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nalysis\Utilities\Rolling Base Adjustment Guidance\"/>
    </mc:Choice>
  </mc:AlternateContent>
  <bookViews>
    <workbookView xWindow="0" yWindow="0" windowWidth="25200" windowHeight="11760"/>
  </bookViews>
  <sheets>
    <sheet name="PHA Tool" sheetId="2" r:id="rId1"/>
    <sheet name="Sheet1" sheetId="4" state="hidden" r:id="rId2"/>
    <sheet name="Example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2" l="1"/>
  <c r="C37" i="2"/>
  <c r="E37" i="2" s="1"/>
  <c r="H36" i="2"/>
  <c r="C36" i="2"/>
  <c r="E36" i="2" s="1"/>
  <c r="H35" i="2"/>
  <c r="C35" i="2"/>
  <c r="E35" i="2" s="1"/>
  <c r="H34" i="2"/>
  <c r="C34" i="2"/>
  <c r="E34" i="2" s="1"/>
  <c r="H33" i="2"/>
  <c r="C33" i="2"/>
  <c r="E33" i="2" s="1"/>
  <c r="H32" i="2"/>
  <c r="C32" i="2"/>
  <c r="E32" i="2" s="1"/>
  <c r="H31" i="2"/>
  <c r="C31" i="2"/>
  <c r="G11" i="2"/>
  <c r="D11" i="2"/>
  <c r="C11" i="2"/>
  <c r="C38" i="2" l="1"/>
  <c r="H38" i="2"/>
  <c r="E31" i="2"/>
  <c r="E38" i="2" s="1"/>
  <c r="F32" i="2" s="1"/>
  <c r="G32" i="2" s="1"/>
  <c r="I32" i="2" s="1"/>
  <c r="H37" i="3"/>
  <c r="C37" i="3"/>
  <c r="E37" i="3" s="1"/>
  <c r="H36" i="3"/>
  <c r="C36" i="3"/>
  <c r="E36" i="3" s="1"/>
  <c r="H35" i="3"/>
  <c r="C35" i="3"/>
  <c r="E35" i="3" s="1"/>
  <c r="H34" i="3"/>
  <c r="C34" i="3"/>
  <c r="E34" i="3" s="1"/>
  <c r="H33" i="3"/>
  <c r="C33" i="3"/>
  <c r="E33" i="3" s="1"/>
  <c r="H32" i="3"/>
  <c r="C32" i="3"/>
  <c r="H31" i="3"/>
  <c r="C31" i="3"/>
  <c r="E31" i="3" s="1"/>
  <c r="G11" i="3"/>
  <c r="D11" i="3"/>
  <c r="C11" i="3"/>
  <c r="F35" i="2" l="1"/>
  <c r="G35" i="2" s="1"/>
  <c r="I35" i="2" s="1"/>
  <c r="F33" i="2"/>
  <c r="G33" i="2" s="1"/>
  <c r="I33" i="2" s="1"/>
  <c r="F36" i="2"/>
  <c r="G36" i="2" s="1"/>
  <c r="I36" i="2" s="1"/>
  <c r="F31" i="2"/>
  <c r="F34" i="2"/>
  <c r="G34" i="2" s="1"/>
  <c r="I34" i="2" s="1"/>
  <c r="F37" i="2"/>
  <c r="G37" i="2" s="1"/>
  <c r="I37" i="2" s="1"/>
  <c r="H38" i="3"/>
  <c r="C38" i="3"/>
  <c r="E32" i="3"/>
  <c r="F38" i="2" l="1"/>
  <c r="G31" i="2"/>
  <c r="I31" i="2" s="1"/>
  <c r="I38" i="2" s="1"/>
  <c r="E38" i="3"/>
  <c r="H13" i="2" l="1"/>
  <c r="H12" i="2"/>
  <c r="H14" i="2"/>
  <c r="F33" i="3"/>
  <c r="G33" i="3" s="1"/>
  <c r="I33" i="3" s="1"/>
  <c r="F31" i="3"/>
  <c r="G31" i="3" s="1"/>
  <c r="I31" i="3" s="1"/>
  <c r="F35" i="3"/>
  <c r="G35" i="3" s="1"/>
  <c r="I35" i="3" s="1"/>
  <c r="F36" i="3"/>
  <c r="G36" i="3" s="1"/>
  <c r="I36" i="3" s="1"/>
  <c r="F32" i="3"/>
  <c r="G32" i="3" s="1"/>
  <c r="I32" i="3" s="1"/>
  <c r="F37" i="3"/>
  <c r="G37" i="3" s="1"/>
  <c r="I37" i="3" s="1"/>
  <c r="F34" i="3"/>
  <c r="G34" i="3" s="1"/>
  <c r="I34" i="3" s="1"/>
  <c r="H11" i="2" l="1"/>
  <c r="I38" i="3"/>
  <c r="H14" i="3" s="1"/>
  <c r="F38" i="3"/>
  <c r="H12" i="3" l="1"/>
  <c r="H13" i="3"/>
  <c r="H11" i="3" l="1"/>
</calcChain>
</file>

<file path=xl/sharedStrings.xml><?xml version="1.0" encoding="utf-8"?>
<sst xmlns="http://schemas.openxmlformats.org/spreadsheetml/2006/main" count="173" uniqueCount="72">
  <si>
    <t>Rolling Base</t>
  </si>
  <si>
    <t>Units to Remove</t>
  </si>
  <si>
    <t>Year 2</t>
  </si>
  <si>
    <t>Year 1</t>
  </si>
  <si>
    <t>Year 3</t>
  </si>
  <si>
    <t>Studio</t>
  </si>
  <si>
    <t>1-Bedroom</t>
  </si>
  <si>
    <t>2-Bedroom</t>
  </si>
  <si>
    <t>A</t>
  </si>
  <si>
    <t>B</t>
  </si>
  <si>
    <t>C</t>
  </si>
  <si>
    <t>D</t>
  </si>
  <si>
    <t>E</t>
  </si>
  <si>
    <t>Weighted Points</t>
  </si>
  <si>
    <t>Total Calculated Points</t>
  </si>
  <si>
    <t>Estimated Consumption by Unit Type</t>
  </si>
  <si>
    <t>Estimated Consumption per Unit Type</t>
  </si>
  <si>
    <t>1 - Bedroom</t>
  </si>
  <si>
    <t>2 - Bedroom</t>
  </si>
  <si>
    <t>3 - Bedroom</t>
  </si>
  <si>
    <t>4 - Bedroom</t>
  </si>
  <si>
    <t>5 - Bedroom</t>
  </si>
  <si>
    <t>6 - Bedroom</t>
  </si>
  <si>
    <t>Sum</t>
  </si>
  <si>
    <t>PHA Count</t>
  </si>
  <si>
    <t>PHA should enter the quantity of each bedroom type</t>
  </si>
  <si>
    <t>HUD</t>
  </si>
  <si>
    <t>Formula</t>
  </si>
  <si>
    <t>C - Total Calculated Points</t>
  </si>
  <si>
    <t>B - Weighted Points</t>
  </si>
  <si>
    <t>D - Estimated Consumption by Unit Type</t>
  </si>
  <si>
    <t>E - Estimated Consumption per Unit Type</t>
  </si>
  <si>
    <t xml:space="preserve"> = [Rolling Base Consumption] x ( [Calculated Points] / [Sum of Calculated Points] )</t>
  </si>
  <si>
    <t>Do not change</t>
  </si>
  <si>
    <t xml:space="preserve"> Fixed value</t>
  </si>
  <si>
    <t>3-Bedroom</t>
  </si>
  <si>
    <t>4-Bedroom</t>
  </si>
  <si>
    <t>5-Bedroom</t>
  </si>
  <si>
    <t>6-Bedroom</t>
  </si>
  <si>
    <t>Total Units</t>
  </si>
  <si>
    <t>Apartments</t>
  </si>
  <si>
    <t>F</t>
  </si>
  <si>
    <t>G</t>
  </si>
  <si>
    <t>Consumption to Remove</t>
  </si>
  <si>
    <t>F - Units to Remove</t>
  </si>
  <si>
    <t>G - Consumption to Remove</t>
  </si>
  <si>
    <t xml:space="preserve"> = [Estimated Consumption per Unit Type] x [Units to Remove]</t>
  </si>
  <si>
    <t>Table 1: Units</t>
  </si>
  <si>
    <t>PHA Input</t>
  </si>
  <si>
    <t>PHAs enter the last three years of consumption data by utility type in cells shaded yellow</t>
  </si>
  <si>
    <t>PHAs enter the quantity of each unit by size and type in cells shaded yellow</t>
  </si>
  <si>
    <t>PHA Calculation Tool - Identify and remove consumption attributable to demolished units</t>
  </si>
  <si>
    <t>Original Utility Consumption</t>
  </si>
  <si>
    <t>Adjusted Utility Consumption</t>
  </si>
  <si>
    <t>Table 2: Original Consumption</t>
  </si>
  <si>
    <t>Input (Table 1)</t>
  </si>
  <si>
    <t>Input (Table 2)</t>
  </si>
  <si>
    <t xml:space="preserve"> = [Original Rolling Base] - [sum of Consumption to Removed]</t>
  </si>
  <si>
    <t>Section 1: Units and Utility Consumption - Provide units counts and consumption data</t>
  </si>
  <si>
    <t>Section 2: Calculating utility consumption for each unit type and how much to remove</t>
  </si>
  <si>
    <t>Adjusted Consumption</t>
  </si>
  <si>
    <t>Do not Change</t>
  </si>
  <si>
    <t>Please provide unit and consumption information in the yellow cells below.</t>
  </si>
  <si>
    <t>Type of Unit</t>
  </si>
  <si>
    <t>A - Number of Units</t>
  </si>
  <si>
    <t>Number of Units</t>
  </si>
  <si>
    <t xml:space="preserve"> = [Weighted Points] x [Number of Units]</t>
  </si>
  <si>
    <t xml:space="preserve"> = [Consumption by Unit Type] / [Number of Units]</t>
  </si>
  <si>
    <t xml:space="preserve">PHA should enter the number of units to be removed from inventory by type of unit </t>
  </si>
  <si>
    <t>PHAs enter the quantity of each unit by type in cells shaded yellow</t>
  </si>
  <si>
    <t>Table 2: Utility Consumption</t>
  </si>
  <si>
    <t>password - fmd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</si>
</sst>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164" fontId="0" fillId="0" borderId="0" xfId="1" applyNumberFormat="1" applyFont="1"/>
    <xf numFmtId="0" fontId="3" fillId="0" borderId="0" xfId="0" applyFont="1" applyAlignment="1">
      <alignment wrapText="1"/>
    </xf>
    <xf numFmtId="0" fontId="0" fillId="0" borderId="0" xfId="0" applyFont="1"/>
    <xf numFmtId="0" fontId="2" fillId="0" borderId="0" xfId="0" applyFont="1"/>
    <xf numFmtId="164" fontId="4" fillId="0" borderId="0" xfId="1" applyNumberFormat="1" applyFont="1" applyAlignment="1">
      <alignment horizontal="right" vertical="center"/>
    </xf>
    <xf numFmtId="164" fontId="4" fillId="0" borderId="0" xfId="1" applyNumberFormat="1" applyFont="1" applyAlignment="1">
      <alignment horizontal="right"/>
    </xf>
    <xf numFmtId="164" fontId="5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7" fillId="0" borderId="0" xfId="0" applyFont="1"/>
    <xf numFmtId="164" fontId="7" fillId="0" borderId="0" xfId="1" applyNumberFormat="1" applyFont="1"/>
    <xf numFmtId="164" fontId="7" fillId="0" borderId="0" xfId="1" applyNumberFormat="1" applyFont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vertical="center"/>
    </xf>
    <xf numFmtId="0" fontId="2" fillId="3" borderId="8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164" fontId="6" fillId="0" borderId="0" xfId="1" applyNumberFormat="1" applyFont="1"/>
    <xf numFmtId="0" fontId="0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/>
    </xf>
    <xf numFmtId="3" fontId="3" fillId="4" borderId="4" xfId="0" applyNumberFormat="1" applyFont="1" applyFill="1" applyBorder="1" applyAlignment="1">
      <alignment horizontal="center" vertical="center" wrapText="1"/>
    </xf>
    <xf numFmtId="3" fontId="3" fillId="4" borderId="6" xfId="1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2" fillId="0" borderId="9" xfId="0" applyFont="1" applyBorder="1" applyAlignment="1"/>
    <xf numFmtId="0" fontId="2" fillId="3" borderId="8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164" fontId="9" fillId="4" borderId="0" xfId="1" applyNumberFormat="1" applyFont="1" applyFill="1"/>
    <xf numFmtId="0" fontId="9" fillId="4" borderId="0" xfId="0" applyFont="1" applyFill="1"/>
    <xf numFmtId="0" fontId="9" fillId="0" borderId="0" xfId="0" applyFont="1" applyFill="1"/>
    <xf numFmtId="0" fontId="9" fillId="0" borderId="0" xfId="0" applyFont="1"/>
    <xf numFmtId="3" fontId="3" fillId="6" borderId="12" xfId="1" applyNumberFormat="1" applyFont="1" applyFill="1" applyBorder="1" applyAlignment="1">
      <alignment horizontal="center"/>
    </xf>
    <xf numFmtId="3" fontId="3" fillId="6" borderId="4" xfId="0" applyNumberFormat="1" applyFont="1" applyFill="1" applyBorder="1" applyAlignment="1">
      <alignment horizontal="center" vertical="center" wrapText="1"/>
    </xf>
    <xf numFmtId="3" fontId="3" fillId="6" borderId="6" xfId="1" applyNumberFormat="1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/>
    </xf>
    <xf numFmtId="3" fontId="3" fillId="6" borderId="3" xfId="1" applyNumberFormat="1" applyFont="1" applyFill="1" applyBorder="1" applyAlignment="1">
      <alignment horizontal="center" vertical="center"/>
    </xf>
    <xf numFmtId="1" fontId="3" fillId="6" borderId="3" xfId="1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4" fontId="3" fillId="6" borderId="4" xfId="0" applyNumberFormat="1" applyFont="1" applyFill="1" applyBorder="1" applyAlignment="1">
      <alignment horizontal="center" vertical="center"/>
    </xf>
    <xf numFmtId="3" fontId="3" fillId="6" borderId="4" xfId="0" applyNumberFormat="1" applyFont="1" applyFill="1" applyBorder="1" applyAlignment="1">
      <alignment horizontal="center" vertical="center"/>
    </xf>
    <xf numFmtId="3" fontId="3" fillId="6" borderId="4" xfId="1" applyNumberFormat="1" applyFont="1" applyFill="1" applyBorder="1" applyAlignment="1">
      <alignment horizontal="center" vertical="center"/>
    </xf>
    <xf numFmtId="1" fontId="3" fillId="6" borderId="4" xfId="1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4" fontId="3" fillId="6" borderId="5" xfId="0" applyNumberFormat="1" applyFont="1" applyFill="1" applyBorder="1" applyAlignment="1">
      <alignment horizontal="center" vertical="center"/>
    </xf>
    <xf numFmtId="3" fontId="3" fillId="6" borderId="5" xfId="0" applyNumberFormat="1" applyFont="1" applyFill="1" applyBorder="1" applyAlignment="1">
      <alignment horizontal="center" vertical="center"/>
    </xf>
    <xf numFmtId="3" fontId="3" fillId="6" borderId="5" xfId="1" applyNumberFormat="1" applyFont="1" applyFill="1" applyBorder="1" applyAlignment="1">
      <alignment horizontal="center" vertical="center"/>
    </xf>
    <xf numFmtId="1" fontId="3" fillId="6" borderId="5" xfId="1" applyNumberFormat="1" applyFont="1" applyFill="1" applyBorder="1" applyAlignment="1">
      <alignment horizontal="center" vertical="center"/>
    </xf>
    <xf numFmtId="3" fontId="2" fillId="6" borderId="6" xfId="1" applyNumberFormat="1" applyFont="1" applyFill="1" applyBorder="1" applyAlignment="1">
      <alignment horizontal="center"/>
    </xf>
    <xf numFmtId="1" fontId="2" fillId="6" borderId="6" xfId="1" applyNumberFormat="1" applyFont="1" applyFill="1" applyBorder="1" applyAlignment="1">
      <alignment horizontal="center"/>
    </xf>
    <xf numFmtId="1" fontId="2" fillId="6" borderId="10" xfId="1" applyNumberFormat="1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  <xf numFmtId="4" fontId="4" fillId="6" borderId="6" xfId="0" applyNumberFormat="1" applyFont="1" applyFill="1" applyBorder="1" applyAlignment="1">
      <alignment horizontal="center" vertical="center"/>
    </xf>
    <xf numFmtId="3" fontId="4" fillId="6" borderId="6" xfId="0" applyNumberFormat="1" applyFont="1" applyFill="1" applyBorder="1" applyAlignment="1">
      <alignment horizontal="center" vertical="center"/>
    </xf>
    <xf numFmtId="1" fontId="4" fillId="6" borderId="6" xfId="0" applyNumberFormat="1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="90" zoomScaleNormal="90" workbookViewId="0">
      <selection activeCell="N38" sqref="N38"/>
    </sheetView>
  </sheetViews>
  <sheetFormatPr defaultRowHeight="15" x14ac:dyDescent="0.25"/>
  <cols>
    <col min="1" max="1" width="7" style="3" customWidth="1"/>
    <col min="2" max="2" width="14.28515625" style="1" customWidth="1"/>
    <col min="3" max="4" width="14.5703125" style="3" customWidth="1"/>
    <col min="5" max="5" width="14.42578125" style="3" customWidth="1"/>
    <col min="6" max="6" width="20.42578125" style="3" customWidth="1"/>
    <col min="7" max="7" width="20.85546875" style="3" customWidth="1"/>
    <col min="8" max="8" width="18.140625" style="3" customWidth="1"/>
    <col min="9" max="9" width="20.42578125" style="3" bestFit="1" customWidth="1"/>
    <col min="10" max="10" width="15.28515625" style="3" customWidth="1"/>
    <col min="11" max="11" width="13.28515625" style="3" bestFit="1" customWidth="1"/>
    <col min="12" max="16384" width="9.140625" style="3"/>
  </cols>
  <sheetData>
    <row r="1" spans="1:11" s="21" customFormat="1" ht="18.75" x14ac:dyDescent="0.3">
      <c r="A1" s="21" t="s">
        <v>51</v>
      </c>
    </row>
    <row r="2" spans="1:11" s="10" customFormat="1" ht="15.75" x14ac:dyDescent="0.25">
      <c r="A2" s="18" t="s">
        <v>58</v>
      </c>
      <c r="B2" s="29"/>
    </row>
    <row r="3" spans="1:11" s="51" customFormat="1" x14ac:dyDescent="0.25">
      <c r="A3" s="48" t="s">
        <v>62</v>
      </c>
      <c r="B3" s="49"/>
      <c r="C3" s="49"/>
      <c r="D3" s="49"/>
      <c r="E3" s="49"/>
      <c r="F3" s="50"/>
    </row>
    <row r="4" spans="1:11" s="10" customFormat="1" ht="8.25" customHeight="1" x14ac:dyDescent="0.25">
      <c r="A4" s="18"/>
      <c r="B4" s="29"/>
    </row>
    <row r="5" spans="1:11" s="10" customFormat="1" ht="15.75" x14ac:dyDescent="0.25">
      <c r="A5" s="18"/>
      <c r="C5" s="5" t="s">
        <v>47</v>
      </c>
      <c r="D5" s="7" t="s">
        <v>24</v>
      </c>
      <c r="E5" s="7" t="s">
        <v>48</v>
      </c>
      <c r="F5" s="28" t="s">
        <v>50</v>
      </c>
    </row>
    <row r="6" spans="1:11" s="10" customFormat="1" ht="15.75" x14ac:dyDescent="0.25">
      <c r="A6" s="18"/>
      <c r="C6" s="5" t="s">
        <v>54</v>
      </c>
      <c r="D6" s="7" t="s">
        <v>24</v>
      </c>
      <c r="E6" s="7" t="s">
        <v>48</v>
      </c>
      <c r="F6" s="28" t="s">
        <v>49</v>
      </c>
    </row>
    <row r="7" spans="1:11" s="10" customFormat="1" ht="15.75" x14ac:dyDescent="0.25">
      <c r="A7" s="18"/>
      <c r="C7" s="5" t="s">
        <v>60</v>
      </c>
      <c r="D7" s="9" t="s">
        <v>27</v>
      </c>
      <c r="E7" s="7" t="s">
        <v>61</v>
      </c>
      <c r="F7" s="28" t="s">
        <v>57</v>
      </c>
    </row>
    <row r="8" spans="1:11" s="10" customFormat="1" ht="6.75" customHeight="1" x14ac:dyDescent="0.25">
      <c r="B8" s="29"/>
      <c r="H8" s="3"/>
    </row>
    <row r="9" spans="1:11" x14ac:dyDescent="0.25">
      <c r="B9" s="42" t="s">
        <v>47</v>
      </c>
      <c r="C9" s="42"/>
      <c r="D9" s="42"/>
      <c r="F9" s="4" t="s">
        <v>70</v>
      </c>
    </row>
    <row r="10" spans="1:11" ht="30" customHeight="1" thickBot="1" x14ac:dyDescent="0.3">
      <c r="B10" s="81" t="s">
        <v>63</v>
      </c>
      <c r="C10" s="82" t="s">
        <v>39</v>
      </c>
      <c r="D10" s="83" t="s">
        <v>1</v>
      </c>
      <c r="F10" s="81"/>
      <c r="G10" s="82" t="s">
        <v>52</v>
      </c>
      <c r="H10" s="82" t="s">
        <v>53</v>
      </c>
    </row>
    <row r="11" spans="1:11" ht="15.75" thickTop="1" x14ac:dyDescent="0.25">
      <c r="A11" s="11"/>
      <c r="B11" s="24" t="s">
        <v>40</v>
      </c>
      <c r="C11" s="74">
        <f>SUM($C$12:$C$18)</f>
        <v>0</v>
      </c>
      <c r="D11" s="75">
        <f>SUM($D$12:$D$18)</f>
        <v>0</v>
      </c>
      <c r="F11" s="43" t="s">
        <v>0</v>
      </c>
      <c r="G11" s="73">
        <f>IFERROR(AVERAGE($G$12:$G$14),0)</f>
        <v>0</v>
      </c>
      <c r="H11" s="73">
        <f>AVERAGE(H12:H14)</f>
        <v>0</v>
      </c>
    </row>
    <row r="12" spans="1:11" x14ac:dyDescent="0.25">
      <c r="A12" s="12"/>
      <c r="B12" s="15" t="s">
        <v>5</v>
      </c>
      <c r="C12" s="30"/>
      <c r="D12" s="31"/>
      <c r="F12" s="25" t="s">
        <v>3</v>
      </c>
      <c r="G12" s="36"/>
      <c r="H12" s="52">
        <f>$G12-$I$38</f>
        <v>0</v>
      </c>
    </row>
    <row r="13" spans="1:11" x14ac:dyDescent="0.25">
      <c r="A13" s="12"/>
      <c r="B13" s="16" t="s">
        <v>6</v>
      </c>
      <c r="C13" s="32"/>
      <c r="D13" s="33"/>
      <c r="F13" s="26" t="s">
        <v>2</v>
      </c>
      <c r="G13" s="37"/>
      <c r="H13" s="53">
        <f>$G13-$I$38</f>
        <v>0</v>
      </c>
    </row>
    <row r="14" spans="1:11" x14ac:dyDescent="0.25">
      <c r="A14" s="12"/>
      <c r="B14" s="16" t="s">
        <v>7</v>
      </c>
      <c r="C14" s="32"/>
      <c r="D14" s="33"/>
      <c r="F14" s="27" t="s">
        <v>4</v>
      </c>
      <c r="G14" s="38"/>
      <c r="H14" s="54">
        <f>$G14-$I$38</f>
        <v>0</v>
      </c>
    </row>
    <row r="15" spans="1:11" x14ac:dyDescent="0.25">
      <c r="B15" s="16" t="s">
        <v>35</v>
      </c>
      <c r="C15" s="32"/>
      <c r="D15" s="33"/>
    </row>
    <row r="16" spans="1:11" x14ac:dyDescent="0.25">
      <c r="B16" s="16" t="s">
        <v>36</v>
      </c>
      <c r="C16" s="32"/>
      <c r="D16" s="33"/>
      <c r="J16" s="1"/>
      <c r="K16" s="1"/>
    </row>
    <row r="17" spans="1:11" x14ac:dyDescent="0.25">
      <c r="B17" s="16" t="s">
        <v>37</v>
      </c>
      <c r="C17" s="32"/>
      <c r="D17" s="33"/>
      <c r="J17" s="1"/>
      <c r="K17" s="1"/>
    </row>
    <row r="18" spans="1:11" x14ac:dyDescent="0.25">
      <c r="B18" s="17" t="s">
        <v>38</v>
      </c>
      <c r="C18" s="34"/>
      <c r="D18" s="35"/>
      <c r="J18" s="1"/>
      <c r="K18" s="1"/>
    </row>
    <row r="19" spans="1:11" ht="6" customHeight="1" x14ac:dyDescent="0.25">
      <c r="B19" s="14"/>
      <c r="C19" s="1"/>
      <c r="E19" s="13"/>
      <c r="J19" s="1"/>
      <c r="K19" s="1"/>
    </row>
    <row r="20" spans="1:11" s="18" customFormat="1" ht="15.75" x14ac:dyDescent="0.25">
      <c r="A20" s="18" t="s">
        <v>59</v>
      </c>
      <c r="B20" s="19"/>
      <c r="J20" s="20"/>
      <c r="K20" s="20"/>
    </row>
    <row r="21" spans="1:11" x14ac:dyDescent="0.25">
      <c r="C21" s="5" t="s">
        <v>64</v>
      </c>
      <c r="D21" s="7" t="s">
        <v>24</v>
      </c>
      <c r="E21" s="22" t="s">
        <v>55</v>
      </c>
      <c r="F21" s="28" t="s">
        <v>25</v>
      </c>
    </row>
    <row r="22" spans="1:11" x14ac:dyDescent="0.25">
      <c r="C22" s="5" t="s">
        <v>29</v>
      </c>
      <c r="D22" s="8" t="s">
        <v>26</v>
      </c>
      <c r="E22" s="22" t="s">
        <v>33</v>
      </c>
      <c r="F22" s="28" t="s">
        <v>34</v>
      </c>
    </row>
    <row r="23" spans="1:11" x14ac:dyDescent="0.25">
      <c r="C23" s="5" t="s">
        <v>28</v>
      </c>
      <c r="D23" s="9" t="s">
        <v>27</v>
      </c>
      <c r="E23" s="22" t="s">
        <v>33</v>
      </c>
      <c r="F23" s="28" t="s">
        <v>66</v>
      </c>
    </row>
    <row r="24" spans="1:11" x14ac:dyDescent="0.25">
      <c r="C24" s="6" t="s">
        <v>30</v>
      </c>
      <c r="D24" s="9" t="s">
        <v>27</v>
      </c>
      <c r="E24" s="22" t="s">
        <v>56</v>
      </c>
      <c r="F24" s="28" t="s">
        <v>32</v>
      </c>
    </row>
    <row r="25" spans="1:11" x14ac:dyDescent="0.25">
      <c r="C25" s="6" t="s">
        <v>31</v>
      </c>
      <c r="D25" s="9" t="s">
        <v>27</v>
      </c>
      <c r="E25" s="22" t="s">
        <v>33</v>
      </c>
      <c r="F25" s="28" t="s">
        <v>67</v>
      </c>
    </row>
    <row r="26" spans="1:11" x14ac:dyDescent="0.25">
      <c r="C26" s="6" t="s">
        <v>44</v>
      </c>
      <c r="D26" s="7" t="s">
        <v>24</v>
      </c>
      <c r="E26" s="22" t="s">
        <v>55</v>
      </c>
      <c r="F26" s="28" t="s">
        <v>68</v>
      </c>
    </row>
    <row r="27" spans="1:11" x14ac:dyDescent="0.25">
      <c r="C27" s="6" t="s">
        <v>45</v>
      </c>
      <c r="D27" s="9" t="s">
        <v>27</v>
      </c>
      <c r="E27" s="22" t="s">
        <v>33</v>
      </c>
      <c r="F27" s="28" t="s">
        <v>46</v>
      </c>
    </row>
    <row r="28" spans="1:11" ht="6.75" customHeight="1" x14ac:dyDescent="0.25"/>
    <row r="29" spans="1:11" x14ac:dyDescent="0.25">
      <c r="B29" s="44"/>
      <c r="C29" s="45" t="s">
        <v>8</v>
      </c>
      <c r="D29" s="46" t="s">
        <v>9</v>
      </c>
      <c r="E29" s="46" t="s">
        <v>10</v>
      </c>
      <c r="F29" s="45" t="s">
        <v>11</v>
      </c>
      <c r="G29" s="45" t="s">
        <v>12</v>
      </c>
      <c r="H29" s="45" t="s">
        <v>41</v>
      </c>
      <c r="I29" s="45" t="s">
        <v>42</v>
      </c>
    </row>
    <row r="30" spans="1:11" s="2" customFormat="1" ht="26.25" thickBot="1" x14ac:dyDescent="0.25">
      <c r="B30" s="81" t="s">
        <v>63</v>
      </c>
      <c r="C30" s="47" t="s">
        <v>65</v>
      </c>
      <c r="D30" s="47" t="s">
        <v>13</v>
      </c>
      <c r="E30" s="47" t="s">
        <v>14</v>
      </c>
      <c r="F30" s="47" t="s">
        <v>15</v>
      </c>
      <c r="G30" s="47" t="s">
        <v>16</v>
      </c>
      <c r="H30" s="47" t="s">
        <v>1</v>
      </c>
      <c r="I30" s="47" t="s">
        <v>43</v>
      </c>
    </row>
    <row r="31" spans="1:11" ht="15.75" thickTop="1" x14ac:dyDescent="0.25">
      <c r="B31" s="39" t="s">
        <v>5</v>
      </c>
      <c r="C31" s="55">
        <f t="shared" ref="C31:C37" si="0">$C12</f>
        <v>0</v>
      </c>
      <c r="D31" s="56">
        <v>0.7</v>
      </c>
      <c r="E31" s="57">
        <f t="shared" ref="E31:E37" si="1">IF(C31=0,0,(C31*D31))</f>
        <v>0</v>
      </c>
      <c r="F31" s="58">
        <f t="shared" ref="F31:F37" si="2">IFERROR($G$11*($E31/$E$38),0)</f>
        <v>0</v>
      </c>
      <c r="G31" s="59">
        <f t="shared" ref="G31:G37" si="3">IF(F31=0,0,(F31/C31))</f>
        <v>0</v>
      </c>
      <c r="H31" s="60">
        <f>$D12</f>
        <v>0</v>
      </c>
      <c r="I31" s="59">
        <f t="shared" ref="I31:I37" si="4">$H31*$G31</f>
        <v>0</v>
      </c>
    </row>
    <row r="32" spans="1:11" x14ac:dyDescent="0.25">
      <c r="B32" s="23" t="s">
        <v>17</v>
      </c>
      <c r="C32" s="61">
        <f t="shared" si="0"/>
        <v>0</v>
      </c>
      <c r="D32" s="62">
        <v>0.85</v>
      </c>
      <c r="E32" s="63">
        <f t="shared" si="1"/>
        <v>0</v>
      </c>
      <c r="F32" s="64">
        <f t="shared" si="2"/>
        <v>0</v>
      </c>
      <c r="G32" s="65">
        <f t="shared" si="3"/>
        <v>0</v>
      </c>
      <c r="H32" s="66">
        <f t="shared" ref="H32:H37" si="5">$D13</f>
        <v>0</v>
      </c>
      <c r="I32" s="59">
        <f t="shared" si="4"/>
        <v>0</v>
      </c>
    </row>
    <row r="33" spans="2:9" x14ac:dyDescent="0.25">
      <c r="B33" s="23" t="s">
        <v>18</v>
      </c>
      <c r="C33" s="61">
        <f t="shared" si="0"/>
        <v>0</v>
      </c>
      <c r="D33" s="62">
        <v>1</v>
      </c>
      <c r="E33" s="63">
        <f t="shared" si="1"/>
        <v>0</v>
      </c>
      <c r="F33" s="64">
        <f t="shared" si="2"/>
        <v>0</v>
      </c>
      <c r="G33" s="65">
        <f t="shared" si="3"/>
        <v>0</v>
      </c>
      <c r="H33" s="66">
        <f t="shared" si="5"/>
        <v>0</v>
      </c>
      <c r="I33" s="59">
        <f t="shared" si="4"/>
        <v>0</v>
      </c>
    </row>
    <row r="34" spans="2:9" x14ac:dyDescent="0.25">
      <c r="B34" s="23" t="s">
        <v>19</v>
      </c>
      <c r="C34" s="61">
        <f t="shared" si="0"/>
        <v>0</v>
      </c>
      <c r="D34" s="62">
        <v>1.1499999999999999</v>
      </c>
      <c r="E34" s="63">
        <f t="shared" si="1"/>
        <v>0</v>
      </c>
      <c r="F34" s="64">
        <f t="shared" si="2"/>
        <v>0</v>
      </c>
      <c r="G34" s="65">
        <f t="shared" si="3"/>
        <v>0</v>
      </c>
      <c r="H34" s="66">
        <f t="shared" si="5"/>
        <v>0</v>
      </c>
      <c r="I34" s="59">
        <f t="shared" si="4"/>
        <v>0</v>
      </c>
    </row>
    <row r="35" spans="2:9" x14ac:dyDescent="0.25">
      <c r="B35" s="23" t="s">
        <v>20</v>
      </c>
      <c r="C35" s="61">
        <f t="shared" si="0"/>
        <v>0</v>
      </c>
      <c r="D35" s="62">
        <v>1.25</v>
      </c>
      <c r="E35" s="63">
        <f t="shared" si="1"/>
        <v>0</v>
      </c>
      <c r="F35" s="64">
        <f t="shared" si="2"/>
        <v>0</v>
      </c>
      <c r="G35" s="65">
        <f t="shared" si="3"/>
        <v>0</v>
      </c>
      <c r="H35" s="66">
        <f t="shared" si="5"/>
        <v>0</v>
      </c>
      <c r="I35" s="65">
        <f t="shared" si="4"/>
        <v>0</v>
      </c>
    </row>
    <row r="36" spans="2:9" x14ac:dyDescent="0.25">
      <c r="B36" s="23" t="s">
        <v>21</v>
      </c>
      <c r="C36" s="61">
        <f t="shared" si="0"/>
        <v>0</v>
      </c>
      <c r="D36" s="62">
        <v>1.35</v>
      </c>
      <c r="E36" s="63">
        <f t="shared" si="1"/>
        <v>0</v>
      </c>
      <c r="F36" s="64">
        <f t="shared" si="2"/>
        <v>0</v>
      </c>
      <c r="G36" s="65">
        <f t="shared" si="3"/>
        <v>0</v>
      </c>
      <c r="H36" s="66">
        <f t="shared" si="5"/>
        <v>0</v>
      </c>
      <c r="I36" s="65">
        <f t="shared" si="4"/>
        <v>0</v>
      </c>
    </row>
    <row r="37" spans="2:9" x14ac:dyDescent="0.25">
      <c r="B37" s="40" t="s">
        <v>22</v>
      </c>
      <c r="C37" s="67">
        <f t="shared" si="0"/>
        <v>0</v>
      </c>
      <c r="D37" s="68">
        <v>1.45</v>
      </c>
      <c r="E37" s="69">
        <f t="shared" si="1"/>
        <v>0</v>
      </c>
      <c r="F37" s="70">
        <f t="shared" si="2"/>
        <v>0</v>
      </c>
      <c r="G37" s="71">
        <f t="shared" si="3"/>
        <v>0</v>
      </c>
      <c r="H37" s="72">
        <f t="shared" si="5"/>
        <v>0</v>
      </c>
      <c r="I37" s="71">
        <f t="shared" si="4"/>
        <v>0</v>
      </c>
    </row>
    <row r="38" spans="2:9" x14ac:dyDescent="0.25">
      <c r="B38" s="41" t="s">
        <v>23</v>
      </c>
      <c r="C38" s="76">
        <f>SUM(C31:C37)</f>
        <v>0</v>
      </c>
      <c r="D38" s="77"/>
      <c r="E38" s="78">
        <f>SUM(E31:E37)</f>
        <v>0</v>
      </c>
      <c r="F38" s="79">
        <f>SUM(F31:F37)</f>
        <v>0</v>
      </c>
      <c r="G38" s="79"/>
      <c r="H38" s="80">
        <f>SUM(H31:H37)</f>
        <v>0</v>
      </c>
      <c r="I38" s="79">
        <f>SUM(I31:I37)</f>
        <v>0</v>
      </c>
    </row>
    <row r="41" spans="2:9" x14ac:dyDescent="0.25">
      <c r="B41" s="3"/>
    </row>
  </sheetData>
  <sheetProtection algorithmName="SHA-512" hashValue="/82SXa9pF0YusfcZbNqmMbWm6qk/vaP3otQ6FPC8gfsv46loAzJz9DRMpZQxKkvp09ES63wJGt4BxIa6pqdufQ==" saltValue="kDBr6Dmu/hUJZKOaNwoEHA==" spinCount="100000" sheet="1" objects="1" scenarios="1"/>
  <protectedRanges>
    <protectedRange sqref="C12:C18" name="Total Units"/>
    <protectedRange sqref="D12:D18" name="Units to Remove"/>
    <protectedRange sqref="G12:G14" name="Original Consumption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 x14ac:dyDescent="0.25"/>
  <sheetData>
    <row r="1" spans="1:1" x14ac:dyDescent="0.25">
      <c r="A1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="90" zoomScaleNormal="90" workbookViewId="0">
      <selection activeCell="G13" sqref="G13"/>
    </sheetView>
  </sheetViews>
  <sheetFormatPr defaultRowHeight="15" x14ac:dyDescent="0.25"/>
  <cols>
    <col min="1" max="1" width="7" style="3" customWidth="1"/>
    <col min="2" max="2" width="14.28515625" style="1" customWidth="1"/>
    <col min="3" max="4" width="14.5703125" style="3" customWidth="1"/>
    <col min="5" max="5" width="14.42578125" style="3" customWidth="1"/>
    <col min="6" max="6" width="20.42578125" style="3" customWidth="1"/>
    <col min="7" max="7" width="20.85546875" style="3" customWidth="1"/>
    <col min="8" max="8" width="18.140625" style="3" customWidth="1"/>
    <col min="9" max="9" width="20.42578125" style="3" bestFit="1" customWidth="1"/>
    <col min="10" max="10" width="15.28515625" style="3" customWidth="1"/>
    <col min="11" max="11" width="13.28515625" style="3" bestFit="1" customWidth="1"/>
    <col min="12" max="16384" width="9.140625" style="3"/>
  </cols>
  <sheetData>
    <row r="1" spans="1:11" s="21" customFormat="1" ht="18.75" x14ac:dyDescent="0.3">
      <c r="A1" s="21" t="s">
        <v>51</v>
      </c>
    </row>
    <row r="2" spans="1:11" s="10" customFormat="1" ht="15.75" x14ac:dyDescent="0.25">
      <c r="A2" s="18" t="s">
        <v>58</v>
      </c>
      <c r="B2" s="29"/>
    </row>
    <row r="3" spans="1:11" s="51" customFormat="1" x14ac:dyDescent="0.25">
      <c r="A3" s="48" t="s">
        <v>62</v>
      </c>
      <c r="B3" s="49"/>
      <c r="C3" s="49"/>
      <c r="D3" s="49"/>
      <c r="E3" s="49"/>
      <c r="F3" s="50"/>
    </row>
    <row r="4" spans="1:11" s="10" customFormat="1" ht="8.25" customHeight="1" x14ac:dyDescent="0.25">
      <c r="A4" s="18"/>
      <c r="B4" s="29"/>
    </row>
    <row r="5" spans="1:11" s="10" customFormat="1" ht="15.75" x14ac:dyDescent="0.25">
      <c r="A5" s="18"/>
      <c r="C5" s="5" t="s">
        <v>47</v>
      </c>
      <c r="D5" s="7" t="s">
        <v>24</v>
      </c>
      <c r="E5" s="7" t="s">
        <v>48</v>
      </c>
      <c r="F5" s="28" t="s">
        <v>69</v>
      </c>
    </row>
    <row r="6" spans="1:11" s="10" customFormat="1" ht="15.75" x14ac:dyDescent="0.25">
      <c r="A6" s="18"/>
      <c r="C6" s="5" t="s">
        <v>54</v>
      </c>
      <c r="D6" s="7" t="s">
        <v>24</v>
      </c>
      <c r="E6" s="7" t="s">
        <v>48</v>
      </c>
      <c r="F6" s="28" t="s">
        <v>49</v>
      </c>
    </row>
    <row r="7" spans="1:11" s="10" customFormat="1" ht="15.75" x14ac:dyDescent="0.25">
      <c r="A7" s="18"/>
      <c r="C7" s="5" t="s">
        <v>60</v>
      </c>
      <c r="D7" s="9" t="s">
        <v>27</v>
      </c>
      <c r="E7" s="7" t="s">
        <v>61</v>
      </c>
      <c r="F7" s="28" t="s">
        <v>57</v>
      </c>
    </row>
    <row r="8" spans="1:11" s="10" customFormat="1" ht="6.75" customHeight="1" x14ac:dyDescent="0.25">
      <c r="B8" s="29"/>
      <c r="H8" s="3"/>
    </row>
    <row r="9" spans="1:11" x14ac:dyDescent="0.25">
      <c r="B9" s="42" t="s">
        <v>47</v>
      </c>
      <c r="C9" s="42"/>
      <c r="D9" s="42"/>
      <c r="F9" s="4" t="s">
        <v>54</v>
      </c>
    </row>
    <row r="10" spans="1:11" ht="30" customHeight="1" thickBot="1" x14ac:dyDescent="0.3">
      <c r="B10" s="81" t="s">
        <v>63</v>
      </c>
      <c r="C10" s="82" t="s">
        <v>39</v>
      </c>
      <c r="D10" s="83" t="s">
        <v>1</v>
      </c>
      <c r="F10" s="81"/>
      <c r="G10" s="82" t="s">
        <v>52</v>
      </c>
      <c r="H10" s="82" t="s">
        <v>53</v>
      </c>
    </row>
    <row r="11" spans="1:11" ht="15.75" thickTop="1" x14ac:dyDescent="0.25">
      <c r="A11" s="11"/>
      <c r="B11" s="24" t="s">
        <v>40</v>
      </c>
      <c r="C11" s="74">
        <f>SUM($C$12:$C$18)</f>
        <v>98</v>
      </c>
      <c r="D11" s="75">
        <f>SUM($D$12:$D$18)</f>
        <v>15</v>
      </c>
      <c r="F11" s="43" t="s">
        <v>0</v>
      </c>
      <c r="G11" s="73">
        <f>IFERROR(AVERAGE($G$12:$G$14),0)</f>
        <v>456987</v>
      </c>
      <c r="H11" s="73">
        <f>AVERAGE(H12:H14)</f>
        <v>401876.4089330025</v>
      </c>
    </row>
    <row r="12" spans="1:11" x14ac:dyDescent="0.25">
      <c r="A12" s="12"/>
      <c r="B12" s="15" t="s">
        <v>5</v>
      </c>
      <c r="C12" s="30">
        <v>10</v>
      </c>
      <c r="D12" s="31">
        <v>8</v>
      </c>
      <c r="F12" s="25" t="s">
        <v>3</v>
      </c>
      <c r="G12" s="36">
        <v>473849</v>
      </c>
      <c r="H12" s="52">
        <f>$G12-$I$38</f>
        <v>418738.4089330025</v>
      </c>
    </row>
    <row r="13" spans="1:11" x14ac:dyDescent="0.25">
      <c r="A13" s="12"/>
      <c r="B13" s="16" t="s">
        <v>6</v>
      </c>
      <c r="C13" s="32">
        <v>15</v>
      </c>
      <c r="D13" s="33">
        <v>3</v>
      </c>
      <c r="F13" s="26" t="s">
        <v>2</v>
      </c>
      <c r="G13" s="37">
        <v>462123</v>
      </c>
      <c r="H13" s="53">
        <f>$G13-$I$38</f>
        <v>407012.4089330025</v>
      </c>
    </row>
    <row r="14" spans="1:11" x14ac:dyDescent="0.25">
      <c r="A14" s="12"/>
      <c r="B14" s="16" t="s">
        <v>7</v>
      </c>
      <c r="C14" s="32">
        <v>23</v>
      </c>
      <c r="D14" s="33">
        <v>4</v>
      </c>
      <c r="F14" s="27" t="s">
        <v>4</v>
      </c>
      <c r="G14" s="38">
        <v>434989</v>
      </c>
      <c r="H14" s="54">
        <f>$G14-$I$38</f>
        <v>379878.4089330025</v>
      </c>
    </row>
    <row r="15" spans="1:11" x14ac:dyDescent="0.25">
      <c r="B15" s="16" t="s">
        <v>35</v>
      </c>
      <c r="C15" s="32">
        <v>45</v>
      </c>
      <c r="D15" s="33">
        <v>0</v>
      </c>
    </row>
    <row r="16" spans="1:11" x14ac:dyDescent="0.25">
      <c r="B16" s="16" t="s">
        <v>36</v>
      </c>
      <c r="C16" s="32">
        <v>5</v>
      </c>
      <c r="D16" s="33">
        <v>0</v>
      </c>
      <c r="J16" s="1"/>
      <c r="K16" s="1"/>
    </row>
    <row r="17" spans="1:11" x14ac:dyDescent="0.25">
      <c r="B17" s="16" t="s">
        <v>37</v>
      </c>
      <c r="C17" s="32">
        <v>0</v>
      </c>
      <c r="D17" s="33">
        <v>0</v>
      </c>
      <c r="J17" s="1"/>
      <c r="K17" s="1"/>
    </row>
    <row r="18" spans="1:11" x14ac:dyDescent="0.25">
      <c r="B18" s="17" t="s">
        <v>38</v>
      </c>
      <c r="C18" s="34">
        <v>0</v>
      </c>
      <c r="D18" s="35">
        <v>0</v>
      </c>
      <c r="J18" s="1"/>
      <c r="K18" s="1"/>
    </row>
    <row r="19" spans="1:11" ht="6" customHeight="1" x14ac:dyDescent="0.25">
      <c r="B19" s="14"/>
      <c r="C19" s="1"/>
      <c r="E19" s="13"/>
      <c r="J19" s="1"/>
      <c r="K19" s="1"/>
    </row>
    <row r="20" spans="1:11" s="18" customFormat="1" ht="15.75" x14ac:dyDescent="0.25">
      <c r="A20" s="18" t="s">
        <v>59</v>
      </c>
      <c r="B20" s="19"/>
      <c r="J20" s="20"/>
      <c r="K20" s="20"/>
    </row>
    <row r="21" spans="1:11" x14ac:dyDescent="0.25">
      <c r="C21" s="5" t="s">
        <v>64</v>
      </c>
      <c r="D21" s="7" t="s">
        <v>24</v>
      </c>
      <c r="E21" s="22" t="s">
        <v>55</v>
      </c>
      <c r="F21" s="28" t="s">
        <v>25</v>
      </c>
    </row>
    <row r="22" spans="1:11" x14ac:dyDescent="0.25">
      <c r="C22" s="5" t="s">
        <v>29</v>
      </c>
      <c r="D22" s="8" t="s">
        <v>26</v>
      </c>
      <c r="E22" s="22" t="s">
        <v>33</v>
      </c>
      <c r="F22" s="28" t="s">
        <v>34</v>
      </c>
    </row>
    <row r="23" spans="1:11" x14ac:dyDescent="0.25">
      <c r="C23" s="5" t="s">
        <v>28</v>
      </c>
      <c r="D23" s="9" t="s">
        <v>27</v>
      </c>
      <c r="E23" s="22" t="s">
        <v>33</v>
      </c>
      <c r="F23" s="28" t="s">
        <v>66</v>
      </c>
    </row>
    <row r="24" spans="1:11" x14ac:dyDescent="0.25">
      <c r="C24" s="6" t="s">
        <v>30</v>
      </c>
      <c r="D24" s="9" t="s">
        <v>27</v>
      </c>
      <c r="E24" s="22" t="s">
        <v>56</v>
      </c>
      <c r="F24" s="28" t="s">
        <v>32</v>
      </c>
    </row>
    <row r="25" spans="1:11" x14ac:dyDescent="0.25">
      <c r="C25" s="6" t="s">
        <v>31</v>
      </c>
      <c r="D25" s="9" t="s">
        <v>27</v>
      </c>
      <c r="E25" s="22" t="s">
        <v>33</v>
      </c>
      <c r="F25" s="28" t="s">
        <v>67</v>
      </c>
    </row>
    <row r="26" spans="1:11" x14ac:dyDescent="0.25">
      <c r="C26" s="6" t="s">
        <v>44</v>
      </c>
      <c r="D26" s="7" t="s">
        <v>24</v>
      </c>
      <c r="E26" s="22" t="s">
        <v>55</v>
      </c>
      <c r="F26" s="28" t="s">
        <v>68</v>
      </c>
    </row>
    <row r="27" spans="1:11" x14ac:dyDescent="0.25">
      <c r="C27" s="6" t="s">
        <v>45</v>
      </c>
      <c r="D27" s="9" t="s">
        <v>27</v>
      </c>
      <c r="E27" s="22" t="s">
        <v>33</v>
      </c>
      <c r="F27" s="28" t="s">
        <v>46</v>
      </c>
    </row>
    <row r="28" spans="1:11" ht="6.75" customHeight="1" x14ac:dyDescent="0.25"/>
    <row r="29" spans="1:11" x14ac:dyDescent="0.25">
      <c r="B29" s="44"/>
      <c r="C29" s="45" t="s">
        <v>8</v>
      </c>
      <c r="D29" s="46" t="s">
        <v>9</v>
      </c>
      <c r="E29" s="46" t="s">
        <v>10</v>
      </c>
      <c r="F29" s="45" t="s">
        <v>11</v>
      </c>
      <c r="G29" s="45" t="s">
        <v>12</v>
      </c>
      <c r="H29" s="45" t="s">
        <v>41</v>
      </c>
      <c r="I29" s="45" t="s">
        <v>42</v>
      </c>
    </row>
    <row r="30" spans="1:11" s="2" customFormat="1" ht="26.25" thickBot="1" x14ac:dyDescent="0.25">
      <c r="B30" s="81" t="s">
        <v>63</v>
      </c>
      <c r="C30" s="47" t="s">
        <v>65</v>
      </c>
      <c r="D30" s="47" t="s">
        <v>13</v>
      </c>
      <c r="E30" s="47" t="s">
        <v>14</v>
      </c>
      <c r="F30" s="47" t="s">
        <v>15</v>
      </c>
      <c r="G30" s="47" t="s">
        <v>16</v>
      </c>
      <c r="H30" s="47" t="s">
        <v>1</v>
      </c>
      <c r="I30" s="47" t="s">
        <v>43</v>
      </c>
    </row>
    <row r="31" spans="1:11" ht="15.75" thickTop="1" x14ac:dyDescent="0.25">
      <c r="B31" s="39" t="s">
        <v>5</v>
      </c>
      <c r="C31" s="55">
        <f t="shared" ref="C31:C37" si="0">$C12</f>
        <v>10</v>
      </c>
      <c r="D31" s="56">
        <v>0.7</v>
      </c>
      <c r="E31" s="57">
        <f t="shared" ref="E31:E37" si="1">IF(C31=0,0,(C31*D31))</f>
        <v>7</v>
      </c>
      <c r="F31" s="58">
        <f t="shared" ref="F31:F37" si="2">IFERROR($G$11*($E31/$E$38),0)</f>
        <v>31750.957816377173</v>
      </c>
      <c r="G31" s="59">
        <f t="shared" ref="G31:G37" si="3">IF(F31=0,0,(F31/C31))</f>
        <v>3175.0957816377172</v>
      </c>
      <c r="H31" s="60">
        <f>$D12</f>
        <v>8</v>
      </c>
      <c r="I31" s="59">
        <f t="shared" ref="I31:I37" si="4">$H31*$G31</f>
        <v>25400.766253101738</v>
      </c>
    </row>
    <row r="32" spans="1:11" x14ac:dyDescent="0.25">
      <c r="B32" s="23" t="s">
        <v>17</v>
      </c>
      <c r="C32" s="61">
        <f t="shared" si="0"/>
        <v>15</v>
      </c>
      <c r="D32" s="62">
        <v>0.85</v>
      </c>
      <c r="E32" s="63">
        <f t="shared" si="1"/>
        <v>12.75</v>
      </c>
      <c r="F32" s="64">
        <f t="shared" si="2"/>
        <v>57832.101736972705</v>
      </c>
      <c r="G32" s="65">
        <f t="shared" si="3"/>
        <v>3855.4734491315135</v>
      </c>
      <c r="H32" s="66">
        <f t="shared" ref="H32:H37" si="5">$D13</f>
        <v>3</v>
      </c>
      <c r="I32" s="59">
        <f t="shared" si="4"/>
        <v>11566.42034739454</v>
      </c>
    </row>
    <row r="33" spans="2:9" x14ac:dyDescent="0.25">
      <c r="B33" s="23" t="s">
        <v>18</v>
      </c>
      <c r="C33" s="61">
        <f t="shared" si="0"/>
        <v>23</v>
      </c>
      <c r="D33" s="62">
        <v>1</v>
      </c>
      <c r="E33" s="63">
        <f t="shared" si="1"/>
        <v>23</v>
      </c>
      <c r="F33" s="64">
        <f t="shared" si="2"/>
        <v>104324.57568238213</v>
      </c>
      <c r="G33" s="65">
        <f t="shared" si="3"/>
        <v>4535.8511166253102</v>
      </c>
      <c r="H33" s="66">
        <f t="shared" si="5"/>
        <v>4</v>
      </c>
      <c r="I33" s="59">
        <f t="shared" si="4"/>
        <v>18143.404466501241</v>
      </c>
    </row>
    <row r="34" spans="2:9" x14ac:dyDescent="0.25">
      <c r="B34" s="23" t="s">
        <v>19</v>
      </c>
      <c r="C34" s="61">
        <f t="shared" si="0"/>
        <v>45</v>
      </c>
      <c r="D34" s="62">
        <v>1.1499999999999999</v>
      </c>
      <c r="E34" s="63">
        <f t="shared" si="1"/>
        <v>51.749999999999993</v>
      </c>
      <c r="F34" s="64">
        <f t="shared" si="2"/>
        <v>234730.29528535978</v>
      </c>
      <c r="G34" s="65">
        <f t="shared" si="3"/>
        <v>5216.2287841191064</v>
      </c>
      <c r="H34" s="66">
        <f t="shared" si="5"/>
        <v>0</v>
      </c>
      <c r="I34" s="59">
        <f t="shared" si="4"/>
        <v>0</v>
      </c>
    </row>
    <row r="35" spans="2:9" x14ac:dyDescent="0.25">
      <c r="B35" s="23" t="s">
        <v>20</v>
      </c>
      <c r="C35" s="61">
        <f t="shared" si="0"/>
        <v>5</v>
      </c>
      <c r="D35" s="62">
        <v>1.25</v>
      </c>
      <c r="E35" s="63">
        <f t="shared" si="1"/>
        <v>6.25</v>
      </c>
      <c r="F35" s="64">
        <f t="shared" si="2"/>
        <v>28349.06947890819</v>
      </c>
      <c r="G35" s="65">
        <f t="shared" si="3"/>
        <v>5669.8138957816382</v>
      </c>
      <c r="H35" s="66">
        <f t="shared" si="5"/>
        <v>0</v>
      </c>
      <c r="I35" s="65">
        <f t="shared" si="4"/>
        <v>0</v>
      </c>
    </row>
    <row r="36" spans="2:9" x14ac:dyDescent="0.25">
      <c r="B36" s="23" t="s">
        <v>21</v>
      </c>
      <c r="C36" s="61">
        <f t="shared" si="0"/>
        <v>0</v>
      </c>
      <c r="D36" s="62">
        <v>1.35</v>
      </c>
      <c r="E36" s="63">
        <f t="shared" si="1"/>
        <v>0</v>
      </c>
      <c r="F36" s="64">
        <f t="shared" si="2"/>
        <v>0</v>
      </c>
      <c r="G36" s="65">
        <f t="shared" si="3"/>
        <v>0</v>
      </c>
      <c r="H36" s="66">
        <f t="shared" si="5"/>
        <v>0</v>
      </c>
      <c r="I36" s="65">
        <f t="shared" si="4"/>
        <v>0</v>
      </c>
    </row>
    <row r="37" spans="2:9" x14ac:dyDescent="0.25">
      <c r="B37" s="40" t="s">
        <v>22</v>
      </c>
      <c r="C37" s="67">
        <f t="shared" si="0"/>
        <v>0</v>
      </c>
      <c r="D37" s="68">
        <v>1.45</v>
      </c>
      <c r="E37" s="69">
        <f t="shared" si="1"/>
        <v>0</v>
      </c>
      <c r="F37" s="70">
        <f t="shared" si="2"/>
        <v>0</v>
      </c>
      <c r="G37" s="71">
        <f t="shared" si="3"/>
        <v>0</v>
      </c>
      <c r="H37" s="72">
        <f t="shared" si="5"/>
        <v>0</v>
      </c>
      <c r="I37" s="71">
        <f t="shared" si="4"/>
        <v>0</v>
      </c>
    </row>
    <row r="38" spans="2:9" x14ac:dyDescent="0.25">
      <c r="B38" s="41" t="s">
        <v>23</v>
      </c>
      <c r="C38" s="76">
        <f>SUM(C31:C37)</f>
        <v>98</v>
      </c>
      <c r="D38" s="77"/>
      <c r="E38" s="78">
        <f>SUM(E31:E37)</f>
        <v>100.75</v>
      </c>
      <c r="F38" s="79">
        <f>SUM(F31:F37)</f>
        <v>456987</v>
      </c>
      <c r="G38" s="79"/>
      <c r="H38" s="80">
        <f>SUM(H31:H37)</f>
        <v>15</v>
      </c>
      <c r="I38" s="79">
        <f>SUM(I31:I37)</f>
        <v>55110.59106699752</v>
      </c>
    </row>
    <row r="41" spans="2:9" x14ac:dyDescent="0.25">
      <c r="B41" s="3"/>
    </row>
  </sheetData>
  <sheetProtection algorithmName="SHA-512" hashValue="BJucWGW25DqxlE/wNWmL1gC1auFNR8zjeXekx1ViOVmYMm3mNXY1Yq2DdKn9HCL2AoQWajh+jXoFQ6O8oFpdPQ==" saltValue="xnvhS1+p9KCR5G6pMBb41w==" spinCount="100000" sheet="1" objects="1" scenarios="1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PHA Tool</vt:lpstr>
      <vt:lpstr>Sheet1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 User</dc:creator>
  <cp:lastModifiedBy>HUD User</cp:lastModifiedBy>
  <dcterms:created xsi:type="dcterms:W3CDTF">2017-01-30T15:15:50Z</dcterms:created>
  <dcterms:modified xsi:type="dcterms:W3CDTF">2017-02-13T16:00:40Z</dcterms:modified>
</cp:coreProperties>
</file>