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5" yWindow="-15" windowWidth="9105" windowHeight="8745" tabRatio="791"/>
  </bookViews>
  <sheets>
    <sheet name="TDC Instructions" sheetId="35" r:id="rId1"/>
    <sheet name="Unit Mix" sheetId="27" r:id="rId2"/>
    <sheet name="Select City &amp; State" sheetId="34" r:id="rId3"/>
    <sheet name="qryRPTCostBOTHIndexes_Crosstab" sheetId="53" state="hidden" r:id="rId4"/>
    <sheet name="Exh F-1 Const" sheetId="37" r:id="rId5"/>
    <sheet name="Exh F-2 Perm" sheetId="36" r:id="rId6"/>
    <sheet name="TDC &amp; HCC Limit calculations" sheetId="33" r:id="rId7"/>
    <sheet name="Developer Fee" sheetId="39" r:id="rId8"/>
    <sheet name="Contractor Fee" sheetId="40" r:id="rId9"/>
    <sheet name="Admin Fee" sheetId="41" r:id="rId10"/>
    <sheet name="Snapshot" sheetId="42" r:id="rId11"/>
    <sheet name="ProForma Assumptions" sheetId="49" r:id="rId12"/>
    <sheet name="ProForma Rents" sheetId="50" r:id="rId13"/>
    <sheet name="15 Yr. ProForma" sheetId="51" r:id="rId14"/>
    <sheet name="Draw Schedule" sheetId="52" r:id="rId15"/>
    <sheet name="Other Exhibits" sheetId="4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'[1]Const costs'!#REF!</definedName>
    <definedName name="\c">'[1]Const costs'!#REF!</definedName>
    <definedName name="\l">'[1]Const costs'!#REF!</definedName>
    <definedName name="\n">'[1]Const costs'!#REF!</definedName>
    <definedName name="\o">'[1]Const costs'!#REF!</definedName>
    <definedName name="\P">#REF!</definedName>
    <definedName name="\r">'[1]Const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[2]Assumptions!#REF!</definedName>
    <definedName name="_dsc2">[2]Assumptions!#REF!</definedName>
    <definedName name="_dsc3">[2]Assumptions!#REF!</definedName>
    <definedName name="_Fill" hidden="1">'[1]Const costs'!#REF!</definedName>
    <definedName name="_xlnm._FilterDatabase" localSheetId="3" hidden="1">qryRPTCostBOTHIndexes_Crosstab!$B$1:$U$1517</definedName>
    <definedName name="_tdc2">[2]Assumptions!#REF!</definedName>
    <definedName name="_ti2">[2]Assumptions!#REF!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[2]Assumptions!#REF!</definedName>
    <definedName name="avainc2">[2]Assumptions!#REF!</definedName>
    <definedName name="BENEFITS2">#REF!</definedName>
    <definedName name="BENEFITS3">#REF!</definedName>
    <definedName name="BOND_FACE">[3]Financing!$B$147</definedName>
    <definedName name="conint">'[4]Devel.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[2]Assumptions!#REF!</definedName>
    <definedName name="dnpast">[2]Assumptions!#REF!</definedName>
    <definedName name="dnpast2">[2]Assumptions!#REF!</definedName>
    <definedName name="dsc">[2]Assumptions!#REF!</definedName>
    <definedName name="duc">[2]Assumptions!#REF!</definedName>
    <definedName name="duchnc">[2]Assumptions!#REF!</definedName>
    <definedName name="ducho">[2]Assumptions!#REF!</definedName>
    <definedName name="duchodu">[2]Assumptions!#REF!</definedName>
    <definedName name="duchodu2">[2]Assumptions!#REF!</definedName>
    <definedName name="EQ">[3]Financing!$B$142</definedName>
    <definedName name="ERI">[5]Mort!#REF!</definedName>
    <definedName name="EXHIBIT_D___DEVELOPMENT_BUDGET">#REF!</definedName>
    <definedName name="EXP">#REF!</definedName>
    <definedName name="FACADE">#REF!</definedName>
    <definedName name="FINAN">[7]TOC:GEN!$J$1:$N$49</definedName>
    <definedName name="FLOW">#REF!</definedName>
    <definedName name="FUNDED">#REF!</definedName>
    <definedName name="GRR">'[5]Units &amp; Income'!#REF!</definedName>
    <definedName name="HDCDSC">[8]Income!$D$24</definedName>
    <definedName name="HDCFIRST">[5]Mort!$J$22</definedName>
    <definedName name="hncdu">[2]Assumptions!#REF!</definedName>
    <definedName name="hodu">[2]Assumptions!#REF!</definedName>
    <definedName name="hodu1">[2]Assumptions!#REF!</definedName>
    <definedName name="hodu2">[2]Assumptions!#REF!</definedName>
    <definedName name="hrdu1">[9]Assumptions!$B$15</definedName>
    <definedName name="I_A">#REF!</definedName>
    <definedName name="IOR">'[10]221d4Prelim'!$I$34</definedName>
    <definedName name="IRR">#REF!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'[12]221(d)4 PLA'!#REF!</definedName>
    <definedName name="N">#REF!</definedName>
    <definedName name="NAME">#REF!</definedName>
    <definedName name="NOI">#REF!</definedName>
    <definedName name="O">#REF!</definedName>
    <definedName name="OtherPHdevFundsOverTDC">'[13]Maximum Grant Calculation'!#REF!</definedName>
    <definedName name="pami">[2]Assumptions!#REF!</definedName>
    <definedName name="pami2">[2]Assumptions!#REF!</definedName>
    <definedName name="PHA">'[14]original exhibit f'!$G$1</definedName>
    <definedName name="_xlnm.Print_Area" localSheetId="13">'15 Yr. ProForma'!$B$2:$S$47</definedName>
    <definedName name="_xlnm.Print_Area" localSheetId="9">'Admin Fee'!$A$1:$H$20</definedName>
    <definedName name="_xlnm.Print_Area" localSheetId="8">'Contractor Fee'!$A$1:$K$34</definedName>
    <definedName name="_xlnm.Print_Area" localSheetId="7">'Developer Fee'!$A$1:$N$46</definedName>
    <definedName name="_xlnm.Print_Area" localSheetId="14">'Draw Schedule'!$A$1:$AO$171</definedName>
    <definedName name="_xlnm.Print_Area" localSheetId="4">'Exh F-1 Const'!$A$1:$J$110</definedName>
    <definedName name="_xlnm.Print_Area" localSheetId="5">'Exh F-2 Perm'!$A$1:$J$110</definedName>
    <definedName name="_xlnm.Print_Area" localSheetId="15">'Other Exhibits'!$B$1:$L$15</definedName>
    <definedName name="_xlnm.Print_Area" localSheetId="11">'ProForma Assumptions'!$B$2:$K$33</definedName>
    <definedName name="_xlnm.Print_Area" localSheetId="12">'ProForma Rents'!$A$2:$K$48</definedName>
    <definedName name="_xlnm.Print_Area" localSheetId="2">'Select City &amp; State'!$A$1:$N$69</definedName>
    <definedName name="_xlnm.Print_Area" localSheetId="10">Snapshot!$A$1:$K$61</definedName>
    <definedName name="_xlnm.Print_Area" localSheetId="6">'TDC &amp; HCC Limit calculations'!$A$1:$L$92</definedName>
    <definedName name="_xlnm.Print_Area" localSheetId="0">'TDC Instructions'!$A$1:$Q$86</definedName>
    <definedName name="_xlnm.Print_Area" localSheetId="1">'Unit Mix'!$A$1:$R$71</definedName>
    <definedName name="_xlnm.Print_Titles" localSheetId="14">'Draw Schedule'!$B:$E,'Draw Schedule'!$3:$11</definedName>
    <definedName name="PRINT1">#REF!</definedName>
    <definedName name="PROFORMA">#REF!</definedName>
    <definedName name="QIRR">#REF!</definedName>
    <definedName name="Quick_and_Dirty">"NCF"</definedName>
    <definedName name="rate">[2]Assumptions!#REF!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[2]Assumptions!#REF!</definedName>
    <definedName name="tcamort2">[2]Assumptions!#REF!</definedName>
    <definedName name="tcamort3">[2]Assumptions!#REF!</definedName>
    <definedName name="tcrate">[2]Assumptions!#REF!</definedName>
    <definedName name="tcrate2">[2]Assumptions!#REF!</definedName>
    <definedName name="tcrate3">[2]Assumptions!#REF!</definedName>
    <definedName name="tcterm">[2]Assumptions!#REF!</definedName>
    <definedName name="tcterm2">[2]Assumptions!#REF!</definedName>
    <definedName name="tcterm3">[2]Assumptions!#REF!</definedName>
    <definedName name="TDC">#REF!</definedName>
    <definedName name="tdu">[2]Assumptions!#REF!</definedName>
    <definedName name="term">[2]Assumptions!#REF!</definedName>
    <definedName name="term2">[2]Assumptions!#REF!</definedName>
    <definedName name="ti">[2]Assumptions!#REF!</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'[12]221(d)4 PLA'!#REF!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concurrentCalc="0"/>
  <pivotCaches>
    <pivotCache cacheId="0" r:id="rId32"/>
  </pivotCaches>
</workbook>
</file>

<file path=xl/calcChain.xml><?xml version="1.0" encoding="utf-8"?>
<calcChain xmlns="http://schemas.openxmlformats.org/spreadsheetml/2006/main">
  <c r="I35" i="50" l="1"/>
  <c r="I36" i="50"/>
  <c r="I37" i="50"/>
  <c r="I26" i="50"/>
  <c r="I27" i="50"/>
  <c r="I28" i="50"/>
  <c r="E12" i="50"/>
  <c r="D31" i="51"/>
  <c r="E18" i="41"/>
  <c r="H29" i="40"/>
  <c r="H24" i="40"/>
  <c r="H19" i="40"/>
  <c r="L25" i="39"/>
  <c r="L13" i="39"/>
  <c r="L12" i="39"/>
  <c r="E90" i="37"/>
  <c r="G90" i="37"/>
  <c r="F90" i="37"/>
  <c r="G53" i="37"/>
  <c r="F53" i="37"/>
  <c r="E53" i="37"/>
  <c r="H41" i="36"/>
  <c r="H41" i="37"/>
  <c r="G8" i="33"/>
  <c r="C7" i="33"/>
  <c r="C4" i="52"/>
  <c r="C5" i="52"/>
  <c r="C6" i="52"/>
  <c r="C3" i="52"/>
  <c r="F6" i="50"/>
  <c r="F7" i="50"/>
  <c r="F8" i="50"/>
  <c r="F5" i="50"/>
  <c r="F5" i="49"/>
  <c r="F6" i="49"/>
  <c r="F7" i="49"/>
  <c r="F4" i="49"/>
  <c r="D4" i="51"/>
  <c r="D5" i="51"/>
  <c r="D6" i="51"/>
  <c r="D3" i="51"/>
  <c r="R40" i="51"/>
  <c r="Q40" i="51"/>
  <c r="P40" i="51"/>
  <c r="O40" i="51"/>
  <c r="N40" i="51"/>
  <c r="M40" i="51"/>
  <c r="L40" i="51"/>
  <c r="K40" i="51"/>
  <c r="J40" i="51"/>
  <c r="I40" i="51"/>
  <c r="H40" i="51"/>
  <c r="G40" i="51"/>
  <c r="F40" i="51"/>
  <c r="E40" i="51"/>
  <c r="D40" i="51"/>
  <c r="E31" i="51"/>
  <c r="F31" i="51"/>
  <c r="G31" i="51"/>
  <c r="H31" i="51"/>
  <c r="I31" i="51"/>
  <c r="J31" i="51"/>
  <c r="K31" i="51"/>
  <c r="L31" i="51"/>
  <c r="M31" i="51"/>
  <c r="N31" i="51"/>
  <c r="O31" i="51"/>
  <c r="P31" i="51"/>
  <c r="Q31" i="51"/>
  <c r="R31" i="51"/>
  <c r="E30" i="51"/>
  <c r="F30" i="51"/>
  <c r="G30" i="51"/>
  <c r="H30" i="51"/>
  <c r="I30" i="51"/>
  <c r="J30" i="51"/>
  <c r="K30" i="51"/>
  <c r="L30" i="51"/>
  <c r="M30" i="51"/>
  <c r="N30" i="51"/>
  <c r="O30" i="51"/>
  <c r="P30" i="51"/>
  <c r="Q30" i="51"/>
  <c r="R30" i="51"/>
  <c r="E29" i="51"/>
  <c r="F29" i="51"/>
  <c r="G29" i="51"/>
  <c r="H29" i="51"/>
  <c r="I29" i="51"/>
  <c r="J29" i="51"/>
  <c r="K29" i="51"/>
  <c r="L29" i="51"/>
  <c r="M29" i="51"/>
  <c r="N29" i="51"/>
  <c r="O29" i="51"/>
  <c r="P29" i="51"/>
  <c r="Q29" i="51"/>
  <c r="R29" i="51"/>
  <c r="E28" i="51"/>
  <c r="F28" i="51"/>
  <c r="G28" i="51"/>
  <c r="H28" i="51"/>
  <c r="I28" i="51"/>
  <c r="J28" i="51"/>
  <c r="K28" i="51"/>
  <c r="L28" i="51"/>
  <c r="M28" i="51"/>
  <c r="N28" i="51"/>
  <c r="O28" i="51"/>
  <c r="P28" i="51"/>
  <c r="Q28" i="51"/>
  <c r="R28" i="51"/>
  <c r="E27" i="51"/>
  <c r="F27" i="51"/>
  <c r="G27" i="51"/>
  <c r="H27" i="51"/>
  <c r="I27" i="51"/>
  <c r="J27" i="51"/>
  <c r="K27" i="51"/>
  <c r="L27" i="51"/>
  <c r="M27" i="51"/>
  <c r="N27" i="51"/>
  <c r="O27" i="51"/>
  <c r="P27" i="51"/>
  <c r="Q27" i="51"/>
  <c r="R27" i="51"/>
  <c r="E26" i="51"/>
  <c r="F26" i="51"/>
  <c r="G26" i="51"/>
  <c r="H26" i="51"/>
  <c r="I26" i="51"/>
  <c r="J26" i="51"/>
  <c r="K26" i="51"/>
  <c r="L26" i="51"/>
  <c r="M26" i="51"/>
  <c r="N26" i="51"/>
  <c r="O26" i="51"/>
  <c r="P26" i="51"/>
  <c r="Q26" i="51"/>
  <c r="R26" i="51"/>
  <c r="E25" i="51"/>
  <c r="F25" i="51"/>
  <c r="G25" i="51"/>
  <c r="H25" i="51"/>
  <c r="I25" i="51"/>
  <c r="J25" i="51"/>
  <c r="K25" i="51"/>
  <c r="L25" i="51"/>
  <c r="M25" i="51"/>
  <c r="N25" i="51"/>
  <c r="O25" i="51"/>
  <c r="P25" i="51"/>
  <c r="Q25" i="51"/>
  <c r="R25" i="51"/>
  <c r="E24" i="51"/>
  <c r="F24" i="51"/>
  <c r="G24" i="51"/>
  <c r="H24" i="51"/>
  <c r="I24" i="51"/>
  <c r="J24" i="51"/>
  <c r="K24" i="51"/>
  <c r="L24" i="51"/>
  <c r="M24" i="51"/>
  <c r="N24" i="51"/>
  <c r="O24" i="51"/>
  <c r="P24" i="51"/>
  <c r="Q24" i="51"/>
  <c r="R24" i="51"/>
  <c r="E23" i="51"/>
  <c r="F23" i="51"/>
  <c r="G23" i="51"/>
  <c r="H23" i="51"/>
  <c r="I23" i="51"/>
  <c r="J23" i="51"/>
  <c r="K23" i="51"/>
  <c r="L23" i="51"/>
  <c r="M23" i="51"/>
  <c r="N23" i="51"/>
  <c r="O23" i="51"/>
  <c r="P23" i="51"/>
  <c r="Q23" i="51"/>
  <c r="R23" i="51"/>
  <c r="E22" i="51"/>
  <c r="F22" i="51"/>
  <c r="G22" i="51"/>
  <c r="H22" i="51"/>
  <c r="I22" i="51"/>
  <c r="J22" i="51"/>
  <c r="K22" i="51"/>
  <c r="L22" i="51"/>
  <c r="M22" i="51"/>
  <c r="N22" i="51"/>
  <c r="O22" i="51"/>
  <c r="P22" i="51"/>
  <c r="Q22" i="51"/>
  <c r="R22" i="51"/>
  <c r="E21" i="51"/>
  <c r="F21" i="51"/>
  <c r="G21" i="51"/>
  <c r="H21" i="51"/>
  <c r="I21" i="51"/>
  <c r="J21" i="51"/>
  <c r="K21" i="51"/>
  <c r="L21" i="51"/>
  <c r="M21" i="51"/>
  <c r="N21" i="51"/>
  <c r="O21" i="51"/>
  <c r="P21" i="51"/>
  <c r="Q21" i="51"/>
  <c r="R21" i="51"/>
  <c r="E15" i="51"/>
  <c r="F15" i="51"/>
  <c r="G15" i="51"/>
  <c r="H15" i="51"/>
  <c r="I15" i="51"/>
  <c r="J15" i="51"/>
  <c r="K15" i="51"/>
  <c r="L15" i="51"/>
  <c r="M15" i="51"/>
  <c r="N15" i="51"/>
  <c r="O15" i="51"/>
  <c r="P15" i="51"/>
  <c r="Q15" i="51"/>
  <c r="R15" i="51"/>
  <c r="E8" i="51"/>
  <c r="F8" i="51"/>
  <c r="G8" i="51"/>
  <c r="H8" i="51"/>
  <c r="I8" i="51"/>
  <c r="J8" i="51"/>
  <c r="K8" i="51"/>
  <c r="L8" i="51"/>
  <c r="M8" i="51"/>
  <c r="N8" i="51"/>
  <c r="O8" i="51"/>
  <c r="P8" i="51"/>
  <c r="Q8" i="51"/>
  <c r="R8" i="51"/>
  <c r="I12" i="50"/>
  <c r="D13" i="51"/>
  <c r="E39" i="50"/>
  <c r="I38" i="50"/>
  <c r="I34" i="50"/>
  <c r="E33" i="50"/>
  <c r="I32" i="50"/>
  <c r="I31" i="50"/>
  <c r="I30" i="50"/>
  <c r="I29" i="50"/>
  <c r="I25" i="50"/>
  <c r="E24" i="50"/>
  <c r="I23" i="50"/>
  <c r="I22" i="50"/>
  <c r="I21" i="50"/>
  <c r="I20" i="50"/>
  <c r="I19" i="50"/>
  <c r="I18" i="50"/>
  <c r="I17" i="50"/>
  <c r="I16" i="50"/>
  <c r="I15" i="50"/>
  <c r="I14" i="50"/>
  <c r="D29" i="49"/>
  <c r="G23" i="42"/>
  <c r="G27" i="42"/>
  <c r="K39" i="39"/>
  <c r="K38" i="39"/>
  <c r="H84" i="36"/>
  <c r="F12" i="42"/>
  <c r="H85" i="36"/>
  <c r="H86" i="36"/>
  <c r="H87" i="36"/>
  <c r="H88" i="36"/>
  <c r="H105" i="37"/>
  <c r="H104" i="37"/>
  <c r="H103" i="37"/>
  <c r="H102" i="37"/>
  <c r="H101" i="37"/>
  <c r="H100" i="37"/>
  <c r="H99" i="37"/>
  <c r="H98" i="37"/>
  <c r="H97" i="37"/>
  <c r="H96" i="37"/>
  <c r="H95"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2" i="37"/>
  <c r="H51" i="37"/>
  <c r="H50" i="37"/>
  <c r="H49" i="37"/>
  <c r="H48" i="37"/>
  <c r="H47" i="37"/>
  <c r="H46" i="37"/>
  <c r="H45" i="37"/>
  <c r="H44" i="37"/>
  <c r="H43" i="37"/>
  <c r="H42" i="37"/>
  <c r="H40" i="37"/>
  <c r="H39" i="37"/>
  <c r="H38" i="37"/>
  <c r="L21" i="39"/>
  <c r="H82" i="36"/>
  <c r="H58" i="36"/>
  <c r="H44" i="36"/>
  <c r="H45" i="36"/>
  <c r="D7" i="37"/>
  <c r="D8" i="37"/>
  <c r="D5" i="37"/>
  <c r="D6" i="37"/>
  <c r="B2" i="42"/>
  <c r="B3" i="42"/>
  <c r="B1" i="42"/>
  <c r="H98" i="36"/>
  <c r="F21" i="42"/>
  <c r="J40" i="42"/>
  <c r="H80" i="36"/>
  <c r="F8" i="42"/>
  <c r="H39" i="36"/>
  <c r="H40" i="36"/>
  <c r="F57" i="42"/>
  <c r="H42" i="36"/>
  <c r="F19" i="40"/>
  <c r="H43" i="36"/>
  <c r="F52" i="42"/>
  <c r="H46" i="36"/>
  <c r="H47" i="36"/>
  <c r="H48" i="36"/>
  <c r="H49" i="36"/>
  <c r="H50" i="36"/>
  <c r="H51" i="36"/>
  <c r="F13" i="42"/>
  <c r="F14" i="42"/>
  <c r="F15" i="42"/>
  <c r="H72" i="36"/>
  <c r="H73" i="36"/>
  <c r="H74" i="36"/>
  <c r="L14" i="39"/>
  <c r="H75" i="36"/>
  <c r="H76" i="36"/>
  <c r="H77" i="36"/>
  <c r="H78" i="36"/>
  <c r="H79" i="36"/>
  <c r="H81" i="36"/>
  <c r="F9" i="42"/>
  <c r="H57" i="36"/>
  <c r="L57" i="36"/>
  <c r="H52" i="36"/>
  <c r="E6" i="40"/>
  <c r="E7" i="40"/>
  <c r="E8" i="40"/>
  <c r="E5" i="40"/>
  <c r="D8" i="36"/>
  <c r="D7" i="36"/>
  <c r="F29" i="40"/>
  <c r="H59" i="36"/>
  <c r="H60" i="36"/>
  <c r="H61" i="36"/>
  <c r="H62" i="36"/>
  <c r="H63" i="36"/>
  <c r="H64" i="36"/>
  <c r="H65" i="36"/>
  <c r="H66" i="36"/>
  <c r="H67" i="36"/>
  <c r="H68" i="36"/>
  <c r="H69" i="36"/>
  <c r="H70" i="36"/>
  <c r="H71" i="36"/>
  <c r="H83" i="36"/>
  <c r="H96" i="36"/>
  <c r="F19" i="42"/>
  <c r="H97" i="36"/>
  <c r="L26" i="39"/>
  <c r="H99" i="36"/>
  <c r="F22" i="42"/>
  <c r="H100" i="36"/>
  <c r="L24" i="39"/>
  <c r="H101" i="36"/>
  <c r="F24" i="42"/>
  <c r="H102" i="36"/>
  <c r="F25" i="42"/>
  <c r="H103" i="36"/>
  <c r="F26" i="42"/>
  <c r="H104" i="36"/>
  <c r="I5" i="39"/>
  <c r="I6" i="39"/>
  <c r="I7" i="39"/>
  <c r="I4" i="39"/>
  <c r="D6" i="36"/>
  <c r="H90" i="37"/>
  <c r="H53" i="37"/>
  <c r="E40" i="50"/>
  <c r="I24" i="50"/>
  <c r="D10" i="51"/>
  <c r="F24" i="40"/>
  <c r="I39" i="50"/>
  <c r="D12" i="51"/>
  <c r="E12" i="51"/>
  <c r="F12" i="51"/>
  <c r="G12" i="51"/>
  <c r="H12" i="51"/>
  <c r="I12" i="51"/>
  <c r="J12" i="51"/>
  <c r="K12" i="51"/>
  <c r="L12" i="51"/>
  <c r="M12" i="51"/>
  <c r="N12" i="51"/>
  <c r="O12" i="51"/>
  <c r="P12" i="51"/>
  <c r="Q12" i="51"/>
  <c r="R12" i="51"/>
  <c r="I33" i="50"/>
  <c r="D11" i="51"/>
  <c r="E11" i="51"/>
  <c r="F11" i="51"/>
  <c r="G11" i="51"/>
  <c r="H11" i="51"/>
  <c r="I11" i="51"/>
  <c r="J11" i="51"/>
  <c r="K11" i="51"/>
  <c r="L11" i="51"/>
  <c r="M11" i="51"/>
  <c r="N11" i="51"/>
  <c r="O11" i="51"/>
  <c r="P11" i="51"/>
  <c r="Q11" i="51"/>
  <c r="R11" i="51"/>
  <c r="E19" i="51"/>
  <c r="F19" i="51"/>
  <c r="G19" i="51"/>
  <c r="D43" i="51"/>
  <c r="E13" i="51"/>
  <c r="F13" i="51"/>
  <c r="G13" i="51"/>
  <c r="H13" i="51"/>
  <c r="I13" i="51"/>
  <c r="J13" i="51"/>
  <c r="K13" i="51"/>
  <c r="L13" i="51"/>
  <c r="M13" i="51"/>
  <c r="N13" i="51"/>
  <c r="O13" i="51"/>
  <c r="P13" i="51"/>
  <c r="Q13" i="51"/>
  <c r="R13" i="51"/>
  <c r="L23" i="39"/>
  <c r="F10" i="42"/>
  <c r="L18" i="39"/>
  <c r="L47" i="36"/>
  <c r="F14" i="40"/>
  <c r="L20" i="39"/>
  <c r="F27" i="42"/>
  <c r="E9" i="41"/>
  <c r="F20" i="42"/>
  <c r="J44" i="42"/>
  <c r="L17" i="39"/>
  <c r="L81" i="36"/>
  <c r="L39" i="39"/>
  <c r="L19" i="39"/>
  <c r="XFD46" i="36"/>
  <c r="L49" i="36"/>
  <c r="F47" i="42"/>
  <c r="F23" i="42"/>
  <c r="E12" i="41"/>
  <c r="L62" i="36"/>
  <c r="L51" i="36"/>
  <c r="F40" i="42"/>
  <c r="I75" i="33"/>
  <c r="I50" i="27"/>
  <c r="H50" i="27"/>
  <c r="E11" i="37"/>
  <c r="N50" i="27"/>
  <c r="O50" i="27"/>
  <c r="J50" i="27"/>
  <c r="P50" i="27"/>
  <c r="F50" i="27"/>
  <c r="E50" i="27"/>
  <c r="K50" i="27"/>
  <c r="F11" i="36"/>
  <c r="L50" i="27"/>
  <c r="G50" i="27"/>
  <c r="M50" i="27"/>
  <c r="H15" i="36"/>
  <c r="H16" i="36"/>
  <c r="H14" i="36"/>
  <c r="H17" i="36"/>
  <c r="H18" i="36"/>
  <c r="H25" i="36"/>
  <c r="H19" i="36"/>
  <c r="H20" i="36"/>
  <c r="H21" i="36"/>
  <c r="H22" i="36"/>
  <c r="H23" i="36"/>
  <c r="H24" i="36"/>
  <c r="E25" i="36"/>
  <c r="F25" i="37"/>
  <c r="G25" i="37"/>
  <c r="H14" i="37"/>
  <c r="H15" i="37"/>
  <c r="H16" i="37"/>
  <c r="H17" i="37"/>
  <c r="H18" i="37"/>
  <c r="H19" i="37"/>
  <c r="H20" i="37"/>
  <c r="H21" i="37"/>
  <c r="H22" i="37"/>
  <c r="H23" i="37"/>
  <c r="H24" i="37"/>
  <c r="F31" i="37"/>
  <c r="F106" i="37"/>
  <c r="G31" i="37"/>
  <c r="G106" i="37"/>
  <c r="H28" i="37"/>
  <c r="H29" i="37"/>
  <c r="H30" i="37"/>
  <c r="H106" i="37"/>
  <c r="E25" i="37"/>
  <c r="E31" i="37"/>
  <c r="E106" i="37"/>
  <c r="E115" i="37"/>
  <c r="F25" i="36"/>
  <c r="F31" i="36"/>
  <c r="F53" i="36"/>
  <c r="F90" i="36"/>
  <c r="F106" i="36"/>
  <c r="G25" i="36"/>
  <c r="G31" i="36"/>
  <c r="G53" i="36"/>
  <c r="G90" i="36"/>
  <c r="G106" i="36"/>
  <c r="G113" i="36"/>
  <c r="H28" i="36"/>
  <c r="H29" i="36"/>
  <c r="H30" i="36"/>
  <c r="H38" i="36"/>
  <c r="H56" i="36"/>
  <c r="H89" i="36"/>
  <c r="L22" i="39"/>
  <c r="H95" i="36"/>
  <c r="H105" i="36"/>
  <c r="L15" i="39"/>
  <c r="E53" i="36"/>
  <c r="E90" i="36"/>
  <c r="E31" i="36"/>
  <c r="E106" i="36"/>
  <c r="P58" i="27"/>
  <c r="E33" i="37"/>
  <c r="G115" i="37"/>
  <c r="F115" i="37"/>
  <c r="D11" i="37"/>
  <c r="F42" i="42"/>
  <c r="F33" i="36"/>
  <c r="F92" i="37"/>
  <c r="F114" i="37"/>
  <c r="G57" i="27"/>
  <c r="J57" i="27"/>
  <c r="H25" i="37"/>
  <c r="F11" i="37"/>
  <c r="G11" i="37"/>
  <c r="F113" i="36"/>
  <c r="P57" i="27"/>
  <c r="P59" i="27"/>
  <c r="O65" i="33"/>
  <c r="D66" i="27"/>
  <c r="I88" i="33"/>
  <c r="E11" i="36"/>
  <c r="E33" i="36"/>
  <c r="G33" i="36"/>
  <c r="E92" i="37"/>
  <c r="E114" i="37"/>
  <c r="H31" i="37"/>
  <c r="H115" i="37"/>
  <c r="F33" i="37"/>
  <c r="G33" i="37"/>
  <c r="I40" i="50"/>
  <c r="H19" i="51"/>
  <c r="E10" i="51"/>
  <c r="D14" i="51"/>
  <c r="H92" i="37"/>
  <c r="H108" i="37"/>
  <c r="G92" i="37"/>
  <c r="G108" i="37"/>
  <c r="G116" i="37"/>
  <c r="F28" i="42"/>
  <c r="F18" i="42"/>
  <c r="J39" i="42"/>
  <c r="E8" i="41"/>
  <c r="F16" i="42"/>
  <c r="L84" i="36"/>
  <c r="L60" i="36"/>
  <c r="L43" i="36"/>
  <c r="G92" i="36"/>
  <c r="G108" i="36"/>
  <c r="G114" i="36"/>
  <c r="H31" i="36"/>
  <c r="H33" i="36"/>
  <c r="N65" i="33"/>
  <c r="N66" i="33"/>
  <c r="F92" i="36"/>
  <c r="F112" i="36"/>
  <c r="H53" i="36"/>
  <c r="E92" i="36"/>
  <c r="E108" i="36"/>
  <c r="H90" i="36"/>
  <c r="H106" i="36"/>
  <c r="G58" i="27"/>
  <c r="D11" i="36"/>
  <c r="D67" i="27"/>
  <c r="G56" i="27"/>
  <c r="J58" i="27"/>
  <c r="G11" i="36"/>
  <c r="H33" i="37"/>
  <c r="E113" i="36"/>
  <c r="J59" i="27"/>
  <c r="E114" i="36"/>
  <c r="G59" i="27"/>
  <c r="H11" i="37"/>
  <c r="E108" i="37"/>
  <c r="E116" i="37"/>
  <c r="E112" i="36"/>
  <c r="G112" i="36"/>
  <c r="G114" i="37"/>
  <c r="F108" i="37"/>
  <c r="F116" i="37"/>
  <c r="H116" i="37"/>
  <c r="H11" i="36"/>
  <c r="H114" i="37"/>
  <c r="E14" i="51"/>
  <c r="F10" i="51"/>
  <c r="I19" i="51"/>
  <c r="D16" i="51"/>
  <c r="D17" i="51"/>
  <c r="H113" i="36"/>
  <c r="F13" i="40"/>
  <c r="F15" i="40"/>
  <c r="F39" i="42"/>
  <c r="F43" i="42"/>
  <c r="F48" i="42"/>
  <c r="F49" i="42"/>
  <c r="G49" i="42"/>
  <c r="F108" i="36"/>
  <c r="F114" i="36"/>
  <c r="H92" i="36"/>
  <c r="D20" i="51"/>
  <c r="E16" i="51"/>
  <c r="E17" i="51"/>
  <c r="J19" i="51"/>
  <c r="G10" i="51"/>
  <c r="F14" i="51"/>
  <c r="F30" i="40"/>
  <c r="F31" i="40"/>
  <c r="H31" i="40"/>
  <c r="F20" i="40"/>
  <c r="F21" i="40"/>
  <c r="H21" i="40"/>
  <c r="H47" i="42"/>
  <c r="F58" i="42"/>
  <c r="F59" i="42"/>
  <c r="G59" i="42"/>
  <c r="H57" i="42"/>
  <c r="F53" i="42"/>
  <c r="F54" i="42"/>
  <c r="G54" i="42"/>
  <c r="H52" i="42"/>
  <c r="F25" i="40"/>
  <c r="F26" i="40"/>
  <c r="H26" i="40"/>
  <c r="H112" i="36"/>
  <c r="H108" i="36"/>
  <c r="E20" i="51"/>
  <c r="D32" i="51"/>
  <c r="D44" i="51"/>
  <c r="G14" i="51"/>
  <c r="H10" i="51"/>
  <c r="K19" i="51"/>
  <c r="F16" i="51"/>
  <c r="F17" i="51"/>
  <c r="E7" i="41"/>
  <c r="E10" i="41"/>
  <c r="F7" i="42"/>
  <c r="J38" i="42"/>
  <c r="H114" i="36"/>
  <c r="D45" i="51"/>
  <c r="D33" i="51"/>
  <c r="D34" i="51"/>
  <c r="F20" i="51"/>
  <c r="E32" i="51"/>
  <c r="E33" i="51"/>
  <c r="E34" i="51"/>
  <c r="G16" i="51"/>
  <c r="G17" i="51"/>
  <c r="L19" i="51"/>
  <c r="I10" i="51"/>
  <c r="H14" i="51"/>
  <c r="L28" i="39"/>
  <c r="L30" i="39"/>
  <c r="E13" i="41"/>
  <c r="E15" i="41"/>
  <c r="C16" i="41"/>
  <c r="J41" i="42"/>
  <c r="F29" i="42"/>
  <c r="F32" i="42"/>
  <c r="L34" i="39"/>
  <c r="L35" i="39"/>
  <c r="G20" i="51"/>
  <c r="F32" i="51"/>
  <c r="F33" i="51"/>
  <c r="F34" i="51"/>
  <c r="E41" i="51"/>
  <c r="D41" i="51"/>
  <c r="I14" i="51"/>
  <c r="J10" i="51"/>
  <c r="M19" i="51"/>
  <c r="H16" i="51"/>
  <c r="H17" i="51"/>
  <c r="L38" i="39"/>
  <c r="L40" i="39"/>
  <c r="K40" i="39"/>
  <c r="K35" i="39"/>
  <c r="L43" i="39"/>
  <c r="L44" i="39"/>
  <c r="K44" i="39"/>
  <c r="F30" i="42"/>
  <c r="F34" i="42"/>
  <c r="G34" i="42"/>
  <c r="J48" i="42"/>
  <c r="J45" i="42"/>
  <c r="J46" i="42"/>
  <c r="J47" i="42"/>
  <c r="H20" i="51"/>
  <c r="G32" i="51"/>
  <c r="G33" i="51"/>
  <c r="G34" i="51"/>
  <c r="F41" i="51"/>
  <c r="I16" i="51"/>
  <c r="I17" i="51"/>
  <c r="N19" i="51"/>
  <c r="K10" i="51"/>
  <c r="J14" i="51"/>
  <c r="I20" i="51"/>
  <c r="H32" i="51"/>
  <c r="H33" i="51"/>
  <c r="H34" i="51"/>
  <c r="G41" i="51"/>
  <c r="K14" i="51"/>
  <c r="L10" i="51"/>
  <c r="O19" i="51"/>
  <c r="J16" i="51"/>
  <c r="J17" i="51"/>
  <c r="J20" i="51"/>
  <c r="I32" i="51"/>
  <c r="I33" i="51"/>
  <c r="I34" i="51"/>
  <c r="H41" i="51"/>
  <c r="K16" i="51"/>
  <c r="K17" i="51"/>
  <c r="P19" i="51"/>
  <c r="M10" i="51"/>
  <c r="L14" i="51"/>
  <c r="K20" i="51"/>
  <c r="J32" i="51"/>
  <c r="J33" i="51"/>
  <c r="J34" i="51"/>
  <c r="I41" i="51"/>
  <c r="M14" i="51"/>
  <c r="N10" i="51"/>
  <c r="Q19" i="51"/>
  <c r="L16" i="51"/>
  <c r="L17" i="51"/>
  <c r="L20" i="51"/>
  <c r="K32" i="51"/>
  <c r="K33" i="51"/>
  <c r="K34" i="51"/>
  <c r="J41" i="51"/>
  <c r="M16" i="51"/>
  <c r="M17" i="51"/>
  <c r="R19" i="51"/>
  <c r="O10" i="51"/>
  <c r="N14" i="51"/>
  <c r="M20" i="51"/>
  <c r="L32" i="51"/>
  <c r="L33" i="51"/>
  <c r="L34" i="51"/>
  <c r="K41" i="51"/>
  <c r="O14" i="51"/>
  <c r="P10" i="51"/>
  <c r="N16" i="51"/>
  <c r="N17" i="51"/>
  <c r="N20" i="51"/>
  <c r="M32" i="51"/>
  <c r="M33" i="51"/>
  <c r="M34" i="51"/>
  <c r="L41" i="51"/>
  <c r="O16" i="51"/>
  <c r="O17" i="51"/>
  <c r="Q10" i="51"/>
  <c r="P14" i="51"/>
  <c r="O20" i="51"/>
  <c r="N32" i="51"/>
  <c r="N33" i="51"/>
  <c r="N34" i="51"/>
  <c r="M41" i="51"/>
  <c r="Q14" i="51"/>
  <c r="R10" i="51"/>
  <c r="R14" i="51"/>
  <c r="P16" i="51"/>
  <c r="P17" i="51"/>
  <c r="P20" i="51"/>
  <c r="O32" i="51"/>
  <c r="O33" i="51"/>
  <c r="O34" i="51"/>
  <c r="N41" i="51"/>
  <c r="Q16" i="51"/>
  <c r="Q17" i="51"/>
  <c r="R16" i="51"/>
  <c r="R17" i="51"/>
  <c r="Q20" i="51"/>
  <c r="P32" i="51"/>
  <c r="P33" i="51"/>
  <c r="P34" i="51"/>
  <c r="O41" i="51"/>
  <c r="R20" i="51"/>
  <c r="R32" i="51"/>
  <c r="R33" i="51"/>
  <c r="R34" i="51"/>
  <c r="Q32" i="51"/>
  <c r="Q33" i="51"/>
  <c r="Q34" i="51"/>
  <c r="P41" i="51"/>
  <c r="R41" i="51"/>
  <c r="Q41" i="51"/>
  <c r="I87" i="33"/>
  <c r="I86" i="33"/>
  <c r="C86" i="33"/>
  <c r="H78" i="33"/>
  <c r="H72" i="33"/>
  <c r="I69" i="33"/>
  <c r="I51" i="33"/>
  <c r="J45" i="33"/>
  <c r="H73" i="33"/>
  <c r="H74" i="33"/>
  <c r="I79" i="33"/>
  <c r="H45" i="33"/>
  <c r="J39" i="33"/>
  <c r="H39" i="33"/>
  <c r="G39" i="33"/>
  <c r="F39" i="33"/>
  <c r="E39" i="33"/>
  <c r="J38" i="33"/>
  <c r="H38" i="33"/>
  <c r="I38" i="33"/>
  <c r="G38" i="33"/>
  <c r="F38" i="33"/>
  <c r="E38" i="33"/>
  <c r="J37" i="33"/>
  <c r="H37" i="33"/>
  <c r="G37" i="33"/>
  <c r="F37" i="33"/>
  <c r="E37" i="33"/>
  <c r="J36" i="33"/>
  <c r="H36" i="33"/>
  <c r="G36" i="33"/>
  <c r="F36" i="33"/>
  <c r="E36" i="33"/>
  <c r="K36" i="33"/>
  <c r="J35" i="33"/>
  <c r="H35" i="33"/>
  <c r="I35" i="33"/>
  <c r="G35" i="33"/>
  <c r="F35" i="33"/>
  <c r="E35" i="33"/>
  <c r="J34" i="33"/>
  <c r="H34" i="33"/>
  <c r="G34" i="33"/>
  <c r="F34" i="33"/>
  <c r="E34" i="33"/>
  <c r="K34" i="33"/>
  <c r="J33" i="33"/>
  <c r="H33" i="33"/>
  <c r="G33" i="33"/>
  <c r="F33" i="33"/>
  <c r="E33" i="33"/>
  <c r="C33" i="33"/>
  <c r="J32" i="33"/>
  <c r="H32" i="33"/>
  <c r="I32" i="33"/>
  <c r="G32" i="33"/>
  <c r="F32" i="33"/>
  <c r="E32" i="33"/>
  <c r="J31" i="33"/>
  <c r="H31" i="33"/>
  <c r="G31" i="33"/>
  <c r="F31" i="33"/>
  <c r="E31" i="33"/>
  <c r="K31" i="33"/>
  <c r="J30" i="33"/>
  <c r="H30" i="33"/>
  <c r="G30" i="33"/>
  <c r="F30" i="33"/>
  <c r="E30" i="33"/>
  <c r="J29" i="33"/>
  <c r="H29" i="33"/>
  <c r="I29" i="33"/>
  <c r="G29" i="33"/>
  <c r="F29" i="33"/>
  <c r="E29" i="33"/>
  <c r="K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K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K19" i="33"/>
  <c r="C19" i="33"/>
  <c r="J18" i="33"/>
  <c r="H18" i="33"/>
  <c r="G18" i="33"/>
  <c r="F18" i="33"/>
  <c r="E18" i="33"/>
  <c r="J17" i="33"/>
  <c r="H17" i="33"/>
  <c r="G17" i="33"/>
  <c r="F17" i="33"/>
  <c r="E17" i="33"/>
  <c r="J16" i="33"/>
  <c r="H16" i="33"/>
  <c r="G16" i="33"/>
  <c r="F16" i="33"/>
  <c r="E16" i="33"/>
  <c r="J15" i="33"/>
  <c r="H15" i="33"/>
  <c r="I15" i="33"/>
  <c r="G15" i="33"/>
  <c r="F15" i="33"/>
  <c r="E15" i="33"/>
  <c r="J14" i="33"/>
  <c r="H14" i="33"/>
  <c r="G14" i="33"/>
  <c r="F14" i="33"/>
  <c r="E14" i="33"/>
  <c r="K14" i="33"/>
  <c r="J13" i="33"/>
  <c r="H13" i="33"/>
  <c r="G13" i="33"/>
  <c r="F13" i="33"/>
  <c r="E13" i="33"/>
  <c r="J12" i="33"/>
  <c r="H12" i="33"/>
  <c r="G12" i="33"/>
  <c r="G40" i="33"/>
  <c r="F12" i="33"/>
  <c r="E12" i="33"/>
  <c r="C12" i="33"/>
  <c r="C5" i="33"/>
  <c r="K17" i="33"/>
  <c r="I33" i="33"/>
  <c r="I26" i="33"/>
  <c r="I30" i="33"/>
  <c r="I36" i="33"/>
  <c r="I20" i="33"/>
  <c r="I24" i="33"/>
  <c r="K32" i="33"/>
  <c r="I18" i="33"/>
  <c r="K13" i="33"/>
  <c r="I80" i="33"/>
  <c r="K69" i="33"/>
  <c r="J70" i="33"/>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I40" i="33"/>
  <c r="I90" i="33"/>
  <c r="K40" i="33"/>
  <c r="N76" i="33"/>
  <c r="I82" i="33"/>
  <c r="J81" i="33"/>
  <c r="J89" i="33"/>
  <c r="N73" i="33"/>
</calcChain>
</file>

<file path=xl/comments1.xml><?xml version="1.0" encoding="utf-8"?>
<comments xmlns="http://schemas.openxmlformats.org/spreadsheetml/2006/main">
  <authors>
    <author>Brian</author>
    <author>D&amp;B</author>
  </authors>
  <commentList>
    <comment ref="O26" authorId="0">
      <text>
        <r>
          <rPr>
            <b/>
            <sz val="8"/>
            <color indexed="81"/>
            <rFont val="Tahoma"/>
            <family val="2"/>
          </rPr>
          <t>50% complete retainage to 5%</t>
        </r>
        <r>
          <rPr>
            <sz val="8"/>
            <color indexed="81"/>
            <rFont val="Tahoma"/>
            <family val="2"/>
          </rPr>
          <t xml:space="preserve">
</t>
        </r>
      </text>
    </comment>
    <comment ref="Y36" authorId="1">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<sst xmlns="http://schemas.openxmlformats.org/spreadsheetml/2006/main" count="9141" uniqueCount="1220">
  <si>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</si>
  <si>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t>Step 9.  Confirm that Sources are Equal to Uses</t>
  </si>
  <si>
    <t>•  Use the budget line items provided.  These track HUD Notice PIH 2003-8 and regulations at 24 CFR 941.  For example:</t>
  </si>
  <si>
    <r>
      <t>&gt; Confirm that all Public Housing Capital Assistance sources are included.</t>
    </r>
    <r>
      <rPr>
        <sz val="10"/>
        <color indexed="8"/>
        <rFont val="Arial"/>
        <family val="2"/>
      </rPr>
      <t xml:space="preserve">  </t>
    </r>
  </si>
  <si>
    <r>
      <t>&gt; Enter any Extraordinary Site Cost in the cell provided. This may be some or all of the funds entered in BLI 1450 (</t>
    </r>
    <r>
      <rPr>
        <b/>
        <sz val="10"/>
        <rFont val="Arial"/>
        <family val="2"/>
      </rPr>
      <t>Step 8</t>
    </r>
    <r>
      <rPr>
        <sz val="10"/>
        <rFont val="Arial"/>
        <family val="2"/>
      </rPr>
      <t>).</t>
    </r>
  </si>
  <si>
    <t>Step 11. Review TDC and HCC Limit Calculation Results</t>
  </si>
  <si>
    <t xml:space="preserve">•  All worksheets are pre-formatted for printing.  To print the current worksheet or all worksheets, select "Print…" from the "File" menu.  </t>
  </si>
  <si>
    <t>&gt; For multi-phase projects, a TDC limit analysis must be conducted for the entire project in conjunction with the TDC limit analysis for each phase.</t>
  </si>
  <si>
    <t xml:space="preserve">&gt; Confirm that sources of PHCA are equal to uses of PHCA.  </t>
  </si>
  <si>
    <t>Step 8.  Enter All Uses of Public Housing Capital Assistance</t>
  </si>
  <si>
    <t xml:space="preserve">Step 7.  Enter All Sources of Public Housing Capital Assistance </t>
  </si>
  <si>
    <r>
      <t xml:space="preserve">-  BLI 1440:  </t>
    </r>
    <r>
      <rPr>
        <u/>
        <sz val="10"/>
        <rFont val="Arial"/>
        <family val="2"/>
      </rPr>
      <t>Site Acquisition</t>
    </r>
    <r>
      <rPr>
        <sz val="10"/>
        <rFont val="Arial"/>
        <family val="2"/>
      </rPr>
      <t xml:space="preserve"> costs are all expenses of acquiring</t>
    </r>
    <r>
      <rPr>
        <sz val="10"/>
        <rFont val="Arial"/>
        <family val="2"/>
      </rPr>
      <t xml:space="preserve"> sites (</t>
    </r>
    <r>
      <rPr>
        <u/>
        <sz val="10"/>
        <rFont val="Arial"/>
        <family val="2"/>
      </rPr>
      <t>only sites that do not include structures to be retained for housing</t>
    </r>
    <r>
      <rPr>
        <sz val="10"/>
        <rFont val="Arial"/>
        <family val="2"/>
      </rPr>
      <t>).</t>
    </r>
  </si>
  <si>
    <r>
      <t>Disclaimer:</t>
    </r>
    <r>
      <rPr>
        <sz val="10"/>
        <rFont val="Arial"/>
        <family val="2"/>
      </rPr>
      <t xml:space="preserve">  This workbook does not replace applicable statutes, regulations, notices or other HUD guidance.  Use of this form is not required by HUD.  
</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</si>
  <si>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</si>
  <si>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Direct project questions to the Project Manager or Team Leader in the HUD Office of Public Housing Investments, (202) 401-8812 (not toll-free).</t>
  </si>
  <si>
    <t xml:space="preserve"> New
 Construction</t>
  </si>
  <si>
    <t xml:space="preserve">-  HOPE VI grant funds;  </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</si>
  <si>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</si>
  <si>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</si>
  <si>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</si>
  <si>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</si>
  <si>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</si>
  <si>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</si>
  <si>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</si>
  <si>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</si>
  <si>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</si>
  <si>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</si>
  <si>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</si>
  <si>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</si>
  <si>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</si>
  <si>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</si>
  <si>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</si>
  <si>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</si>
  <si>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</si>
  <si>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</si>
  <si>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</si>
  <si>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</si>
  <si>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</si>
  <si>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 xml:space="preserve">Development Name and Phase: </t>
  </si>
  <si>
    <t>HCC Limits</t>
  </si>
  <si>
    <t>TDC Limits</t>
  </si>
  <si>
    <t>(</t>
  </si>
  <si>
    <t>)</t>
  </si>
  <si>
    <t>Community and Supportive Services ("CSS" -- for HOPE VI projects only)</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</si>
  <si>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</si>
  <si>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</si>
  <si>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</si>
  <si>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</si>
  <si>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</si>
  <si>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</si>
  <si>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</si>
  <si>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</si>
  <si>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</si>
  <si>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</si>
  <si>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</si>
  <si>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Data</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</si>
  <si>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</si>
  <si>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</si>
  <si>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</si>
  <si>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</si>
  <si>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</si>
  <si>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</si>
  <si>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</si>
  <si>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</si>
  <si>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</si>
  <si>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</si>
  <si>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</si>
  <si>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</si>
  <si>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</si>
  <si>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</si>
  <si>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</si>
  <si>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</si>
  <si>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</si>
  <si>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</si>
  <si>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xml:space="preserve">Market (unrestricted) Rental: </t>
  </si>
  <si>
    <t xml:space="preserve">Market (unrestricted) HO: </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</si>
  <si>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</si>
  <si>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</si>
  <si>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</si>
  <si>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</si>
  <si>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</si>
  <si>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</si>
  <si>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Total Tax Credit Units: </t>
  </si>
  <si>
    <t xml:space="preserve">Rental: </t>
  </si>
  <si>
    <t xml:space="preserve">Homeownership: </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</si>
  <si>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</si>
  <si>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</si>
  <si>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</si>
  <si>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</si>
  <si>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</si>
  <si>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</si>
  <si>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</si>
  <si>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</si>
  <si>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</si>
  <si>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</si>
  <si>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</si>
  <si>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</si>
  <si>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</si>
  <si>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</si>
  <si>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Total Development Cost (TDC) Limit and Housing Construction Cost (HCC) Limit Calculations</t>
  </si>
  <si>
    <t>•  The HCC limit is applicable only to New Construction units (not applicable to Rehabilitation of existing public housing, or to Acquisition units).</t>
  </si>
  <si>
    <t>Step 7.  Enter all Sources of Public Housing Capital Assistance</t>
  </si>
  <si>
    <t>Step 9. Confirm:</t>
  </si>
  <si>
    <t>Step 11.  Review Results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</si>
  <si>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</si>
  <si>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</si>
  <si>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</si>
  <si>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Step 1.  Select City and State</t>
  </si>
  <si>
    <t>&gt; Navigate to the worksheet titled "Select City &amp; State".</t>
  </si>
  <si>
    <t xml:space="preserve">&gt; Make the appropriate selections from the menu lists provided there. </t>
  </si>
  <si>
    <t xml:space="preserve">All other cells are locked, and all calculations are automated. </t>
  </si>
  <si>
    <t xml:space="preserve">Tips: </t>
  </si>
  <si>
    <t xml:space="preserve">  </t>
  </si>
  <si>
    <t xml:space="preserve"> </t>
  </si>
  <si>
    <t>&gt; Navigate to the worksheet titled "Unit Mix".</t>
  </si>
  <si>
    <r>
      <t xml:space="preserve">&gt; Continue at </t>
    </r>
    <r>
      <rPr>
        <b/>
        <sz val="10"/>
        <color indexed="10"/>
        <rFont val="Arial"/>
        <family val="2"/>
      </rPr>
      <t>Step 2</t>
    </r>
    <r>
      <rPr>
        <sz val="10"/>
        <rFont val="Arial"/>
        <family val="2"/>
      </rPr>
      <t>.</t>
    </r>
  </si>
  <si>
    <r>
      <t xml:space="preserve">Print these Instructions for easy reference, then begin at </t>
    </r>
    <r>
      <rPr>
        <b/>
        <sz val="10"/>
        <color indexed="10"/>
        <rFont val="Arial"/>
        <family val="2"/>
      </rPr>
      <t>Step 1</t>
    </r>
    <r>
      <rPr>
        <sz val="10"/>
        <color indexed="10"/>
        <rFont val="Arial"/>
        <family val="2"/>
      </rPr>
      <t>.</t>
    </r>
  </si>
  <si>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</si>
  <si>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</si>
  <si>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r>
      <t xml:space="preserve">Step 3.  Enter the Number of Units of Each Type and Size </t>
    </r>
    <r>
      <rPr>
        <sz val="10"/>
        <color indexed="10"/>
        <rFont val="Arial"/>
        <family val="2"/>
      </rPr>
      <t>(on the "Unit Mix" worksheet)</t>
    </r>
  </si>
  <si>
    <t xml:space="preserve">&gt; Select the appropriate column(s) for the proposed units based on tenure type (Rental or Homeownership, PH or Non-PH), and the development method.  </t>
  </si>
  <si>
    <t xml:space="preserve">&gt; Enter the number of units proposed, by Structure Type, in the appropriate row based on the Number of Bedrooms. </t>
  </si>
  <si>
    <t>•  TDC limit applies to all units on the Annual Contributions Contract (ACC) with HUD, or developed with Public Housing Capital Assistance (PHCA).</t>
  </si>
  <si>
    <t>•  The TDC limit for Modernization of existing public housing is 90% of the published TDC limit for a given structure and unit type.</t>
  </si>
  <si>
    <t>Unit Mix and Accessibility Summary, Post-Revitalization</t>
  </si>
  <si>
    <r>
      <t xml:space="preserve">Step 2.  Enter the PHA Name, Development Name, and Phase Number or Description </t>
    </r>
    <r>
      <rPr>
        <sz val="10"/>
        <color indexed="10"/>
        <rFont val="Arial"/>
        <family val="2"/>
      </rPr>
      <t>(on the "Unit Mix" worksheet)</t>
    </r>
  </si>
  <si>
    <t>% of units:</t>
  </si>
  <si>
    <r>
      <t xml:space="preserve">Step 10.  Enter any Extraordinary Site Cost </t>
    </r>
    <r>
      <rPr>
        <sz val="10"/>
        <color indexed="10"/>
        <rFont val="Arial"/>
        <family val="2"/>
      </rPr>
      <t>(a component of Additional Project Costs -- not subject to TDC limit)</t>
    </r>
    <r>
      <rPr>
        <b/>
        <sz val="10"/>
        <color indexed="10"/>
        <rFont val="Arial"/>
        <family val="2"/>
      </rPr>
      <t xml:space="preserve"> </t>
    </r>
  </si>
  <si>
    <t>•  Extraordinary Site Costs must be verified by an independent registered engineer, and must be approved by HUD in accordance with 24 CFR 941.103.</t>
  </si>
  <si>
    <t>-  The "TDC &amp; HCC Limit calculations" worksheet reflects all such applicability as described above.</t>
  </si>
  <si>
    <t>&gt; Review the results of the TDC and HCC limit calculations, and print the worksheet.</t>
  </si>
  <si>
    <t xml:space="preserve">•  The TDC and HCC limit analysis results are shown on the lower right of the "TDC &amp; HCC Limit calculations" worksheet.  </t>
  </si>
  <si>
    <t>HUD Bdgt</t>
  </si>
  <si>
    <t>Line Item</t>
  </si>
  <si>
    <t>Residential Construction</t>
  </si>
  <si>
    <t>Builder's Profit</t>
  </si>
  <si>
    <t>Title &amp; Recording Fees</t>
  </si>
  <si>
    <r>
      <t>Non-Public Housing</t>
    </r>
    <r>
      <rPr>
        <sz val="9"/>
        <rFont val="Arial"/>
        <family val="2"/>
      </rPr>
      <t xml:space="preserve"> 
(not on ACC, no PHCA used)</t>
    </r>
  </si>
  <si>
    <r>
      <t>Public Housing</t>
    </r>
    <r>
      <rPr>
        <sz val="9"/>
        <rFont val="Arial"/>
        <family val="2"/>
      </rPr>
      <t xml:space="preserve">
(ACC, w/PHCA or Op-sub-only)</t>
    </r>
  </si>
  <si>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</si>
  <si>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</si>
  <si>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</si>
  <si>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</si>
  <si>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</si>
  <si>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</si>
  <si>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</si>
  <si>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</si>
  <si>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</si>
  <si>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r>
      <t>Step 6.  Enter Demolition &amp; Replacement Units (total, all project phases)</t>
    </r>
    <r>
      <rPr>
        <sz val="10"/>
        <color indexed="10"/>
        <rFont val="Arial"/>
        <family val="2"/>
      </rPr>
      <t xml:space="preserve"> (on "TDC &amp; HCC Limit calculations" worksheet)</t>
    </r>
  </si>
  <si>
    <t>Fees and Costs (planning, prog mgmt, insurance, initial oper deficit, etc.)</t>
  </si>
  <si>
    <r>
      <t xml:space="preserve">Dwelling Equip, </t>
    </r>
    <r>
      <rPr>
        <b/>
        <sz val="10"/>
        <color indexed="10"/>
        <rFont val="Arial"/>
        <family val="2"/>
      </rPr>
      <t>Rehab or Acq.</t>
    </r>
    <r>
      <rPr>
        <sz val="10"/>
        <color indexed="10"/>
        <rFont val="Arial"/>
        <family val="2"/>
      </rPr>
      <t xml:space="preserve"> Units (for existing PH and Acq. units)</t>
    </r>
  </si>
  <si>
    <t>Relocation (moving expenses, &amp; PHA cost of full-time relo staff)</t>
  </si>
  <si>
    <r>
      <t xml:space="preserve">Dwelling Equip, </t>
    </r>
    <r>
      <rPr>
        <b/>
        <sz val="10"/>
        <color indexed="10"/>
        <rFont val="Arial"/>
        <family val="2"/>
      </rPr>
      <t>New Const</t>
    </r>
    <r>
      <rPr>
        <sz val="10"/>
        <color indexed="10"/>
        <rFont val="Arial"/>
        <family val="2"/>
      </rPr>
      <t xml:space="preserve"> (for new construction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</si>
  <si>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</si>
  <si>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</si>
  <si>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New Const</t>
    </r>
    <r>
      <rPr>
        <sz val="10"/>
        <color indexed="10"/>
        <rFont val="Arial"/>
        <family val="2"/>
      </rPr>
      <t xml:space="preserve"> (w/OH+P, finish landscape + on-site util's)</t>
    </r>
  </si>
  <si>
    <t>SUMMARY BUDGET -- CURRENT PHASE ONLY (CONSTRUCTION PERIOD)</t>
  </si>
  <si>
    <t xml:space="preserve">Grantee or Applicant HA: </t>
  </si>
  <si>
    <t>Part A: Development Sources</t>
  </si>
  <si>
    <t>Loan/Grant/Equity</t>
  </si>
  <si>
    <t>PH Capital Assist.</t>
  </si>
  <si>
    <t>Private Funds</t>
  </si>
  <si>
    <t>Other Public Funds</t>
  </si>
  <si>
    <t>Public Housing Capital Assistance: Loan</t>
  </si>
  <si>
    <t>Public Housing Capital Assistance: Grant</t>
  </si>
  <si>
    <t>Grant</t>
  </si>
  <si>
    <t>Low Income Housing Tax Credit Equity</t>
  </si>
  <si>
    <t>Equity</t>
  </si>
  <si>
    <t>Total Development Sources (Part A)</t>
  </si>
  <si>
    <t>Part B: Additional Sources</t>
  </si>
  <si>
    <t xml:space="preserve">Public Housing Capital Assistance: </t>
  </si>
  <si>
    <t>Total Additional Sources (Part B)</t>
  </si>
  <si>
    <t>Total Sources this Phase (Parts A and B)</t>
  </si>
  <si>
    <t>Part A: Development Uses</t>
  </si>
  <si>
    <t>Development Construction Costs</t>
  </si>
  <si>
    <t>HUD Bdgt Line Item</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</si>
  <si>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</si>
  <si>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</si>
  <si>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</si>
  <si>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</si>
  <si>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</si>
  <si>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</si>
  <si>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</si>
  <si>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</si>
  <si>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</si>
  <si>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</si>
  <si>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</si>
  <si>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</si>
  <si>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</si>
  <si>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</si>
  <si>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</si>
  <si>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</si>
  <si>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</si>
  <si>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Subtotal: Development Soft Costs</t>
  </si>
  <si>
    <t>Total Uses for Development (Part A)</t>
  </si>
  <si>
    <t>Part B: Additional Uses</t>
  </si>
  <si>
    <t>Fees &amp; Costs</t>
  </si>
  <si>
    <t>Site Acquisition</t>
  </si>
  <si>
    <t>Non-Dwelling Structures</t>
  </si>
  <si>
    <t>Non-Dwelling Equipment</t>
  </si>
  <si>
    <t>Demolition (and associated remediation)</t>
  </si>
  <si>
    <t>Relocation Expense</t>
  </si>
  <si>
    <t>Total Additional Uses (Part B)</t>
  </si>
  <si>
    <t>Total Uses this Phase (Parts A and B)</t>
  </si>
  <si>
    <t>Check--Do Sources Equals Uses?</t>
  </si>
  <si>
    <t>Sources minus Uses, Part A</t>
  </si>
  <si>
    <t>Sources minus Uses, Part B</t>
  </si>
  <si>
    <t>Sources minus Uses, Phase Total</t>
  </si>
  <si>
    <t>SUMMARY BUDGET -- PHASE I ONLY (PERMANENT FINANCING)</t>
  </si>
  <si>
    <t>Financing &amp; Application Expense, Lender</t>
  </si>
  <si>
    <t>Community &amp; Supp. Services (HOPE VI only)</t>
  </si>
  <si>
    <t>Builder's Overhead]</t>
  </si>
  <si>
    <t>HO w/o PH Assistance</t>
  </si>
  <si>
    <t>HO w/PH Assistance</t>
  </si>
  <si>
    <t>Rental Public Housing</t>
  </si>
  <si>
    <t>Rental non-PH</t>
  </si>
  <si>
    <t>Total Units this Phase</t>
  </si>
  <si>
    <t xml:space="preserve">Unit Type: </t>
  </si>
  <si>
    <r>
      <t xml:space="preserve">Number of Units </t>
    </r>
    <r>
      <rPr>
        <sz val="10"/>
        <rFont val="Arial"/>
        <family val="2"/>
      </rPr>
      <t xml:space="preserve">(entered on Unit Mix worksheet): </t>
    </r>
  </si>
  <si>
    <t>Builder's General Requirements</t>
  </si>
  <si>
    <t>Demolition (enter total of all demo &amp; environmental remediation costs)</t>
  </si>
  <si>
    <t>(This portion of
 demolition cost
 is excluded from
 TDC limit)</t>
  </si>
  <si>
    <t>Step 6.  Enter Demo &amp; Replacement Units (total, all phases)</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</si>
  <si>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</si>
  <si>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</si>
  <si>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</si>
  <si>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</si>
  <si>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  Direct questions or comments on this Excel workbook to Brodie Hefner (212) 542-7624 (not a toll-free call).</t>
  </si>
  <si>
    <t>Total Cost of Public Housing Unit Demo &amp; Associated Env. Abatement (BLI 1485)</t>
  </si>
  <si>
    <t>x</t>
  </si>
  <si>
    <t>Total Development Cost Limit (from Step 3 above)</t>
  </si>
  <si>
    <t xml:space="preserve">Housing Construction Cost Limit (if any, from Step 3 above) </t>
  </si>
  <si>
    <t>Step 1.  Using the Drop-down Lists Provided, Select the City (or Region) and State</t>
  </si>
  <si>
    <t xml:space="preserve"> in which the Project is Located</t>
  </si>
  <si>
    <r>
      <t xml:space="preserve">Step 4. Enter Number of Tax Credit, Market-Rate Rental, and Market-Rate For-Sale Units </t>
    </r>
    <r>
      <rPr>
        <sz val="10"/>
        <color indexed="10"/>
        <rFont val="Arial"/>
        <family val="2"/>
      </rPr>
      <t>(for reference only; not used in TDC calculation)</t>
    </r>
  </si>
  <si>
    <r>
      <t xml:space="preserve">Step 5. Enter Number of Special-Needs Units, and Describe Accessibility Design Features </t>
    </r>
    <r>
      <rPr>
        <sz val="10"/>
        <color indexed="10"/>
        <rFont val="Arial"/>
        <family val="2"/>
      </rPr>
      <t xml:space="preserve">(for reference only; not used in TDC calculation) </t>
    </r>
  </si>
  <si>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</si>
  <si>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</si>
  <si>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</si>
  <si>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</si>
  <si>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</si>
  <si>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</si>
  <si>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</si>
  <si>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</si>
  <si>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Note 3:  If the desired City/State combination is not included in the list here, contact the local HUD Field Office.  They will assist in determining the most appropriate City/State combination.</t>
  </si>
  <si>
    <t>Note 4:  Total Development Cost limits and Housing Construction Cost limits from this table will be transferred automatically to the "TDC &amp; HCC Limit calculations" worksheet.</t>
  </si>
  <si>
    <t>&gt; After selecting City and State, navigate to the "Unit Mix" worksheet by selecting its tab at the bottom of this window and continue at Step 2.</t>
  </si>
  <si>
    <t>Note 2:  When you select a valid City/State combination, this table will show the TDC and HCC limits from the above-referenced HUD Notice.  Use the TDC and HCC limits in effect at the time of project closing.</t>
  </si>
  <si>
    <t xml:space="preserve"> limits published in HUD Notice: </t>
  </si>
  <si>
    <t>CONNECTICUT</t>
  </si>
  <si>
    <t>RegionLabel</t>
  </si>
  <si>
    <t>Region I - Northeast</t>
  </si>
  <si>
    <t>MAINE</t>
  </si>
  <si>
    <t>MASSACHUSETTS</t>
  </si>
  <si>
    <t>BOSTON</t>
  </si>
  <si>
    <t>FALL RIVER</t>
  </si>
  <si>
    <t>WORCESTER</t>
  </si>
  <si>
    <t>NEW HAMPSHIRE</t>
  </si>
  <si>
    <t>RHODE ISLAND</t>
  </si>
  <si>
    <t>VERMONT</t>
  </si>
  <si>
    <t>Region II - Northeast</t>
  </si>
  <si>
    <t>NEW JERSEY</t>
  </si>
  <si>
    <t>PUERTO RICO</t>
  </si>
  <si>
    <t>ARECIBO</t>
  </si>
  <si>
    <t>MAYAGUEZ</t>
  </si>
  <si>
    <t>PONCE</t>
  </si>
  <si>
    <t>SAN JUAN</t>
  </si>
  <si>
    <t>VIRGIN ISLANDS</t>
  </si>
  <si>
    <t>ST. CROIX</t>
  </si>
  <si>
    <t>ST. THOMAS</t>
  </si>
  <si>
    <t>Region III -</t>
  </si>
  <si>
    <t>DOVER</t>
  </si>
  <si>
    <t>WILMINGTON</t>
  </si>
  <si>
    <t>DISTRICT OF COLUMBIA</t>
  </si>
  <si>
    <t>WASHINGTON, D.C.</t>
  </si>
  <si>
    <t>MARYLAND</t>
  </si>
  <si>
    <t>BALTIMORE</t>
  </si>
  <si>
    <t>BALTIMORE CITY</t>
  </si>
  <si>
    <t>HAGERSTOWN</t>
  </si>
  <si>
    <t>SALISBURY</t>
  </si>
  <si>
    <t>WALDORF</t>
  </si>
  <si>
    <t>PENNSYLVANIA</t>
  </si>
  <si>
    <t>ALLENTOWN</t>
  </si>
  <si>
    <t>ALTOONA</t>
  </si>
  <si>
    <t>BELLEFONTE</t>
  </si>
  <si>
    <t>ERIE</t>
  </si>
  <si>
    <t>HARRISBURG</t>
  </si>
  <si>
    <t>JOHNSTOWN</t>
  </si>
  <si>
    <t>LANCASTER</t>
  </si>
  <si>
    <t>PHILADELPHIA</t>
  </si>
  <si>
    <t>PITTSBURGH</t>
  </si>
  <si>
    <t>READING</t>
  </si>
  <si>
    <t>SCRANTON</t>
  </si>
  <si>
    <t>WELLSBORO</t>
  </si>
  <si>
    <t>YORK</t>
  </si>
  <si>
    <t>VIRGINIA</t>
  </si>
  <si>
    <t>CHARLOTTESVILLE</t>
  </si>
  <si>
    <t>HARRISONBURG</t>
  </si>
  <si>
    <t>NEWPORT NEWS</t>
  </si>
  <si>
    <t>NORFOLK</t>
  </si>
  <si>
    <t>NORTON</t>
  </si>
  <si>
    <t>RICHMOND</t>
  </si>
  <si>
    <t>WEST VIRGINIA</t>
  </si>
  <si>
    <t>BLUEFIELD</t>
  </si>
  <si>
    <t>CHARLESTON</t>
  </si>
  <si>
    <t>FAIRMONT</t>
  </si>
  <si>
    <t>HUNTINGTON</t>
  </si>
  <si>
    <t>MARTINSBURG</t>
  </si>
  <si>
    <t>PARKERSBURG</t>
  </si>
  <si>
    <t>POINT PLEASANT</t>
  </si>
  <si>
    <t>WHEELING</t>
  </si>
  <si>
    <t>Region IV - Southeast</t>
  </si>
  <si>
    <t>ALABAMA</t>
  </si>
  <si>
    <t>BIRMINGHAM</t>
  </si>
  <si>
    <t>DOTHAN</t>
  </si>
  <si>
    <t>FLORENCE</t>
  </si>
  <si>
    <t>HUNTSVILLE</t>
  </si>
  <si>
    <t>MOBILE</t>
  </si>
  <si>
    <t>MONTGOMERY</t>
  </si>
  <si>
    <t>TUSCALOOSA</t>
  </si>
  <si>
    <t>FLORIDA</t>
  </si>
  <si>
    <t>JACKSONVILLE</t>
  </si>
  <si>
    <t>KEY WEST</t>
  </si>
  <si>
    <t>MIAMI</t>
  </si>
  <si>
    <t>ORLANDO</t>
  </si>
  <si>
    <t>PENSACOLA</t>
  </si>
  <si>
    <t>TAMPA</t>
  </si>
  <si>
    <t>GEORGIA</t>
  </si>
  <si>
    <t>ALBANY</t>
  </si>
  <si>
    <t>ATLANTA</t>
  </si>
  <si>
    <t>AUGUSTA</t>
  </si>
  <si>
    <t>BRUNSWICK</t>
  </si>
  <si>
    <t>COLUMBUS</t>
  </si>
  <si>
    <t>MACON</t>
  </si>
  <si>
    <t>ROME</t>
  </si>
  <si>
    <t>SAVANNAH</t>
  </si>
  <si>
    <t>VALDOSTA</t>
  </si>
  <si>
    <t>KENTUCKY</t>
  </si>
  <si>
    <t>ASHLAND</t>
  </si>
  <si>
    <t>COVINGTON</t>
  </si>
  <si>
    <t>LOUISVILLE</t>
  </si>
  <si>
    <t>MIDDLESBORO</t>
  </si>
  <si>
    <t>OWENSBORO</t>
  </si>
  <si>
    <t>PADUCAH</t>
  </si>
  <si>
    <t>MISSISSIPPI</t>
  </si>
  <si>
    <t>CORINTH</t>
  </si>
  <si>
    <t>GREENVILLE</t>
  </si>
  <si>
    <t>GREENWOOD</t>
  </si>
  <si>
    <t>GULFPORT</t>
  </si>
  <si>
    <t>HATTIESBURG</t>
  </si>
  <si>
    <t>JACKSON</t>
  </si>
  <si>
    <t>SOUTHAVEN</t>
  </si>
  <si>
    <t>NORTH CAROLINA</t>
  </si>
  <si>
    <t>ASHEVILLE</t>
  </si>
  <si>
    <t>CHARLOTTE</t>
  </si>
  <si>
    <t>DURHAM</t>
  </si>
  <si>
    <t>ELIZABETH CITY</t>
  </si>
  <si>
    <t>FAYETTEVILLE</t>
  </si>
  <si>
    <t>GREENSBORO</t>
  </si>
  <si>
    <t>RALEIGH</t>
  </si>
  <si>
    <t>WINSTON-SALEM</t>
  </si>
  <si>
    <t>SOUTH CAROLINA</t>
  </si>
  <si>
    <t>AIKEN</t>
  </si>
  <si>
    <t>ANDERSON</t>
  </si>
  <si>
    <t>BEAUFORT</t>
  </si>
  <si>
    <t>COLUMBIA</t>
  </si>
  <si>
    <t>MYRTLE BEACH</t>
  </si>
  <si>
    <t>NORTH AUGUSTA</t>
  </si>
  <si>
    <t>ORANGEBURG</t>
  </si>
  <si>
    <t>ROCK HILL</t>
  </si>
  <si>
    <t>SPARTANBURG</t>
  </si>
  <si>
    <t>TENNESSEE</t>
  </si>
  <si>
    <t>CHATTANOOGA</t>
  </si>
  <si>
    <t>CLARKSVILLE</t>
  </si>
  <si>
    <t>JOHNSON CITY</t>
  </si>
  <si>
    <t>KINGSPORT</t>
  </si>
  <si>
    <t>KNOXVILLE</t>
  </si>
  <si>
    <t>MEMPHIS</t>
  </si>
  <si>
    <t>NASHVILLE</t>
  </si>
  <si>
    <t>OAK RIDGE</t>
  </si>
  <si>
    <t>Region V - Midwest</t>
  </si>
  <si>
    <t>ILLINOIS</t>
  </si>
  <si>
    <t>BELLEVILLE</t>
  </si>
  <si>
    <t>CHICAGO</t>
  </si>
  <si>
    <t>EAST ST. LOUIS</t>
  </si>
  <si>
    <t>MOLINE</t>
  </si>
  <si>
    <t>SPRINGFIELD</t>
  </si>
  <si>
    <t>INDIANA</t>
  </si>
  <si>
    <t>BLOOMINGTON</t>
  </si>
  <si>
    <t>EVANSVILLE</t>
  </si>
  <si>
    <t>FORT WAYNE</t>
  </si>
  <si>
    <t>GARY</t>
  </si>
  <si>
    <t>HAMMOND</t>
  </si>
  <si>
    <t>INDIANAPOLIS</t>
  </si>
  <si>
    <t>LAFAYETTE</t>
  </si>
  <si>
    <t>SOUTH BEND</t>
  </si>
  <si>
    <t>TERRE HAUTE</t>
  </si>
  <si>
    <t>MICHIGAN</t>
  </si>
  <si>
    <t>ANN ARBOR</t>
  </si>
  <si>
    <t>BATTLE CREEK</t>
  </si>
  <si>
    <t>BENTON HARBOR</t>
  </si>
  <si>
    <t>DETROIT</t>
  </si>
  <si>
    <t>FLINT</t>
  </si>
  <si>
    <t>GRAND RAPIDS</t>
  </si>
  <si>
    <t>LANSING</t>
  </si>
  <si>
    <t>MARQUETTE</t>
  </si>
  <si>
    <t>MT. PLEASANT</t>
  </si>
  <si>
    <t>SAGINAW</t>
  </si>
  <si>
    <t>TRAVERSE CITY</t>
  </si>
  <si>
    <t>YPSILANTI</t>
  </si>
  <si>
    <t>MINNESOTA</t>
  </si>
  <si>
    <t>DULUTH</t>
  </si>
  <si>
    <t>MANKATO</t>
  </si>
  <si>
    <t>MINNEAPOLIS</t>
  </si>
  <si>
    <t>ROCHESTER</t>
  </si>
  <si>
    <t>ST. CLOUD</t>
  </si>
  <si>
    <t>WORTHINGTON</t>
  </si>
  <si>
    <t>OHIO</t>
  </si>
  <si>
    <t>AKRON</t>
  </si>
  <si>
    <t>CINCINNATI</t>
  </si>
  <si>
    <t>CLEVELAND</t>
  </si>
  <si>
    <t>DAYTON</t>
  </si>
  <si>
    <t>FINDLAY</t>
  </si>
  <si>
    <t>LORAIN</t>
  </si>
  <si>
    <t>MANSFIELD</t>
  </si>
  <si>
    <t>TOLEDO</t>
  </si>
  <si>
    <t>YOUNGSTOWN</t>
  </si>
  <si>
    <t>WISCONSIN</t>
  </si>
  <si>
    <t>EAU CLAIRE</t>
  </si>
  <si>
    <t>GREEN BAY</t>
  </si>
  <si>
    <t>MADISON</t>
  </si>
  <si>
    <t>MILWAUKEE</t>
  </si>
  <si>
    <t>REEDSVILLE</t>
  </si>
  <si>
    <t>SUPERIOR</t>
  </si>
  <si>
    <t>WAUSAU</t>
  </si>
  <si>
    <t>Region VI - Midsouth</t>
  </si>
  <si>
    <t>ARKANSAS</t>
  </si>
  <si>
    <t>FAYETTSVILLE</t>
  </si>
  <si>
    <t>FORT SMITH</t>
  </si>
  <si>
    <t>JONESBORO</t>
  </si>
  <si>
    <t>LITTLE ROCK</t>
  </si>
  <si>
    <t>TEXARKANA</t>
  </si>
  <si>
    <t>LOUISIANA</t>
  </si>
  <si>
    <t>ALEXANDRIA</t>
  </si>
  <si>
    <t>BATON ROUGE</t>
  </si>
  <si>
    <t>HOUMA</t>
  </si>
  <si>
    <t>LAKE CHARLES</t>
  </si>
  <si>
    <t>MARSHALL</t>
  </si>
  <si>
    <t>MONROE</t>
  </si>
  <si>
    <t>NEW ORLEANS</t>
  </si>
  <si>
    <t>SHREVEPORT</t>
  </si>
  <si>
    <t>NEW MEXICO</t>
  </si>
  <si>
    <t>ALBUQUERQUE</t>
  </si>
  <si>
    <t>CLOVIS</t>
  </si>
  <si>
    <t>SANTA FE</t>
  </si>
  <si>
    <t>SILVER CITY</t>
  </si>
  <si>
    <t>TAOS</t>
  </si>
  <si>
    <t>OKLAHOMA</t>
  </si>
  <si>
    <t>ADA</t>
  </si>
  <si>
    <t>ARDMORE</t>
  </si>
  <si>
    <t>BARTLESVILLE</t>
  </si>
  <si>
    <t>ENID</t>
  </si>
  <si>
    <t>GUYMON</t>
  </si>
  <si>
    <t>LAWTON</t>
  </si>
  <si>
    <t>MCALESTER</t>
  </si>
  <si>
    <t>MUSKOGEE</t>
  </si>
  <si>
    <t>OKLAHOMA CITY</t>
  </si>
  <si>
    <t>SHAWNEE</t>
  </si>
  <si>
    <t>STILLWATER</t>
  </si>
  <si>
    <t>TULSA</t>
  </si>
  <si>
    <t>WOODWARD</t>
  </si>
  <si>
    <t>TEXAS</t>
  </si>
  <si>
    <t>ABILENE</t>
  </si>
  <si>
    <t>AMARILLO</t>
  </si>
  <si>
    <t>AUSTIN</t>
  </si>
  <si>
    <t>BEAUMONT</t>
  </si>
  <si>
    <t>BRYAN</t>
  </si>
  <si>
    <t>CORPUS CHRISTI</t>
  </si>
  <si>
    <t>DEL RIO</t>
  </si>
  <si>
    <t>EAGLE PASS</t>
  </si>
  <si>
    <t>EL CAMPO</t>
  </si>
  <si>
    <t>EL PASO</t>
  </si>
  <si>
    <t>HARLINGEN</t>
  </si>
  <si>
    <t>HOUSTON</t>
  </si>
  <si>
    <t>JUNCTION</t>
  </si>
  <si>
    <t>LAREDO</t>
  </si>
  <si>
    <t>LUBBOCK</t>
  </si>
  <si>
    <t>LUFKIN</t>
  </si>
  <si>
    <t>MIDLAND</t>
  </si>
  <si>
    <t>ODESSA</t>
  </si>
  <si>
    <t>SAN ANGELO</t>
  </si>
  <si>
    <t>SAN ANTONIO</t>
  </si>
  <si>
    <t>SHERMAN</t>
  </si>
  <si>
    <t>TEXAS CITY</t>
  </si>
  <si>
    <t>TYLER</t>
  </si>
  <si>
    <t>VICTORIA</t>
  </si>
  <si>
    <t>WACO</t>
  </si>
  <si>
    <t>WICHITA FALLS</t>
  </si>
  <si>
    <t>Region VII - Midwest</t>
  </si>
  <si>
    <t>IOWA</t>
  </si>
  <si>
    <t>BETTENDORF</t>
  </si>
  <si>
    <t>CEDAR RAPIDS</t>
  </si>
  <si>
    <t>COUNCIL BLUFFS</t>
  </si>
  <si>
    <t>DAVENPORT</t>
  </si>
  <si>
    <t>DES MOINES</t>
  </si>
  <si>
    <t>DUBUQUE</t>
  </si>
  <si>
    <t>MASON CITY</t>
  </si>
  <si>
    <t>SIOUX CITY</t>
  </si>
  <si>
    <t>WATERLOO</t>
  </si>
  <si>
    <t>KANSAS</t>
  </si>
  <si>
    <t>GARDEN CITY</t>
  </si>
  <si>
    <t>KANSAS CITY</t>
  </si>
  <si>
    <t>PITTSBURG</t>
  </si>
  <si>
    <t>SALINA</t>
  </si>
  <si>
    <t>TOPEKA</t>
  </si>
  <si>
    <t>WICHITA</t>
  </si>
  <si>
    <t>MISSOURI</t>
  </si>
  <si>
    <t>CAPE GIRARDEAU</t>
  </si>
  <si>
    <t>JOPLIN</t>
  </si>
  <si>
    <t>KIRKSVILLE</t>
  </si>
  <si>
    <t>ROLLA</t>
  </si>
  <si>
    <t>SEDALIA</t>
  </si>
  <si>
    <t>ST. JOSEPH</t>
  </si>
  <si>
    <t>ST. LOUIS</t>
  </si>
  <si>
    <t>NEBRASKA</t>
  </si>
  <si>
    <t>GRAND ISLAND</t>
  </si>
  <si>
    <t>LINCOLN</t>
  </si>
  <si>
    <t>MACY</t>
  </si>
  <si>
    <t>NORTH PLATTE</t>
  </si>
  <si>
    <t>OMAHA</t>
  </si>
  <si>
    <t>SCOTTSBLUFF</t>
  </si>
  <si>
    <t>Region VIII -</t>
  </si>
  <si>
    <t>COLORADO</t>
  </si>
  <si>
    <t>DENVER</t>
  </si>
  <si>
    <t>GRAND JUNCTION</t>
  </si>
  <si>
    <t>MONTANA</t>
  </si>
  <si>
    <t>BILLINGS</t>
  </si>
  <si>
    <t>GREAT FALLS</t>
  </si>
  <si>
    <t>HELENA</t>
  </si>
  <si>
    <t>MISSOULA</t>
  </si>
  <si>
    <t>NORTH DAKOTA</t>
  </si>
  <si>
    <t>BISMARCK</t>
  </si>
  <si>
    <t>DICKINSON</t>
  </si>
  <si>
    <t>FARGO</t>
  </si>
  <si>
    <t>SOUTH DAKOTA</t>
  </si>
  <si>
    <t>PIERRE</t>
  </si>
  <si>
    <t>RAPID CITY</t>
  </si>
  <si>
    <t>SIOUX FALLS</t>
  </si>
  <si>
    <t>UTAH</t>
  </si>
  <si>
    <t>CEDAR CITY</t>
  </si>
  <si>
    <t>SALT LAKE CITY</t>
  </si>
  <si>
    <t>VERNAL</t>
  </si>
  <si>
    <t>WYOMING</t>
  </si>
  <si>
    <t>CASPER</t>
  </si>
  <si>
    <t>CHEYENNE</t>
  </si>
  <si>
    <t>CODY</t>
  </si>
  <si>
    <t>Region IX - West</t>
  </si>
  <si>
    <t>ARIZONA</t>
  </si>
  <si>
    <t>CASA GRANDE</t>
  </si>
  <si>
    <t>FLAGSTAFF</t>
  </si>
  <si>
    <t>KINGMAN</t>
  </si>
  <si>
    <t>PHOENIX</t>
  </si>
  <si>
    <t>SIERRA VISTA</t>
  </si>
  <si>
    <t>TUCSON</t>
  </si>
  <si>
    <t>YUMA</t>
  </si>
  <si>
    <t>CALIFORNIA</t>
  </si>
  <si>
    <t>ARROWHEAD</t>
  </si>
  <si>
    <t>BAKERSFIELD</t>
  </si>
  <si>
    <t>BARSTOW</t>
  </si>
  <si>
    <t>BIG BEAR</t>
  </si>
  <si>
    <t>DESERT CENTER</t>
  </si>
  <si>
    <t>EL CAJON</t>
  </si>
  <si>
    <t>EUREKA</t>
  </si>
  <si>
    <t>FRESNO</t>
  </si>
  <si>
    <t>INYOKERN</t>
  </si>
  <si>
    <t>LOS ANGELES</t>
  </si>
  <si>
    <t>MODESTO</t>
  </si>
  <si>
    <t>MOJAVE</t>
  </si>
  <si>
    <t>NEEDLES</t>
  </si>
  <si>
    <t>OJAI</t>
  </si>
  <si>
    <t>OXNARD</t>
  </si>
  <si>
    <t>PASO ROBLES</t>
  </si>
  <si>
    <t>PIRU</t>
  </si>
  <si>
    <t>PLACERVILLE</t>
  </si>
  <si>
    <t>REDDING</t>
  </si>
  <si>
    <t>RIDGECREST</t>
  </si>
  <si>
    <t>SACRAMENTO</t>
  </si>
  <si>
    <t>SAN BERNADINO</t>
  </si>
  <si>
    <t>SAN DIEGO</t>
  </si>
  <si>
    <t>SAN FRANCISCO</t>
  </si>
  <si>
    <t>SAN JOSE</t>
  </si>
  <si>
    <t>SANTA ANA</t>
  </si>
  <si>
    <t>SANTA BARBARA</t>
  </si>
  <si>
    <t>SANTA CRUZ</t>
  </si>
  <si>
    <t>SANTA MARIA</t>
  </si>
  <si>
    <t>SANTA ROSA</t>
  </si>
  <si>
    <t>SOUTH LAKE TAHOE</t>
  </si>
  <si>
    <t>TEHACHAPI</t>
  </si>
  <si>
    <t>VENTURA</t>
  </si>
  <si>
    <t>VICTORVILLE</t>
  </si>
  <si>
    <t>YREKA</t>
  </si>
  <si>
    <t>HAWAII</t>
  </si>
  <si>
    <t>GUAM</t>
  </si>
  <si>
    <t>HILO</t>
  </si>
  <si>
    <t>HONOLULU</t>
  </si>
  <si>
    <t>KONO</t>
  </si>
  <si>
    <t>MAUI</t>
  </si>
  <si>
    <t>NEVADA</t>
  </si>
  <si>
    <t>LAS VEGAS</t>
  </si>
  <si>
    <t>RENO</t>
  </si>
  <si>
    <t>Region X - Northwest</t>
  </si>
  <si>
    <t>ALASKA</t>
  </si>
  <si>
    <t>ANCHORAGE</t>
  </si>
  <si>
    <t>FAIRBANKS</t>
  </si>
  <si>
    <t>JUNEAU</t>
  </si>
  <si>
    <t>KENAI</t>
  </si>
  <si>
    <t>KETCHIKAN</t>
  </si>
  <si>
    <t>SITKA</t>
  </si>
  <si>
    <t>IDAHO</t>
  </si>
  <si>
    <t>BOISE</t>
  </si>
  <si>
    <t>COEUR D'ALENE</t>
  </si>
  <si>
    <t>IDAHO FALLS</t>
  </si>
  <si>
    <t>POCATELLO</t>
  </si>
  <si>
    <t>OREGON</t>
  </si>
  <si>
    <t>BEND</t>
  </si>
  <si>
    <t>COOS BAY</t>
  </si>
  <si>
    <t>EUGENE</t>
  </si>
  <si>
    <t>PORTLAND</t>
  </si>
  <si>
    <t>WASHINGTON</t>
  </si>
  <si>
    <t>ABERDEEN</t>
  </si>
  <si>
    <t>BELLINGHAM</t>
  </si>
  <si>
    <t>CHENEY</t>
  </si>
  <si>
    <t>KENNEWICK</t>
  </si>
  <si>
    <t>LONGVIEW</t>
  </si>
  <si>
    <t>OLYMPIA</t>
  </si>
  <si>
    <t>PORT ANGELES</t>
  </si>
  <si>
    <t>PULLMAN</t>
  </si>
  <si>
    <t>SEATTLE</t>
  </si>
  <si>
    <t>SPOKANE</t>
  </si>
  <si>
    <t>YAKIMA</t>
  </si>
  <si>
    <t>Region Order</t>
  </si>
  <si>
    <t>StateAbbrev</t>
  </si>
  <si>
    <t>SortOrder</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</si>
  <si>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</si>
  <si>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</si>
  <si>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</si>
  <si>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</si>
  <si>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</si>
  <si>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</si>
  <si>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</si>
  <si>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</si>
  <si>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</si>
  <si>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</si>
  <si>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</si>
  <si>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</si>
  <si>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</si>
  <si>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</si>
  <si>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</si>
  <si>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</si>
  <si>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</si>
  <si>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</si>
  <si>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</si>
  <si>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</si>
  <si>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</si>
  <si>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</si>
  <si>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</si>
  <si>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</si>
  <si>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</si>
  <si>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</si>
  <si>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</si>
  <si>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</si>
  <si>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</si>
  <si>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</si>
  <si>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</si>
  <si>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</si>
  <si>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</si>
  <si>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</si>
  <si>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</si>
  <si>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</si>
  <si>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</si>
  <si>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</si>
  <si>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</si>
  <si>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</si>
  <si>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</si>
  <si>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</si>
  <si>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</si>
  <si>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</si>
  <si>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</si>
  <si>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</si>
  <si>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</si>
  <si>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</si>
  <si>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</si>
  <si>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</si>
  <si>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</si>
  <si>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</si>
  <si>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</si>
  <si>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</si>
  <si>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</si>
  <si>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</si>
  <si>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</si>
  <si>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</si>
  <si>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PH Funds 
as % of 
Total Funds:</t>
  </si>
  <si>
    <t>PH Units 
as % of 
Total Units:</t>
  </si>
  <si>
    <t>If so, the project budget is within 
the TDC and HCC limits 
established by HUD.</t>
  </si>
  <si>
    <r>
      <t xml:space="preserve">For reference, </t>
    </r>
    <r>
      <rPr>
        <b/>
        <sz val="10"/>
        <rFont val="Arial"/>
        <family val="2"/>
      </rPr>
      <t>TDC</t>
    </r>
    <r>
      <rPr>
        <sz val="10"/>
        <rFont val="Arial"/>
        <family val="2"/>
      </rPr>
      <t xml:space="preserve"> is over (under) the limit by:</t>
    </r>
  </si>
  <si>
    <r>
      <t xml:space="preserve">For reference, </t>
    </r>
    <r>
      <rPr>
        <b/>
        <sz val="10"/>
        <rFont val="Arial"/>
        <family val="2"/>
      </rPr>
      <t>HCC</t>
    </r>
    <r>
      <rPr>
        <sz val="10"/>
        <rFont val="Arial"/>
        <family val="2"/>
      </rPr>
      <t xml:space="preserve"> is over (under) the limit by:</t>
    </r>
  </si>
  <si>
    <r>
      <t xml:space="preserve">Are </t>
    </r>
    <r>
      <rPr>
        <u/>
        <sz val="10"/>
        <rFont val="Arial"/>
        <family val="2"/>
      </rPr>
      <t>both</t>
    </r>
    <r>
      <rPr>
        <sz val="10"/>
        <rFont val="Arial"/>
        <family val="2"/>
      </rPr>
      <t xml:space="preserve"> TDC </t>
    </r>
    <r>
      <rPr>
        <u/>
        <sz val="10"/>
        <rFont val="Arial"/>
        <family val="2"/>
      </rPr>
      <t>and</t>
    </r>
    <r>
      <rPr>
        <sz val="10"/>
        <rFont val="Arial"/>
        <family val="2"/>
      </rPr>
      <t xml:space="preserve"> HCC less than or equal to 100% ?</t>
    </r>
  </si>
  <si>
    <r>
      <t xml:space="preserve">. . . </t>
    </r>
    <r>
      <rPr>
        <sz val="10"/>
        <rFont val="Arial"/>
        <family val="2"/>
      </rPr>
      <t xml:space="preserve">or, is </t>
    </r>
    <r>
      <rPr>
        <u/>
        <sz val="10"/>
        <rFont val="Arial"/>
        <family val="2"/>
      </rPr>
      <t>either</t>
    </r>
    <r>
      <rPr>
        <sz val="10"/>
        <rFont val="Arial"/>
        <family val="2"/>
      </rPr>
      <t xml:space="preserve"> TDC or HCC greater than 100% ?</t>
    </r>
  </si>
  <si>
    <t>In this case, project budget violates 
the TDC and/or HCC limit(s) 
established by HUD.</t>
  </si>
  <si>
    <t xml:space="preserve">This workbook uses the TDC and HCC  </t>
  </si>
  <si>
    <t xml:space="preserve">The Notice was published on: </t>
  </si>
  <si>
    <r>
      <t>Note:</t>
    </r>
    <r>
      <rPr>
        <sz val="10"/>
        <rFont val="Arial"/>
        <family val="2"/>
      </rPr>
      <t xml:space="preserve">  To navigate among the worksheets, click the individual worksheet tabs at the bottom of this window.  If no worksheet tabs are visible, select "Options..." from the "Tools" menu.  In the dialogue box, select the "View" tab. Under "Window options" put a check mark in the "Sheet tabs" box. </t>
    </r>
  </si>
  <si>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</si>
  <si>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</si>
  <si>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t>PH Capital Assistance incl. CFP, HOPE VI Revitalization, HOPE VI Demo-only Funds</t>
  </si>
  <si>
    <r>
      <t xml:space="preserve">Site Acquisition (cost of sites </t>
    </r>
    <r>
      <rPr>
        <b/>
        <sz val="10"/>
        <color indexed="10"/>
        <rFont val="Arial"/>
        <family val="2"/>
      </rPr>
      <t>w/o</t>
    </r>
    <r>
      <rPr>
        <sz val="10"/>
        <color indexed="10"/>
        <rFont val="Arial"/>
        <family val="2"/>
      </rPr>
      <t xml:space="preserve"> structures to be retained as housing)</t>
    </r>
  </si>
  <si>
    <r>
      <t xml:space="preserve">Times % of Demo Costs Excluded as "Additional Project Costs" (% from </t>
    </r>
    <r>
      <rPr>
        <b/>
        <sz val="10"/>
        <rFont val="Arial"/>
        <family val="2"/>
      </rPr>
      <t>Step 6</t>
    </r>
    <r>
      <rPr>
        <sz val="10"/>
        <rFont val="Arial"/>
        <family val="2"/>
      </rPr>
      <t>)</t>
    </r>
  </si>
  <si>
    <t>Equals Amount of Demo Costs Excluded from TDC Limit as "Additional Project Costs"</t>
  </si>
  <si>
    <r>
      <t>Step 10.  Enter Extraordinary Site Cost</t>
    </r>
    <r>
      <rPr>
        <sz val="10"/>
        <color indexed="10"/>
        <rFont val="Arial"/>
        <family val="2"/>
      </rPr>
      <t xml:space="preserve"> (must be approved by HUD)</t>
    </r>
  </si>
  <si>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</si>
  <si>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</si>
  <si>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</si>
  <si>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</si>
  <si>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</si>
  <si>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</si>
  <si>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</si>
  <si>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</si>
  <si>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</si>
  <si>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</si>
  <si>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r>
      <t xml:space="preserve">PH Unit-to-PH Funds Ratio
</t>
    </r>
    <r>
      <rPr>
        <sz val="10"/>
        <rFont val="Arial"/>
        <family val="2"/>
      </rPr>
      <t xml:space="preserve">
</t>
    </r>
    <r>
      <rPr>
        <b/>
        <sz val="10"/>
        <rFont val="Arial"/>
        <family val="2"/>
      </rPr>
      <t>Note</t>
    </r>
    <r>
      <rPr>
        <sz val="10"/>
        <rFont val="Arial"/>
        <family val="2"/>
      </rPr>
      <t>: in order to calculate the 
PH Unit-to-PH Funds ratio here, 
you must enter all sources of funds 
on the worksheet titled 
"Exh F Perm"</t>
    </r>
  </si>
  <si>
    <t>MUSKEGAN</t>
  </si>
  <si>
    <t>ASPEN</t>
  </si>
  <si>
    <t>OAKLAND</t>
  </si>
  <si>
    <t>Other: Insert Label</t>
  </si>
  <si>
    <t>Other:   Insert Label</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</si>
  <si>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</si>
  <si>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</si>
  <si>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</si>
  <si>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</si>
  <si>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</si>
  <si>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</si>
  <si>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</si>
  <si>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</si>
  <si>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</si>
  <si>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</si>
  <si>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</si>
  <si>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</si>
  <si>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</si>
  <si>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</si>
  <si>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EXHIBIT F TO THE MIXED-FINANCE ACC AMENDMENT</t>
  </si>
  <si>
    <t>Step 2:  Enter the PHA Name, the Development Name, and Phase Number or Description</t>
  </si>
  <si>
    <r>
      <t xml:space="preserve">Step 3:  Enter the Number of Units </t>
    </r>
    <r>
      <rPr>
        <sz val="10"/>
        <color indexed="10"/>
        <rFont val="Arial"/>
        <family val="2"/>
      </rPr>
      <t>(by Structure Type and Unit Size, according to Unit Category and Development Method)</t>
    </r>
  </si>
  <si>
    <t xml:space="preserve">Step 4:  Enter Number of Tax Credit, Market-Rate Rental, and Market-Rate For-Sale Units </t>
  </si>
  <si>
    <t xml:space="preserve">Step 5:  Enter number of Special-Needs Units and describe Accessibility Design Features  </t>
  </si>
  <si>
    <t>difference</t>
  </si>
  <si>
    <t>dev fee as %</t>
  </si>
  <si>
    <t>basis for fee</t>
  </si>
  <si>
    <t>- program mgt fee</t>
  </si>
  <si>
    <t>- developer fee</t>
  </si>
  <si>
    <t>Total project costs</t>
  </si>
  <si>
    <t>Project Costs</t>
  </si>
  <si>
    <t>Project Name:</t>
  </si>
  <si>
    <t>calculated</t>
  </si>
  <si>
    <t>term sheet</t>
  </si>
  <si>
    <t>General Conditions 6%</t>
  </si>
  <si>
    <t>Profit 6%</t>
  </si>
  <si>
    <t>Overhead 2%</t>
  </si>
  <si>
    <t>%</t>
  </si>
  <si>
    <t>$</t>
  </si>
  <si>
    <t>basis</t>
  </si>
  <si>
    <t>site work and landscaping</t>
  </si>
  <si>
    <t>residential construction</t>
  </si>
  <si>
    <t>Hard Construction Costs</t>
  </si>
  <si>
    <t>Difference</t>
  </si>
  <si>
    <t>Term Sheet</t>
  </si>
  <si>
    <t>Basis</t>
  </si>
  <si>
    <t xml:space="preserve">   - Outside Legal</t>
  </si>
  <si>
    <t xml:space="preserve">   - CSS</t>
  </si>
  <si>
    <t>Total Project Cost</t>
  </si>
  <si>
    <t>Calculated (3%)</t>
  </si>
  <si>
    <t>Administrative Fee: (3% of Dev. Cost)</t>
  </si>
  <si>
    <t>Contractor Fee:</t>
  </si>
  <si>
    <t>Part B Uses:</t>
  </si>
  <si>
    <t>- Lease-up Reserve</t>
  </si>
  <si>
    <t>Reserves:</t>
  </si>
  <si>
    <t>Developer Fee:</t>
  </si>
  <si>
    <t>Office of Public and Indian Housing</t>
  </si>
  <si>
    <t>U.S. Department of Housing
and Urban Development</t>
  </si>
  <si>
    <t>Public reporting burden for this collection of information is estimated to average 2 hours per response, including the time for reviewing instructions, searching existing data sources , gathering and maintaining the data needed, and completing and reviewing the collection of information.  This agency may not collect this information, and you are not required to complete this form, unless it displays a currently valid OMB control number.
This collection of information is required for developing a Mixed-Finance rental project pursuant to HUD regulations 24 CFR 941.600.  The information will be used to provide HUD with sufficient information to enable a determination that the proposed housing project is demographically and financially feasible and that HUD statutory and regulatory requirements have been met.</t>
  </si>
  <si>
    <t xml:space="preserve">Phase/Project Name: </t>
  </si>
  <si>
    <t xml:space="preserve">PIC Development Number: </t>
  </si>
  <si>
    <t xml:space="preserve">Grant Name, if applicable: </t>
  </si>
  <si>
    <t>[enter the HOPE VI or Choice Neighborhoods grant name]</t>
  </si>
  <si>
    <t>[enter the new AMP-format development number]</t>
  </si>
  <si>
    <t xml:space="preserve">Applicant PHA/Grantee: </t>
  </si>
  <si>
    <t>DEVELOPER FEE LIMIT</t>
  </si>
  <si>
    <t>Program Manager</t>
  </si>
  <si>
    <t>Operating Deficit (Construction Period)</t>
  </si>
  <si>
    <t>12% Fee</t>
  </si>
  <si>
    <t>Developer's Fee as % of Basis</t>
  </si>
  <si>
    <t>Basis for Fee</t>
  </si>
  <si>
    <t>Contractor Fee Limit</t>
  </si>
  <si>
    <t>Project Costs taken from Exhibit F-2, Permanent S&amp;U
Under the tab named "Exh F-2 Perm"</t>
  </si>
  <si>
    <t>Amount</t>
  </si>
  <si>
    <t>Percentage of Basis</t>
  </si>
  <si>
    <t>Overhead: 2% Limit</t>
  </si>
  <si>
    <t>Profit: 6% Limit</t>
  </si>
  <si>
    <t>Residential construction</t>
  </si>
  <si>
    <t>Site work and landscaping</t>
  </si>
  <si>
    <t>Non-Residential Construction: Community Ctr.</t>
  </si>
  <si>
    <t>Developer Fee</t>
  </si>
  <si>
    <t>Other Residential Construction: Insert Label</t>
  </si>
  <si>
    <t>Other Site Improvement: Insert Label</t>
  </si>
  <si>
    <t>Other Non-Residential Const.: Insert Label:</t>
  </si>
  <si>
    <t>Other Acquisition Cost: Insert Label</t>
  </si>
  <si>
    <t>Other Fees &amp; Costs: Insert Label</t>
  </si>
  <si>
    <t>Other Reserves:  Insert Label</t>
  </si>
  <si>
    <t>Contingency</t>
  </si>
  <si>
    <t>1460 Total</t>
  </si>
  <si>
    <t>Extraordinary Site Costs</t>
  </si>
  <si>
    <t>Reserve Deposit, Operating</t>
  </si>
  <si>
    <t>1450 Total With Extraordinary Costs</t>
  </si>
  <si>
    <t>1450 Total Without Extraordinary Costs</t>
  </si>
  <si>
    <t>1470 Total</t>
  </si>
  <si>
    <t>1440 Total</t>
  </si>
  <si>
    <t>1430 Total+Dev Fee+Reserves</t>
  </si>
  <si>
    <t>1430 Without Dev Fee and Reserves</t>
  </si>
  <si>
    <t>Total Reserves</t>
  </si>
  <si>
    <t>Total project costs (Part A)</t>
  </si>
  <si>
    <t>Total of Site Improvements
Part A</t>
  </si>
  <si>
    <t>Total of All Residential Construction</t>
  </si>
  <si>
    <t>Outside Legal Cost: PHA/Grantee</t>
  </si>
  <si>
    <t>Administration</t>
  </si>
  <si>
    <t>PHA/Grantee Administration Fee</t>
  </si>
  <si>
    <t xml:space="preserve">Calculated (3% of Basis) </t>
  </si>
  <si>
    <t>Percent Administration in Term Sheet</t>
  </si>
  <si>
    <t>Loan</t>
  </si>
  <si>
    <t>PHA/Grantee:</t>
  </si>
  <si>
    <t>Operating subsidy reserve</t>
  </si>
  <si>
    <t>Lease-up Reserve</t>
  </si>
  <si>
    <t>Supportive service reserve</t>
  </si>
  <si>
    <t>Check ("X") blue box if Developer is not performing activity</t>
  </si>
  <si>
    <t>Other Developer Fee:: Insert Label</t>
  </si>
  <si>
    <t>Total Developer Fee</t>
  </si>
  <si>
    <t>Max allowed:</t>
  </si>
  <si>
    <t>Grant Name:</t>
  </si>
  <si>
    <t>non-residential construction</t>
  </si>
  <si>
    <t>- Reserve Deposit, Operating</t>
  </si>
  <si>
    <t>- Operating subsidy reserve</t>
  </si>
  <si>
    <t>- Supportive service reserve</t>
  </si>
  <si>
    <t>- Other Reserves:  Insert Label</t>
  </si>
  <si>
    <t>- Community &amp; Supp. Services</t>
  </si>
  <si>
    <t>- Management Improvements, PHA</t>
  </si>
  <si>
    <t>- Administration</t>
  </si>
  <si>
    <t>- Outside Legal Cost: PHA/Grantee</t>
  </si>
  <si>
    <t>- Fees &amp; Costs</t>
  </si>
  <si>
    <t>- Site Acquisition</t>
  </si>
  <si>
    <t>- Site Improvement</t>
  </si>
  <si>
    <t>- Non-Dwelling Structures</t>
  </si>
  <si>
    <t>- Non-Dwelling Equipment</t>
  </si>
  <si>
    <t>- Demolition (and associated remediation)</t>
  </si>
  <si>
    <t>- Relocation Expense</t>
  </si>
  <si>
    <t>GC's G&amp;A (Incl Bond Premiums</t>
  </si>
  <si>
    <t>Term Sheet Percentage</t>
  </si>
  <si>
    <t>G&amp;A includes bond premium</t>
  </si>
  <si>
    <r>
      <t xml:space="preserve">General Conditions: 6% Limit </t>
    </r>
    <r>
      <rPr>
        <sz val="10"/>
        <rFont val="Arial"/>
        <family val="2"/>
      </rPr>
      <t>(G&amp;A includes Bond Premium)</t>
    </r>
  </si>
  <si>
    <t>Other BLI 1460: Insert Label</t>
  </si>
  <si>
    <t>Calculated 9% Fee</t>
  </si>
  <si>
    <t>12% Maximum</t>
  </si>
  <si>
    <t>9% of Basis Maximum</t>
  </si>
  <si>
    <t>Negotiated Fee Between 9% and 12%</t>
  </si>
  <si>
    <t>developer Fee</t>
  </si>
  <si>
    <t>program mgt fee</t>
  </si>
  <si>
    <t>reloc activities</t>
  </si>
  <si>
    <t>Total reserves</t>
  </si>
  <si>
    <t>PHA site improments and fees</t>
  </si>
  <si>
    <t xml:space="preserve">acquisition </t>
  </si>
  <si>
    <t>demolition</t>
  </si>
  <si>
    <t>HA admin</t>
  </si>
  <si>
    <t>If checked, 
activities are
NOT being 
performed 
by Developer</t>
  </si>
  <si>
    <t>Enter Date Prepared</t>
  </si>
  <si>
    <t>PERMANENT SOURCES AND USES</t>
  </si>
  <si>
    <t>CONSTRUCTION PERIOD SOURCES AND USES</t>
  </si>
  <si>
    <r>
      <t xml:space="preserve">Operating </t>
    </r>
    <r>
      <rPr>
        <b/>
        <i/>
        <sz val="12"/>
        <rFont val="Arial"/>
        <family val="2"/>
      </rPr>
      <t>Pro Forma</t>
    </r>
  </si>
  <si>
    <t>Market Rate Rent</t>
  </si>
  <si>
    <t>Low Income Housing Tax Credit-Only Rent</t>
  </si>
  <si>
    <t>Section 8/Low Income Housing Tax Credit</t>
  </si>
  <si>
    <t>Public Housing Income</t>
  </si>
  <si>
    <t>Gross Rental Income</t>
  </si>
  <si>
    <t>Other Income</t>
  </si>
  <si>
    <t>Allowance for Vacancy</t>
  </si>
  <si>
    <t>Effective Gross Income</t>
  </si>
  <si>
    <t>Operating Expense</t>
  </si>
  <si>
    <t>Salaries</t>
  </si>
  <si>
    <t>Property Management Fee</t>
  </si>
  <si>
    <t>Utilities</t>
  </si>
  <si>
    <t>Maintenance</t>
  </si>
  <si>
    <t>Snow Removal</t>
  </si>
  <si>
    <t>Insurance</t>
  </si>
  <si>
    <t>Real Estate Taxes/PILOT</t>
  </si>
  <si>
    <t>Supportive Services</t>
  </si>
  <si>
    <t>Advertising</t>
  </si>
  <si>
    <t>Telephone/office expenses</t>
  </si>
  <si>
    <t>Accounting</t>
  </si>
  <si>
    <t>Security</t>
  </si>
  <si>
    <t>Replacement Reserves</t>
  </si>
  <si>
    <t>Total Operating Exp.</t>
  </si>
  <si>
    <t>Net Operating Income</t>
  </si>
  <si>
    <t>Total Debt Service</t>
  </si>
  <si>
    <t xml:space="preserve">Net Cash Flow </t>
  </si>
  <si>
    <t>Public Housing Rent</t>
  </si>
  <si>
    <t>less Prorated Expense</t>
  </si>
  <si>
    <t>Public Housing Subsidy to Other Units</t>
  </si>
  <si>
    <t>1)  City map, showing location of project</t>
  </si>
  <si>
    <t>2)  Site plan</t>
  </si>
  <si>
    <t>3)  Building designs</t>
  </si>
  <si>
    <t xml:space="preserve">6)  Cost comparison of new construction </t>
  </si>
  <si>
    <t>Other Exhibts to be Attached</t>
  </si>
  <si>
    <t>4)  Summary of market study if project includes tax credit only or market rate units in addition to public housing.</t>
  </si>
  <si>
    <t>5)  Construction cost estimate by major trade categories including contractor general conditions, overhead and profit</t>
  </si>
  <si>
    <t>This is a workbook of integrated spreadsheets designed to produce the income and operating</t>
  </si>
  <si>
    <t>pro forma in support of Rental Term Sheet submission.  If you have any familiarity with pro forma</t>
  </si>
  <si>
    <t>this workbook should be straightforward to complete.  Start with the assumptions below.  Then</t>
  </si>
  <si>
    <t xml:space="preserve">click on the "Rents" tab where you will list the number of units and rents for the various types of </t>
  </si>
  <si>
    <t xml:space="preserve">units that you have.  Finally, click on the "ProForma" tab to list "Other Income" and all first-year </t>
  </si>
  <si>
    <r>
      <t xml:space="preserve">expenses </t>
    </r>
    <r>
      <rPr>
        <u/>
        <sz val="11"/>
        <rFont val="Arial"/>
        <family val="2"/>
      </rPr>
      <t>except</t>
    </r>
    <r>
      <rPr>
        <sz val="11"/>
        <rFont val="Arial"/>
        <family val="2"/>
      </rPr>
      <t xml:space="preserve"> "Property Management Fee" and "Replacement Reserve."  Feel free to change </t>
    </r>
  </si>
  <si>
    <t>row headings to fit your circumstance.</t>
  </si>
  <si>
    <t>ASSUMPTIONS</t>
  </si>
  <si>
    <r>
      <t xml:space="preserve">Property Management Fee (Fixed fee </t>
    </r>
    <r>
      <rPr>
        <b/>
        <u/>
        <sz val="11"/>
        <rFont val="Arial"/>
        <family val="2"/>
      </rPr>
      <t>OR</t>
    </r>
    <r>
      <rPr>
        <u/>
        <sz val="11"/>
        <rFont val="Arial"/>
        <family val="2"/>
      </rPr>
      <t xml:space="preserve"> % of EGI, </t>
    </r>
    <r>
      <rPr>
        <b/>
        <u/>
        <sz val="11"/>
        <rFont val="Arial"/>
        <family val="2"/>
      </rPr>
      <t>NOT BOTH</t>
    </r>
    <r>
      <rPr>
        <u/>
        <sz val="11"/>
        <rFont val="Arial"/>
        <family val="2"/>
      </rPr>
      <t>)</t>
    </r>
  </si>
  <si>
    <t>Percentage of Effective Gross Income</t>
  </si>
  <si>
    <t>Rental Income</t>
  </si>
  <si>
    <t xml:space="preserve"># of </t>
  </si>
  <si>
    <t>Number</t>
  </si>
  <si>
    <t>Monthly</t>
  </si>
  <si>
    <t>Avg PH</t>
  </si>
  <si>
    <t>Operating</t>
  </si>
  <si>
    <t>Annual</t>
  </si>
  <si>
    <t>Bedrooms</t>
  </si>
  <si>
    <t>of Units</t>
  </si>
  <si>
    <t>Rent</t>
  </si>
  <si>
    <t>Subsidy</t>
  </si>
  <si>
    <t>Total Market</t>
  </si>
  <si>
    <t>LIHTC only</t>
  </si>
  <si>
    <t>Total LIHTC only</t>
  </si>
  <si>
    <t>Total S8/Tax Credit</t>
  </si>
  <si>
    <t>** Public Housing rent is the greater of 30% of income or $25.</t>
  </si>
  <si>
    <t>All rents should be net of utility allowances.</t>
  </si>
  <si>
    <t>Page 13 of 15</t>
  </si>
  <si>
    <t>Mixed-Finance Operating Pro forma Worksheet</t>
  </si>
  <si>
    <t>Page 11 of 15</t>
  </si>
  <si>
    <t>*Section 8/Low Income Housing Tax Credit rent is the lower of S8 or LIHTC allowable rent.  For this project LIHTC rent is lower.</t>
  </si>
  <si>
    <t>Page 12 of 15</t>
  </si>
  <si>
    <t>15 Year Operating Pro Forma</t>
  </si>
  <si>
    <r>
      <t xml:space="preserve">Debt Service                                      </t>
    </r>
    <r>
      <rPr>
        <sz val="11"/>
        <rFont val="Arial"/>
        <family val="2"/>
      </rPr>
      <t>DCR</t>
    </r>
  </si>
  <si>
    <t>Page 10 of 15</t>
  </si>
  <si>
    <t xml:space="preserve">Page 9 of 15 </t>
  </si>
  <si>
    <t>Page 8 of 15</t>
  </si>
  <si>
    <t>Page 7 of 15</t>
  </si>
  <si>
    <t>Page 6 of 15</t>
  </si>
  <si>
    <t>Page 5 of 15</t>
  </si>
  <si>
    <t>Page 4 of 15</t>
  </si>
  <si>
    <t>Page 3 of 15</t>
  </si>
  <si>
    <t>Page 1 of 15</t>
  </si>
  <si>
    <t>Construction Loan</t>
  </si>
  <si>
    <t>form HUD-50150 (7/30/2011)</t>
  </si>
  <si>
    <t>Page 14 of 15</t>
  </si>
  <si>
    <t>Cumulative Bank Construction Loan Balance</t>
  </si>
  <si>
    <t>Projected Construction Interest Due Based on Draw Schedule</t>
  </si>
  <si>
    <t xml:space="preserve">   Stabilized Occupancy</t>
  </si>
  <si>
    <t xml:space="preserve">   Initial Occupancy</t>
  </si>
  <si>
    <t xml:space="preserve">   75% Completion</t>
  </si>
  <si>
    <t xml:space="preserve">   50% Completion</t>
  </si>
  <si>
    <t xml:space="preserve">   Closing</t>
  </si>
  <si>
    <t>Pay-In Schedule</t>
  </si>
  <si>
    <t>Even flow of construction costs</t>
  </si>
  <si>
    <t>2)</t>
  </si>
  <si>
    <t xml:space="preserve">Months of construction.  </t>
  </si>
  <si>
    <t>1)</t>
  </si>
  <si>
    <t>Assumptions:</t>
  </si>
  <si>
    <t>construction interest</t>
  </si>
  <si>
    <t>AHA Cumulative Loan Balance</t>
  </si>
  <si>
    <t>Yes</t>
  </si>
  <si>
    <t>AHA Disbursements for Eligible Costs Only</t>
  </si>
  <si>
    <t>AHA Loan Balance Start Month</t>
  </si>
  <si>
    <t>AHA Loan Disbursement</t>
  </si>
  <si>
    <t>AHA Potential Eligible Costs</t>
  </si>
  <si>
    <t>TOTAL ALL SOURCES A + B</t>
  </si>
  <si>
    <t>Total "B" Sources</t>
  </si>
  <si>
    <t>Operating Subsidy Reserve (Transformation Reserve)</t>
  </si>
  <si>
    <t>Infrastructure</t>
  </si>
  <si>
    <t>PHA Administration</t>
  </si>
  <si>
    <t>Relocation</t>
  </si>
  <si>
    <t>Demolition</t>
  </si>
  <si>
    <t>Exhibit F "B" Sources of Funds</t>
  </si>
  <si>
    <t xml:space="preserve">Total Project Sources </t>
  </si>
  <si>
    <t>Repayment of Construction Loan</t>
  </si>
  <si>
    <t>Deferred Developers Fee</t>
  </si>
  <si>
    <t>Reinvested Developer Fee</t>
  </si>
  <si>
    <t>Interest Earnings</t>
  </si>
  <si>
    <t>Permanent Bank Loan</t>
  </si>
  <si>
    <t>DHCR Construction Loan</t>
  </si>
  <si>
    <t>AHA Operating Funds Loan</t>
  </si>
  <si>
    <t>AHA Permanent Loan</t>
  </si>
  <si>
    <t>Release of Tax-Exempt B Escrow</t>
  </si>
  <si>
    <t>Permanent Sources</t>
  </si>
  <si>
    <t>AHA Program Income Loan Balance</t>
  </si>
  <si>
    <t>AHA Construction Loan</t>
  </si>
  <si>
    <t>Developer Fee &amp; Costs Paid After Completion</t>
  </si>
  <si>
    <t>Use Balance Net of FHLB Loan</t>
  </si>
  <si>
    <t>Use Balance Net of AHA Loan</t>
  </si>
  <si>
    <t>AHA Disbursement</t>
  </si>
  <si>
    <t xml:space="preserve">AHA  Loan Balance </t>
  </si>
  <si>
    <t>Bank Construction Loan Disbursement</t>
  </si>
  <si>
    <t>Bank Construction Loan Balance</t>
  </si>
  <si>
    <t xml:space="preserve">Use Balance Net of Investor </t>
  </si>
  <si>
    <t>Interest on Unused Investor Pay-In</t>
  </si>
  <si>
    <t>Investor Balance Available</t>
  </si>
  <si>
    <t>Investor Disbursement/Draws</t>
  </si>
  <si>
    <t>Investor Pay-In Available</t>
  </si>
  <si>
    <t>Bridge Loan</t>
  </si>
  <si>
    <t>Ending Balance</t>
  </si>
  <si>
    <t>Constr.  Sources of Funds</t>
  </si>
  <si>
    <t>TOTAL ALL USES A + B</t>
  </si>
  <si>
    <t>Total "B" Uses</t>
  </si>
  <si>
    <t>Exhibit F "B" Uses</t>
  </si>
  <si>
    <t>Total Project Uses</t>
  </si>
  <si>
    <t>Loan Repayment</t>
  </si>
  <si>
    <t>Total Development Costs</t>
  </si>
  <si>
    <t>CFFP B Loan Repayment</t>
  </si>
  <si>
    <t>CFFP A Loan Repayment</t>
  </si>
  <si>
    <t>Tax-Exempt Loan Collateral Escrow</t>
  </si>
  <si>
    <t>Total Soft Construction Costs</t>
  </si>
  <si>
    <t>AHA Developer Fee</t>
  </si>
  <si>
    <t xml:space="preserve">Developer Fee </t>
  </si>
  <si>
    <t>Developer Overhead</t>
  </si>
  <si>
    <t>Tax Credit Fees (Reservation and Monitoring)</t>
  </si>
  <si>
    <t>Tax Credit Application Fees</t>
  </si>
  <si>
    <t>Replacement Reserve</t>
  </si>
  <si>
    <t>PBRA Transition Reserve</t>
  </si>
  <si>
    <t>Operating Reserve</t>
  </si>
  <si>
    <t>Soft Cost Contingency</t>
  </si>
  <si>
    <t>Rent-up Reserve</t>
  </si>
  <si>
    <t>Marketing</t>
  </si>
  <si>
    <t>Appraisal &amp; Market Study</t>
  </si>
  <si>
    <t>Accountant and Audit</t>
  </si>
  <si>
    <t>PHA In-house Legal</t>
  </si>
  <si>
    <t>Syndication Costs - Tax Opinion</t>
  </si>
  <si>
    <t>Syndication Costs - Organizational</t>
  </si>
  <si>
    <t>PNC Syndication Costs</t>
  </si>
  <si>
    <t>Developer Legal</t>
  </si>
  <si>
    <t>Title &amp; Recording</t>
  </si>
  <si>
    <t>Inspection Fees</t>
  </si>
  <si>
    <t>Permanent Loan Legal</t>
  </si>
  <si>
    <t>Taxes</t>
  </si>
  <si>
    <t xml:space="preserve">Permit </t>
  </si>
  <si>
    <t>Corp. search and esq. Assist</t>
  </si>
  <si>
    <t>Real Estate Taxes (Escrow)</t>
  </si>
  <si>
    <t>Permanent Loan Legal, Due Diligence and Appraisal</t>
  </si>
  <si>
    <t>Permanent Loan Origination</t>
  </si>
  <si>
    <t>Investor Legal</t>
  </si>
  <si>
    <t>Predevelopment Loan Interest</t>
  </si>
  <si>
    <t>Bridge Loan Interest</t>
  </si>
  <si>
    <t>Bridge Loan Origination</t>
  </si>
  <si>
    <t>AHA Loan Origination and Costs</t>
  </si>
  <si>
    <t>AHA Construction Loan Interest</t>
  </si>
  <si>
    <t>Construction Loan Legal, Due Diligence and Appraisal</t>
  </si>
  <si>
    <t>Construction Loan Interest Rate Cap</t>
  </si>
  <si>
    <t>Chase Construction Loan Interest</t>
  </si>
  <si>
    <t>Chase Construction Loan Origination</t>
  </si>
  <si>
    <t>Soils &amp; Materials Testing/Structural Report</t>
  </si>
  <si>
    <t>Environmental</t>
  </si>
  <si>
    <t>Survey &amp; As-Built Survey</t>
  </si>
  <si>
    <t>Architecture - Supervision</t>
  </si>
  <si>
    <t>Architecture Design &amp; Engineering</t>
  </si>
  <si>
    <t>Soft Construction Costs</t>
  </si>
  <si>
    <t>Total Hard Costs</t>
  </si>
  <si>
    <t>Retainage</t>
  </si>
  <si>
    <t>FF&amp;E</t>
  </si>
  <si>
    <t>Contractor Bond Premium</t>
  </si>
  <si>
    <t xml:space="preserve">Contractor Profit </t>
  </si>
  <si>
    <t xml:space="preserve">Contractor Overhead </t>
  </si>
  <si>
    <t>General Requirements</t>
  </si>
  <si>
    <t xml:space="preserve">Site Work </t>
  </si>
  <si>
    <t>Hard Costs</t>
  </si>
  <si>
    <t>Total Acquisition Costs</t>
  </si>
  <si>
    <t>Building</t>
  </si>
  <si>
    <t xml:space="preserve">Land </t>
  </si>
  <si>
    <t>Acquisition Costs</t>
  </si>
  <si>
    <t>Final Equity Installment</t>
  </si>
  <si>
    <t>4th Installment - Stabilization/ 8609s</t>
  </si>
  <si>
    <t>3rd Installment - Conversion</t>
  </si>
  <si>
    <t xml:space="preserve">2nd Installment - Construction Completion </t>
  </si>
  <si>
    <t>Closing</t>
  </si>
  <si>
    <t>Uses of Funds</t>
  </si>
  <si>
    <t>Starting Balance</t>
  </si>
  <si>
    <t>Draw30</t>
  </si>
  <si>
    <t>Draw29</t>
  </si>
  <si>
    <t>Draw28</t>
  </si>
  <si>
    <t>Draw27</t>
  </si>
  <si>
    <t>Draw26</t>
  </si>
  <si>
    <t>Draw25</t>
  </si>
  <si>
    <t>Draw24</t>
  </si>
  <si>
    <t>Draw23</t>
  </si>
  <si>
    <t>Draw22</t>
  </si>
  <si>
    <t>Draw21</t>
  </si>
  <si>
    <t>Draw20</t>
  </si>
  <si>
    <t>Draw18</t>
  </si>
  <si>
    <t>Draw17</t>
  </si>
  <si>
    <t>Draw16</t>
  </si>
  <si>
    <t>Draw15</t>
  </si>
  <si>
    <t>Draw14</t>
  </si>
  <si>
    <t>Draw13</t>
  </si>
  <si>
    <t>Draw12</t>
  </si>
  <si>
    <t>Draw11</t>
  </si>
  <si>
    <t>Draw10</t>
  </si>
  <si>
    <t>Draw9</t>
  </si>
  <si>
    <t>Draw8</t>
  </si>
  <si>
    <t>Draw7</t>
  </si>
  <si>
    <t>Draw6</t>
  </si>
  <si>
    <t>Draw5</t>
  </si>
  <si>
    <t>Draw4</t>
  </si>
  <si>
    <t>Draw3</t>
  </si>
  <si>
    <t>Draw2</t>
  </si>
  <si>
    <t>Draw1</t>
  </si>
  <si>
    <t>Closing Draw</t>
  </si>
  <si>
    <t>Flow of Funds Analysis</t>
  </si>
  <si>
    <t>% of Construction Costs Completed</t>
  </si>
  <si>
    <t>Date Prepared:</t>
  </si>
  <si>
    <t>% Equity 
pay-in</t>
  </si>
  <si>
    <r>
      <rPr>
        <b/>
        <u/>
        <sz val="14"/>
        <color rgb="FFFF0000"/>
        <rFont val="Arial"/>
        <family val="2"/>
      </rPr>
      <t>SAMPLE</t>
    </r>
    <r>
      <rPr>
        <b/>
        <sz val="14"/>
        <rFont val="Arial"/>
        <family val="2"/>
      </rPr>
      <t xml:space="preserve"> Draw Schedule</t>
    </r>
    <r>
      <rPr>
        <sz val="10"/>
        <rFont val="Arial"/>
        <family val="2"/>
      </rPr>
      <t xml:space="preserve">
</t>
    </r>
    <r>
      <rPr>
        <sz val="10"/>
        <color rgb="FFFF0000"/>
        <rFont val="Arial"/>
        <family val="2"/>
      </rPr>
      <t>This is not a mandatory HUD format.</t>
    </r>
    <r>
      <rPr>
        <sz val="10"/>
        <rFont val="Arial"/>
        <family val="2"/>
      </rPr>
      <t xml:space="preserve">  The Grantee may use any format that is acceptable to the HUD Grant Manager.  This Tab is not Protected and may be replaced.  When replacing the Tab, be sure that the Grantee Name, Phase/Project Name and PIC Development Number are included.
</t>
    </r>
  </si>
  <si>
    <t>Enter information in cells with blue borders, text or numbers on screen.</t>
  </si>
  <si>
    <t>Page 15 of 15</t>
  </si>
  <si>
    <t>PIH 2011- 38(HA)</t>
  </si>
  <si>
    <t xml:space="preserve">OMB Approval No. 2577-0275
(exp.  6/30/2015 ) </t>
  </si>
  <si>
    <t>Other: General Partner Capital</t>
  </si>
  <si>
    <t>Other Fees &amp; Costs: Furnishings and market study</t>
  </si>
  <si>
    <t>Other:   GP Contribution</t>
  </si>
  <si>
    <t>Other Fees &amp; Costs: Furnishings &amp; market study</t>
  </si>
  <si>
    <t>Other Reserves:  ACC units reserve</t>
  </si>
  <si>
    <t>Other Reserves:  Oper, Debt &amp; Tax reserves</t>
  </si>
  <si>
    <t>Capital Fund Program website</t>
  </si>
  <si>
    <t>FOR THOSE FAMILIAR WITH THE INSTRUCTIONS:
 START ON THE NEXT TAB AND CONTINUE TO MOVE RIGHT THROUGH THE TABS</t>
  </si>
  <si>
    <t>Enter Fee Percentage Below</t>
  </si>
  <si>
    <t xml:space="preserve">Phase/Project Number &amp; Name: </t>
  </si>
  <si>
    <t>with current amounts as published by HUD</t>
  </si>
  <si>
    <t>KAUAI</t>
  </si>
  <si>
    <t>[Enter the PHA/Grantee name]</t>
  </si>
  <si>
    <t xml:space="preserve">[Enter the name of the phase/project] </t>
  </si>
  <si>
    <t>(All)</t>
  </si>
  <si>
    <t>Rental income annual increase (%)</t>
  </si>
  <si>
    <t>Other income annual increase (%)</t>
  </si>
  <si>
    <t>Vacancy rate (%)</t>
  </si>
  <si>
    <t>Expense annnual increase (%)</t>
  </si>
  <si>
    <t>Replacement reserve monthly amount ($)</t>
  </si>
  <si>
    <t>Replacement reserve annual increase (%)</t>
  </si>
  <si>
    <t>Fixed fee (per unit per month) ($)</t>
  </si>
  <si>
    <t>Annual increase (%)</t>
  </si>
  <si>
    <t>Market 
Rate</t>
  </si>
  <si>
    <t>Tota Units</t>
  </si>
  <si>
    <t>S8/ LIHTC*</t>
  </si>
  <si>
    <t>ACC Units (including ACC/LIHTC)**</t>
  </si>
  <si>
    <t>BRIDGEPORT</t>
  </si>
  <si>
    <t>HARTFORD</t>
  </si>
  <si>
    <t>NEW HAVEN</t>
  </si>
  <si>
    <t>NEW LONDON</t>
  </si>
  <si>
    <t>NEW MILFORD</t>
  </si>
  <si>
    <t>NORWICH</t>
  </si>
  <si>
    <t>RIDGEFIELD</t>
  </si>
  <si>
    <t>WINDHAM</t>
  </si>
  <si>
    <t>BANGOR</t>
  </si>
  <si>
    <t>LEWISTON</t>
  </si>
  <si>
    <t>WATERVILLE</t>
  </si>
  <si>
    <t>CONCORD</t>
  </si>
  <si>
    <t>KEENE</t>
  </si>
  <si>
    <t>MANCHESTER</t>
  </si>
  <si>
    <t>NASHUA</t>
  </si>
  <si>
    <t>PORTSMOUTH</t>
  </si>
  <si>
    <t>PROVIDENCE</t>
  </si>
  <si>
    <t>BENNINGTON</t>
  </si>
  <si>
    <t>BRATTLEBORO</t>
  </si>
  <si>
    <t>BURLINGTON</t>
  </si>
  <si>
    <t>MONTPELIER</t>
  </si>
  <si>
    <t>RUTLAND</t>
  </si>
  <si>
    <t>ASBURY PARK</t>
  </si>
  <si>
    <t>ATLANTIC CITY</t>
  </si>
  <si>
    <t>CAMDEN</t>
  </si>
  <si>
    <t>FREEHOLD</t>
  </si>
  <si>
    <t>GLOUCESTER</t>
  </si>
  <si>
    <t>NEWARK</t>
  </si>
  <si>
    <t>NORTH BERGEN</t>
  </si>
  <si>
    <t>TRENTON</t>
  </si>
  <si>
    <t>VINELAND</t>
  </si>
  <si>
    <t>BINGHAMTON</t>
  </si>
  <si>
    <t>BUFFALO</t>
  </si>
  <si>
    <t>ELMIRA</t>
  </si>
  <si>
    <t>JAMESTOWN</t>
  </si>
  <si>
    <t>NASSAU COUNTY</t>
  </si>
  <si>
    <t>NEW YORK CITY (INNER)</t>
  </si>
  <si>
    <t>NEW YORK CITY (METRO)</t>
  </si>
  <si>
    <t>ORANGE COUNTY</t>
  </si>
  <si>
    <t>PLATTSBURGH</t>
  </si>
  <si>
    <t>POUGHKEEPSIE</t>
  </si>
  <si>
    <t>ROCKLAND COUNTY</t>
  </si>
  <si>
    <t>SUFFOLK COUNTY</t>
  </si>
  <si>
    <t>SYRACUSE</t>
  </si>
  <si>
    <t>WESTCHESTER COUNTY</t>
  </si>
  <si>
    <t>FORT WORTH</t>
  </si>
  <si>
    <t xml:space="preserve">KS </t>
  </si>
  <si>
    <t xml:space="preserve">CO </t>
  </si>
  <si>
    <t xml:space="preserve">UT </t>
  </si>
  <si>
    <t xml:space="preserve">This workbook has been updated to include 2015 TDC and HCC limits </t>
  </si>
  <si>
    <t>PR</t>
  </si>
  <si>
    <t>DELAWARE</t>
  </si>
  <si>
    <t>DE</t>
  </si>
  <si>
    <t xml:space="preserve">PA </t>
  </si>
  <si>
    <t>NORTHERN VA</t>
  </si>
  <si>
    <t>GA</t>
  </si>
  <si>
    <t xml:space="preserve">SC </t>
  </si>
  <si>
    <t xml:space="preserve">CA </t>
  </si>
  <si>
    <t>Development Proposal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</si>
</sst>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m/d/yyyy;@"/>
    <numFmt numFmtId="168" formatCode="&quot;$&quot;#,##0.00"/>
    <numFmt numFmtId="169" formatCode="&quot;$&quot;#,##0"/>
    <numFmt numFmtId="170" formatCode="#,##0.0000"/>
    <numFmt numFmtId="171" formatCode="&quot;$&quot;#,##0\ ;\(&quot;$&quot;#,##0\)"/>
    <numFmt numFmtId="172" formatCode="0;0;;@"/>
    <numFmt numFmtId="173" formatCode="0.0%"/>
    <numFmt numFmtId="174" formatCode="_(* #,##0_);_(* \(#,##0\);_(* &quot;-&quot;??_);_(@_)"/>
    <numFmt numFmtId="175" formatCode="0.0000%"/>
    <numFmt numFmtId="176" formatCode="[$-409]d\-mmm\-yy;@"/>
    <numFmt numFmtId="177" formatCode="0.00_)"/>
  </numFmts>
  <fonts count="80">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sz val="10"/>
      <color indexed="14"/>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u/>
      <sz val="8"/>
      <name val="Arial"/>
      <family val="2"/>
    </font>
    <font>
      <sz val="9"/>
      <name val="Arial"/>
      <family val="2"/>
    </font>
    <font>
      <sz val="10"/>
      <color indexed="8"/>
      <name val="Arial"/>
      <family val="2"/>
    </font>
    <font>
      <b/>
      <sz val="11"/>
      <name val="Arial"/>
      <family val="2"/>
    </font>
    <font>
      <sz val="10"/>
      <color rgb="FF0000FF"/>
      <name val="Arial"/>
      <family val="2"/>
    </font>
    <font>
      <b/>
      <i/>
      <sz val="12"/>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u/>
      <sz val="11"/>
      <name val="Arial"/>
      <family val="2"/>
    </font>
    <font>
      <b/>
      <u/>
      <sz val="11"/>
      <name val="Arial"/>
      <family val="2"/>
    </font>
    <font>
      <b/>
      <u/>
      <sz val="12"/>
      <name val="Arial"/>
      <family val="2"/>
    </font>
    <font>
      <sz val="10"/>
      <color rgb="FFFF0000"/>
      <name val="Arial"/>
      <family val="2"/>
    </font>
    <font>
      <sz val="10"/>
      <name val="Futura Lt BT"/>
      <family val="2"/>
    </font>
    <font>
      <sz val="10"/>
      <color indexed="9"/>
      <name val="Arial"/>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b/>
      <u/>
      <sz val="14"/>
      <color rgb="FFFF0000"/>
      <name val="Arial"/>
      <family val="2"/>
    </font>
    <font>
      <sz val="14"/>
      <color indexed="12"/>
      <name val="Arial"/>
      <family val="2"/>
    </font>
    <font>
      <sz val="18"/>
      <name val="Arial"/>
      <family val="2"/>
    </font>
    <font>
      <b/>
      <sz val="48"/>
      <color rgb="FFFF0000"/>
      <name val="Arial"/>
      <family val="2"/>
    </font>
    <font>
      <u/>
      <sz val="10"/>
      <color theme="10"/>
      <name val="Arial"/>
      <family val="2"/>
    </font>
    <font>
      <b/>
      <sz val="15"/>
      <color rgb="FF0000FF"/>
      <name val="Arial"/>
      <family val="2"/>
    </font>
    <font>
      <u/>
      <sz val="14"/>
      <color theme="10"/>
      <name val="Arial"/>
      <family val="2"/>
    </font>
    <font>
      <b/>
      <sz val="10"/>
      <color rgb="FF0000FF"/>
      <name val="Arial"/>
      <family val="2"/>
    </font>
    <font>
      <sz val="11"/>
      <color indexed="8"/>
      <name val="Calibri"/>
      <family val="2"/>
    </font>
    <font>
      <sz val="14"/>
      <color indexed="8"/>
      <name val="Times New Roman"/>
      <family val="1"/>
    </font>
    <font>
      <i/>
      <sz val="11"/>
      <color indexed="18"/>
      <name val="Times New Roman"/>
      <family val="1"/>
    </font>
    <font>
      <sz val="8"/>
      <color indexed="8"/>
      <name val="Arial Narrow"/>
      <family val="2"/>
    </font>
    <font>
      <sz val="8"/>
      <color indexed="8"/>
      <name val="Arial"/>
      <family val="2"/>
    </font>
    <font>
      <b/>
      <sz val="12"/>
      <color theme="3"/>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s>
  <borders count="279">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12"/>
      </left>
      <right style="medium">
        <color indexed="64"/>
      </right>
      <top/>
      <bottom/>
      <diagonal/>
    </border>
    <border>
      <left style="medium">
        <color indexed="12"/>
      </left>
      <right style="medium">
        <color indexed="12"/>
      </right>
      <top style="medium">
        <color indexed="12"/>
      </top>
      <bottom style="medium">
        <color indexed="12"/>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style="medium">
        <color indexed="12"/>
      </left>
      <right style="thin">
        <color indexed="64"/>
      </right>
      <top style="thin">
        <color indexed="64"/>
      </top>
      <bottom style="thin">
        <color indexed="64"/>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medium">
        <color indexed="12"/>
      </left>
      <right/>
      <top style="thin">
        <color indexed="12"/>
      </top>
      <bottom style="medium">
        <color indexed="12"/>
      </bottom>
      <diagonal/>
    </border>
    <border>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top style="thin">
        <color indexed="12"/>
      </top>
      <bottom style="medium">
        <color indexed="12"/>
      </bottom>
      <diagonal/>
    </border>
    <border>
      <left style="thin">
        <color indexed="12"/>
      </left>
      <right style="medium">
        <color indexed="12"/>
      </right>
      <top style="thin">
        <color indexed="12"/>
      </top>
      <bottom style="thin">
        <color indexed="12"/>
      </bottom>
      <diagonal/>
    </border>
    <border>
      <left style="thin">
        <color indexed="12"/>
      </left>
      <right style="medium">
        <color indexed="12"/>
      </right>
      <top style="thin">
        <color indexed="12"/>
      </top>
      <bottom style="medium">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8"/>
      </right>
      <top style="thin">
        <color indexed="8"/>
      </top>
      <bottom style="thin">
        <color indexed="8"/>
      </bottom>
      <diagonal/>
    </border>
    <border>
      <left style="medium">
        <color indexed="12"/>
      </left>
      <right/>
      <top/>
      <bottom style="thin">
        <color indexed="12"/>
      </bottom>
      <diagonal/>
    </border>
    <border>
      <left style="medium">
        <color indexed="12"/>
      </left>
      <right style="medium">
        <color indexed="12"/>
      </right>
      <top/>
      <bottom style="thin">
        <color indexed="12"/>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style="medium">
        <color indexed="12"/>
      </right>
      <top/>
      <bottom style="thin">
        <color indexed="12"/>
      </bottom>
      <diagonal/>
    </border>
    <border>
      <left style="medium">
        <color indexed="12"/>
      </left>
      <right style="thin">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right style="medium">
        <color indexed="12"/>
      </right>
      <top style="medium">
        <color indexed="12"/>
      </top>
      <bottom style="thin">
        <color indexed="12"/>
      </bottom>
      <diagonal/>
    </border>
    <border>
      <left/>
      <right style="medium">
        <color indexed="12"/>
      </right>
      <top style="thin">
        <color indexed="12"/>
      </top>
      <bottom style="thin">
        <color indexed="12"/>
      </bottom>
      <diagonal/>
    </border>
    <border>
      <left/>
      <right style="medium">
        <color indexed="12"/>
      </right>
      <top style="thin">
        <color indexed="12"/>
      </top>
      <bottom style="medium">
        <color indexed="12"/>
      </bottom>
      <diagonal/>
    </border>
    <border>
      <left style="thin">
        <color indexed="8"/>
      </left>
      <right style="thin">
        <color indexed="8"/>
      </right>
      <top style="thin">
        <color indexed="8"/>
      </top>
      <bottom style="thin">
        <color indexed="8"/>
      </bottom>
      <diagonal/>
    </border>
    <border>
      <left style="medium">
        <color indexed="12"/>
      </left>
      <right style="medium">
        <color indexed="12"/>
      </right>
      <top style="medium">
        <color indexed="8"/>
      </top>
      <bottom/>
      <diagonal/>
    </border>
    <border>
      <left style="medium">
        <color indexed="12"/>
      </left>
      <right style="medium">
        <color indexed="12"/>
      </right>
      <top/>
      <bottom/>
      <diagonal/>
    </border>
    <border>
      <left style="medium">
        <color indexed="12"/>
      </left>
      <right style="medium">
        <color indexed="12"/>
      </right>
      <top/>
      <bottom style="medium">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12"/>
      </left>
      <right style="medium">
        <color indexed="12"/>
      </right>
      <top style="medium">
        <color indexed="12"/>
      </top>
      <bottom style="double">
        <color indexed="12"/>
      </bottom>
      <diagonal/>
    </border>
    <border>
      <left style="thin">
        <color indexed="8"/>
      </left>
      <right/>
      <top/>
      <bottom/>
      <diagonal/>
    </border>
    <border>
      <left style="thin">
        <color indexed="8"/>
      </left>
      <right style="thin">
        <color indexed="8"/>
      </right>
      <top/>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rgb="FF0000FF"/>
      </left>
      <right style="medium">
        <color rgb="FF0000FF"/>
      </right>
      <top style="medium">
        <color rgb="FF0000FF"/>
      </top>
      <bottom style="medium">
        <color indexed="12"/>
      </bottom>
      <diagonal/>
    </border>
    <border>
      <left style="medium">
        <color indexed="64"/>
      </left>
      <right style="medium">
        <color indexed="64"/>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12"/>
      </left>
      <right/>
      <top style="thin">
        <color indexed="12"/>
      </top>
      <bottom/>
      <diagonal/>
    </border>
    <border>
      <left style="medium">
        <color indexed="12"/>
      </left>
      <right style="medium">
        <color indexed="12"/>
      </right>
      <top style="thin">
        <color indexed="12"/>
      </top>
      <bottom/>
      <diagonal/>
    </border>
    <border>
      <left style="thin">
        <color indexed="12"/>
      </left>
      <right style="thin">
        <color indexed="12"/>
      </right>
      <top style="thin">
        <color indexed="12"/>
      </top>
      <bottom/>
      <diagonal/>
    </border>
    <border>
      <left style="thin">
        <color indexed="12"/>
      </left>
      <right style="medium">
        <color indexed="12"/>
      </right>
      <top style="thin">
        <color indexed="12"/>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bottom/>
      <diagonal/>
    </border>
    <border>
      <left/>
      <right style="thin">
        <color indexed="12"/>
      </right>
      <top style="thin">
        <color indexed="12"/>
      </top>
      <bottom/>
      <diagonal/>
    </border>
    <border>
      <left style="medium">
        <color indexed="64"/>
      </left>
      <right style="medium">
        <color indexed="64"/>
      </right>
      <top style="medium">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rgb="FF0000FF"/>
      </left>
      <right/>
      <top/>
      <bottom style="medium">
        <color indexed="12"/>
      </bottom>
      <diagonal/>
    </border>
    <border>
      <left/>
      <right style="medium">
        <color rgb="FF0000FF"/>
      </right>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rgb="FF0000FF"/>
      </right>
      <top style="medium">
        <color rgb="FF0000FF"/>
      </top>
      <bottom style="medium">
        <color rgb="FF0000FF"/>
      </bottom>
      <diagonal/>
    </border>
    <border>
      <left style="thick">
        <color rgb="FF0000FF"/>
      </left>
      <right style="thick">
        <color rgb="FFFF0000"/>
      </right>
      <top style="thick">
        <color rgb="FFFF0000"/>
      </top>
      <bottom style="thick">
        <color rgb="FFFF0000"/>
      </bottom>
      <diagonal/>
    </border>
    <border>
      <left style="thin">
        <color indexed="64"/>
      </left>
      <right style="thick">
        <color rgb="FF0000FF"/>
      </right>
      <top style="thin">
        <color indexed="64"/>
      </top>
      <bottom/>
      <diagonal/>
    </border>
    <border>
      <left style="thin">
        <color indexed="64"/>
      </left>
      <right style="thick">
        <color rgb="FF0000FF"/>
      </right>
      <top/>
      <bottom/>
      <diagonal/>
    </border>
    <border>
      <left style="thin">
        <color indexed="64"/>
      </left>
      <right style="thick">
        <color rgb="FF0000FF"/>
      </right>
      <top/>
      <bottom style="thin">
        <color indexed="64"/>
      </bottom>
      <diagonal/>
    </border>
    <border>
      <left style="thick">
        <color theme="0" tint="-0.749961851863155"/>
      </left>
      <right/>
      <top style="thick">
        <color theme="0" tint="-0.749961851863155"/>
      </top>
      <bottom style="thick">
        <color theme="0" tint="-0.749961851863155"/>
      </bottom>
      <diagonal/>
    </border>
    <border>
      <left/>
      <right/>
      <top style="thick">
        <color theme="0" tint="-0.749961851863155"/>
      </top>
      <bottom style="thick">
        <color theme="0" tint="-0.749961851863155"/>
      </bottom>
      <diagonal/>
    </border>
    <border>
      <left/>
      <right style="thick">
        <color theme="0" tint="-0.749961851863155"/>
      </right>
      <top style="thick">
        <color theme="0" tint="-0.749961851863155"/>
      </top>
      <bottom style="thick">
        <color theme="0" tint="-0.749961851863155"/>
      </bottom>
      <diagonal/>
    </border>
    <border>
      <left style="thick">
        <color rgb="FF0000FF"/>
      </left>
      <right/>
      <top style="thin">
        <color indexed="64"/>
      </top>
      <bottom/>
      <diagonal/>
    </border>
    <border>
      <left style="medium">
        <color indexed="64"/>
      </left>
      <right style="thin">
        <color indexed="8"/>
      </right>
      <top style="thin">
        <color indexed="8"/>
      </top>
      <bottom style="medium">
        <color indexed="64"/>
      </bottom>
      <diagonal/>
    </border>
    <border>
      <left style="thick">
        <color rgb="FF0000FF"/>
      </left>
      <right style="thin">
        <color indexed="8"/>
      </right>
      <top style="thick">
        <color rgb="FF0000FF"/>
      </top>
      <bottom style="thick">
        <color rgb="FF0000FF"/>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33"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39" fillId="0" borderId="0" applyFill="0" applyBorder="0" applyAlignment="0" applyProtection="0"/>
    <xf numFmtId="2" fontId="39" fillId="0" borderId="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171" fontId="41" fillId="5" borderId="235">
      <alignment horizontal="right"/>
    </xf>
    <xf numFmtId="172" fontId="42" fillId="6" borderId="0" applyFont="0" applyFill="0" applyBorder="0" applyProtection="0"/>
    <xf numFmtId="0" fontId="39" fillId="7" borderId="235" applyNumberFormat="0" applyFont="0" applyAlignment="0" applyProtection="0"/>
    <xf numFmtId="38" fontId="47" fillId="0" borderId="0" applyFill="0" applyBorder="0" applyAlignment="0"/>
    <xf numFmtId="37" fontId="47" fillId="0" borderId="0"/>
    <xf numFmtId="37" fontId="25" fillId="0" borderId="190" applyNumberFormat="0" applyFill="0" applyAlignment="0" applyProtection="0"/>
    <xf numFmtId="38" fontId="49" fillId="0" borderId="247" applyNumberFormat="0"/>
    <xf numFmtId="0" fontId="50" fillId="0" borderId="0"/>
    <xf numFmtId="0" fontId="49" fillId="0" borderId="190" applyNumberFormat="0"/>
    <xf numFmtId="0" fontId="51" fillId="0" borderId="0"/>
    <xf numFmtId="0" fontId="2" fillId="0" borderId="0"/>
    <xf numFmtId="17" fontId="51" fillId="0" borderId="207"/>
    <xf numFmtId="0" fontId="52" fillId="0" borderId="0"/>
    <xf numFmtId="0" fontId="1" fillId="6" borderId="120"/>
    <xf numFmtId="0" fontId="27" fillId="0" borderId="0" applyFill="0" applyBorder="0">
      <alignment horizontal="left"/>
    </xf>
    <xf numFmtId="49" fontId="27" fillId="0" borderId="0" applyBorder="0">
      <alignment horizontal="center"/>
    </xf>
    <xf numFmtId="39" fontId="27" fillId="0" borderId="0"/>
    <xf numFmtId="37" fontId="27" fillId="0" borderId="0">
      <alignment horizontal="right"/>
    </xf>
    <xf numFmtId="0" fontId="59" fillId="0" borderId="251" applyProtection="0">
      <alignment horizontal="left"/>
    </xf>
    <xf numFmtId="0" fontId="30" fillId="9" borderId="0" applyNumberFormat="0" applyAlignment="0" applyProtection="0"/>
    <xf numFmtId="0" fontId="22" fillId="0" borderId="9" applyNumberFormat="0" applyFill="0" applyAlignment="0"/>
    <xf numFmtId="0" fontId="8" fillId="0" borderId="0">
      <alignment horizontal="centerContinuous"/>
    </xf>
    <xf numFmtId="0" fontId="30" fillId="10" borderId="116" applyNumberFormat="0" applyAlignment="0" applyProtection="0"/>
    <xf numFmtId="3" fontId="10" fillId="6" borderId="238" applyNumberFormat="0" applyFill="0" applyBorder="0" applyAlignment="0">
      <alignment horizontal="center"/>
      <protection locked="0"/>
    </xf>
    <xf numFmtId="0" fontId="60" fillId="0" borderId="116">
      <alignment horizontal="center"/>
    </xf>
    <xf numFmtId="177" fontId="61" fillId="0" borderId="0"/>
    <xf numFmtId="0" fontId="62" fillId="6" borderId="0">
      <alignment horizontal="centerContinuous"/>
    </xf>
    <xf numFmtId="10" fontId="41" fillId="0" borderId="0" applyFont="0" applyFill="0" applyAlignment="0" applyProtection="0"/>
    <xf numFmtId="44" fontId="63" fillId="0" borderId="204">
      <alignment horizontal="centerContinuous"/>
    </xf>
    <xf numFmtId="0" fontId="41" fillId="0" borderId="0" applyNumberFormat="0" applyFont="0" applyFill="0" applyAlignment="0" applyProtection="0"/>
    <xf numFmtId="4" fontId="41" fillId="0" borderId="0" applyFont="0" applyFill="0" applyAlignment="0" applyProtection="0"/>
    <xf numFmtId="0" fontId="64" fillId="0" borderId="252">
      <alignment horizontal="center"/>
    </xf>
    <xf numFmtId="0" fontId="53" fillId="6" borderId="54">
      <alignment horizontal="centerContinuous"/>
    </xf>
    <xf numFmtId="9" fontId="64" fillId="0" borderId="0" applyNumberFormat="0" applyFill="0" applyAlignment="0" applyProtection="0"/>
    <xf numFmtId="0" fontId="41" fillId="0" borderId="0" applyNumberFormat="0" applyFill="0" applyBorder="0" applyAlignment="0" applyProtection="0"/>
    <xf numFmtId="0" fontId="51" fillId="0" borderId="207">
      <alignment horizontal="center" wrapText="1"/>
    </xf>
    <xf numFmtId="0" fontId="65" fillId="11" borderId="116" applyNumberFormat="0">
      <alignment horizontal="center"/>
    </xf>
    <xf numFmtId="0" fontId="15" fillId="0" borderId="0"/>
    <xf numFmtId="0" fontId="70" fillId="0" borderId="0" applyNumberFormat="0" applyFill="0" applyBorder="0" applyAlignment="0" applyProtection="0"/>
    <xf numFmtId="0" fontId="2" fillId="0" borderId="0"/>
    <xf numFmtId="44" fontId="63" fillId="0" borderId="265">
      <alignment horizontal="centerContinuous"/>
    </xf>
    <xf numFmtId="0" fontId="51" fillId="0" borderId="266">
      <alignment horizontal="center" wrapText="1"/>
    </xf>
    <xf numFmtId="0" fontId="15" fillId="0" borderId="0"/>
  </cellStyleXfs>
  <cellXfs count="1394">
    <xf numFmtId="0" fontId="0" fillId="0" borderId="0" xfId="0"/>
    <xf numFmtId="0" fontId="3" fillId="0" borderId="0" xfId="0" applyFont="1"/>
    <xf numFmtId="0" fontId="3" fillId="0" borderId="0" xfId="0" applyFont="1" applyBorder="1"/>
    <xf numFmtId="0" fontId="4" fillId="0" borderId="0" xfId="0" applyFont="1" applyBorder="1"/>
    <xf numFmtId="0" fontId="3" fillId="0" borderId="0" xfId="0" applyFont="1" applyFill="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applyAlignment="1">
      <alignment horizontal="right"/>
    </xf>
    <xf numFmtId="0" fontId="3" fillId="0" borderId="0" xfId="0" applyFont="1" applyFill="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Border="1" applyAlignment="1"/>
    <xf numFmtId="41" fontId="3" fillId="0" borderId="0" xfId="0" applyNumberFormat="1" applyFont="1" applyFill="1" applyBorder="1"/>
    <xf numFmtId="41" fontId="6" fillId="0" borderId="0" xfId="0" applyNumberFormat="1" applyFont="1" applyFill="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Fill="1" applyBorder="1"/>
    <xf numFmtId="0" fontId="0" fillId="0" borderId="7" xfId="0" applyFill="1" applyBorder="1"/>
    <xf numFmtId="0" fontId="0" fillId="0" borderId="8" xfId="0" applyFill="1" applyBorder="1"/>
    <xf numFmtId="0" fontId="3" fillId="0" borderId="9" xfId="0" applyFont="1" applyFill="1" applyBorder="1"/>
    <xf numFmtId="0" fontId="0" fillId="0" borderId="10" xfId="0" applyFill="1" applyBorder="1"/>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0" fillId="0" borderId="0" xfId="0" applyBorder="1"/>
    <xf numFmtId="0" fontId="0" fillId="0" borderId="0" xfId="0" applyFill="1" applyBorder="1" applyAlignment="1"/>
    <xf numFmtId="0" fontId="0" fillId="0" borderId="0" xfId="0" applyAlignment="1"/>
    <xf numFmtId="0" fontId="0" fillId="0" borderId="3" xfId="0" applyFill="1" applyBorder="1"/>
    <xf numFmtId="0" fontId="0" fillId="0" borderId="5" xfId="0" applyFill="1" applyBorder="1"/>
    <xf numFmtId="0" fontId="3"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0" fillId="0" borderId="0" xfId="0" applyAlignment="1">
      <alignment wrapText="1"/>
    </xf>
    <xf numFmtId="0" fontId="0" fillId="0" borderId="6" xfId="0" applyFill="1" applyBorder="1" applyAlignment="1">
      <alignment wrapText="1"/>
    </xf>
    <xf numFmtId="0" fontId="0" fillId="0" borderId="7" xfId="0" applyFill="1" applyBorder="1" applyAlignment="1">
      <alignment wrapText="1"/>
    </xf>
    <xf numFmtId="37" fontId="12" fillId="0" borderId="0" xfId="0" applyNumberFormat="1" applyFont="1" applyFill="1" applyBorder="1" applyAlignment="1" applyProtection="1">
      <alignment horizontal="center"/>
    </xf>
    <xf numFmtId="0" fontId="1" fillId="0" borderId="0" xfId="0" quotePrefix="1" applyFont="1" applyFill="1" applyBorder="1" applyAlignment="1" applyProtection="1">
      <alignment horizontal="right"/>
    </xf>
    <xf numFmtId="37" fontId="0" fillId="0" borderId="0" xfId="0" applyNumberFormat="1" applyFill="1" applyBorder="1" applyProtection="1"/>
    <xf numFmtId="164" fontId="0" fillId="0" borderId="0" xfId="2" applyNumberFormat="1" applyFont="1" applyFill="1" applyBorder="1" applyProtection="1"/>
    <xf numFmtId="0" fontId="0" fillId="0" borderId="0" xfId="0" quotePrefix="1" applyFill="1" applyBorder="1" applyAlignment="1" applyProtection="1">
      <alignment horizontal="left"/>
    </xf>
    <xf numFmtId="37" fontId="1" fillId="0" borderId="0" xfId="0" applyNumberFormat="1" applyFont="1" applyFill="1" applyBorder="1" applyProtection="1"/>
    <xf numFmtId="164" fontId="1" fillId="0" borderId="0" xfId="2" applyNumberFormat="1" applyFont="1" applyFill="1" applyBorder="1" applyProtection="1"/>
    <xf numFmtId="0" fontId="0" fillId="0" borderId="0" xfId="0" applyFill="1" applyBorder="1" applyAlignment="1">
      <alignment horizontal="left" indent="1"/>
    </xf>
    <xf numFmtId="164" fontId="1" fillId="0" borderId="0" xfId="2" applyNumberFormat="1" applyFont="1" applyFill="1" applyBorder="1" applyAlignment="1" applyProtection="1">
      <alignment horizontal="left"/>
    </xf>
    <xf numFmtId="41" fontId="6" fillId="0" borderId="0" xfId="0" applyNumberFormat="1" applyFont="1" applyFill="1" applyBorder="1" applyProtection="1"/>
    <xf numFmtId="0" fontId="0" fillId="0" borderId="9" xfId="0" quotePrefix="1" applyFill="1" applyBorder="1" applyAlignment="1" applyProtection="1">
      <alignment horizontal="left"/>
    </xf>
    <xf numFmtId="164" fontId="0" fillId="0" borderId="9" xfId="2" applyNumberFormat="1" applyFont="1" applyFill="1" applyBorder="1" applyProtection="1"/>
    <xf numFmtId="164" fontId="1" fillId="0" borderId="9" xfId="2" applyNumberFormat="1" applyFont="1" applyFill="1" applyBorder="1" applyProtection="1"/>
    <xf numFmtId="0" fontId="0" fillId="0" borderId="0" xfId="0" applyFill="1" applyBorder="1" applyProtection="1"/>
    <xf numFmtId="164" fontId="0" fillId="0" borderId="0" xfId="2" applyNumberFormat="1" applyFont="1" applyFill="1" applyBorder="1" applyAlignment="1" applyProtection="1">
      <alignment horizontal="centerContinuous"/>
    </xf>
    <xf numFmtId="42" fontId="11" fillId="0" borderId="12" xfId="2" applyNumberFormat="1" applyFont="1" applyFill="1" applyBorder="1" applyProtection="1">
      <protection locked="0"/>
    </xf>
    <xf numFmtId="0" fontId="0" fillId="0" borderId="0" xfId="0" applyFill="1" applyBorder="1" applyAlignment="1" applyProtection="1">
      <alignment horizontal="center" wrapText="1"/>
    </xf>
    <xf numFmtId="3" fontId="0" fillId="0" borderId="6" xfId="0" applyNumberFormat="1" applyFill="1" applyBorder="1" applyProtection="1"/>
    <xf numFmtId="0" fontId="0" fillId="0" borderId="7" xfId="0" applyFill="1" applyBorder="1" applyProtection="1"/>
    <xf numFmtId="164" fontId="1" fillId="0" borderId="7" xfId="2" applyNumberFormat="1" applyFont="1" applyFill="1" applyBorder="1" applyProtection="1"/>
    <xf numFmtId="0" fontId="16" fillId="0" borderId="6" xfId="0" applyFont="1" applyBorder="1" applyAlignment="1">
      <alignment horizontal="right"/>
    </xf>
    <xf numFmtId="0" fontId="16" fillId="0" borderId="7" xfId="0" quotePrefix="1" applyFont="1" applyBorder="1" applyAlignment="1">
      <alignment horizontal="left"/>
    </xf>
    <xf numFmtId="0" fontId="0" fillId="0" borderId="6" xfId="0" applyBorder="1" applyAlignment="1">
      <alignment horizontal="right"/>
    </xf>
    <xf numFmtId="5" fontId="0" fillId="0" borderId="7" xfId="0" applyNumberFormat="1" applyFill="1" applyBorder="1" applyAlignment="1" applyProtection="1">
      <alignment horizontal="left"/>
    </xf>
    <xf numFmtId="0" fontId="0" fillId="0" borderId="0" xfId="0" applyFill="1" applyBorder="1" applyAlignment="1" applyProtection="1">
      <alignment horizontal="centerContinuous"/>
    </xf>
    <xf numFmtId="0" fontId="15" fillId="0" borderId="0" xfId="0" applyFont="1"/>
    <xf numFmtId="164" fontId="0" fillId="0" borderId="0" xfId="0" applyNumberFormat="1" applyFill="1" applyBorder="1" applyProtection="1"/>
    <xf numFmtId="0" fontId="4" fillId="0" borderId="0" xfId="0" applyFont="1" applyFill="1" applyBorder="1" applyAlignment="1" applyProtection="1">
      <alignment horizontal="right"/>
    </xf>
    <xf numFmtId="0" fontId="0" fillId="0" borderId="4" xfId="0" applyBorder="1"/>
    <xf numFmtId="0" fontId="0" fillId="0" borderId="5" xfId="0" applyBorder="1"/>
    <xf numFmtId="0" fontId="21" fillId="0" borderId="0" xfId="0" applyFont="1"/>
    <xf numFmtId="0" fontId="0" fillId="0" borderId="9" xfId="0" applyFill="1" applyBorder="1"/>
    <xf numFmtId="0" fontId="0" fillId="0" borderId="8" xfId="0" applyBorder="1" applyAlignment="1"/>
    <xf numFmtId="37" fontId="12" fillId="0" borderId="13" xfId="0" applyNumberFormat="1" applyFont="1" applyFill="1" applyBorder="1" applyAlignment="1" applyProtection="1">
      <alignment horizont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164" fontId="1" fillId="0" borderId="14" xfId="2" applyNumberFormat="1" applyFont="1" applyFill="1" applyBorder="1" applyProtection="1"/>
    <xf numFmtId="0" fontId="0" fillId="0" borderId="4" xfId="0" applyFill="1" applyBorder="1"/>
    <xf numFmtId="0" fontId="0" fillId="0" borderId="0" xfId="0" applyAlignment="1">
      <alignment vertical="center"/>
    </xf>
    <xf numFmtId="0" fontId="0" fillId="0" borderId="0" xfId="0" applyFill="1" applyBorder="1" applyAlignment="1">
      <alignment horizontal="left" wrapText="1" indent="1"/>
    </xf>
    <xf numFmtId="0" fontId="0" fillId="0" borderId="0" xfId="0" applyAlignment="1">
      <alignment horizontal="left" wrapText="1" indent="1"/>
    </xf>
    <xf numFmtId="0" fontId="0" fillId="0" borderId="0" xfId="0" applyAlignment="1">
      <alignment horizontal="left"/>
    </xf>
    <xf numFmtId="0" fontId="0" fillId="0" borderId="0" xfId="0" applyAlignment="1">
      <alignment horizontal="left" indent="1"/>
    </xf>
    <xf numFmtId="0" fontId="0" fillId="0" borderId="15" xfId="0" applyFill="1" applyBorder="1" applyAlignment="1">
      <alignment horizontal="left" indent="1"/>
    </xf>
    <xf numFmtId="0" fontId="3" fillId="0" borderId="16" xfId="0" applyFont="1" applyFill="1" applyBorder="1" applyAlignment="1">
      <alignment horizontal="center"/>
    </xf>
    <xf numFmtId="0" fontId="3" fillId="0" borderId="17" xfId="0" applyFont="1" applyFill="1" applyBorder="1" applyAlignment="1">
      <alignment horizontal="center"/>
    </xf>
    <xf numFmtId="0" fontId="15" fillId="0" borderId="18" xfId="0" applyFont="1" applyFill="1" applyBorder="1" applyAlignment="1" applyProtection="1">
      <alignment horizontal="center"/>
    </xf>
    <xf numFmtId="0" fontId="3" fillId="0" borderId="19" xfId="0" applyFont="1" applyFill="1" applyBorder="1" applyAlignment="1">
      <alignment horizontal="center" textRotation="90" wrapText="1"/>
    </xf>
    <xf numFmtId="0" fontId="4" fillId="0" borderId="20" xfId="0" applyFont="1" applyFill="1" applyBorder="1" applyAlignment="1">
      <alignment horizontal="center" textRotation="90" wrapText="1"/>
    </xf>
    <xf numFmtId="0" fontId="4" fillId="0" borderId="21" xfId="0" applyFont="1" applyFill="1" applyBorder="1" applyAlignment="1">
      <alignment horizontal="center" textRotation="90" wrapText="1"/>
    </xf>
    <xf numFmtId="0" fontId="4" fillId="0" borderId="19" xfId="0" applyFont="1" applyFill="1" applyBorder="1" applyAlignment="1">
      <alignment horizontal="center" textRotation="90" wrapText="1"/>
    </xf>
    <xf numFmtId="0" fontId="4" fillId="0" borderId="22" xfId="0" applyFont="1" applyFill="1" applyBorder="1" applyAlignment="1">
      <alignment horizontal="center" textRotation="90" wrapText="1"/>
    </xf>
    <xf numFmtId="0" fontId="3" fillId="0" borderId="0" xfId="0" applyFont="1" applyBorder="1" applyAlignment="1">
      <alignment horizontal="right"/>
    </xf>
    <xf numFmtId="41" fontId="10" fillId="0" borderId="23" xfId="0" applyNumberFormat="1" applyFont="1" applyBorder="1" applyProtection="1">
      <protection locked="0"/>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41" fontId="10" fillId="0" borderId="34" xfId="0" applyNumberFormat="1" applyFont="1" applyBorder="1" applyProtection="1">
      <protection locked="0"/>
    </xf>
    <xf numFmtId="0" fontId="0" fillId="0" borderId="6" xfId="0" applyFill="1" applyBorder="1" applyAlignment="1"/>
    <xf numFmtId="0" fontId="0" fillId="0" borderId="9" xfId="0" applyFill="1" applyBorder="1" applyAlignment="1" applyProtection="1"/>
    <xf numFmtId="166" fontId="0" fillId="0" borderId="9" xfId="0" applyNumberFormat="1" applyFill="1" applyBorder="1" applyAlignment="1" applyProtection="1"/>
    <xf numFmtId="0" fontId="0" fillId="0" borderId="0" xfId="0" applyFill="1" applyBorder="1" applyAlignment="1" applyProtection="1"/>
    <xf numFmtId="37" fontId="12" fillId="0" borderId="8" xfId="0" applyNumberFormat="1" applyFont="1" applyFill="1" applyBorder="1" applyAlignment="1" applyProtection="1">
      <alignment horizontal="center"/>
    </xf>
    <xf numFmtId="41" fontId="15" fillId="0" borderId="35" xfId="0" applyNumberFormat="1" applyFont="1" applyFill="1" applyBorder="1" applyProtection="1"/>
    <xf numFmtId="41" fontId="15" fillId="0" borderId="36" xfId="0" applyNumberFormat="1" applyFont="1" applyFill="1" applyBorder="1" applyProtection="1"/>
    <xf numFmtId="41" fontId="14" fillId="0" borderId="37" xfId="0" applyNumberFormat="1" applyFont="1" applyFill="1" applyBorder="1" applyProtection="1"/>
    <xf numFmtId="41" fontId="15" fillId="0" borderId="38" xfId="0" applyNumberFormat="1" applyFont="1" applyFill="1" applyBorder="1" applyProtection="1"/>
    <xf numFmtId="41" fontId="15" fillId="0" borderId="39" xfId="0" applyNumberFormat="1" applyFont="1" applyFill="1" applyBorder="1" applyProtection="1"/>
    <xf numFmtId="41" fontId="15" fillId="0" borderId="40" xfId="0" applyNumberFormat="1" applyFont="1" applyFill="1" applyBorder="1" applyProtection="1"/>
    <xf numFmtId="41" fontId="15" fillId="0" borderId="41" xfId="0" applyNumberFormat="1" applyFont="1" applyFill="1" applyBorder="1" applyProtection="1"/>
    <xf numFmtId="41" fontId="15" fillId="0" borderId="42" xfId="0" applyNumberFormat="1" applyFont="1" applyFill="1" applyBorder="1" applyProtection="1"/>
    <xf numFmtId="41" fontId="15" fillId="0" borderId="43" xfId="0" applyNumberFormat="1" applyFont="1" applyFill="1" applyBorder="1" applyProtection="1"/>
    <xf numFmtId="41" fontId="14" fillId="0" borderId="44" xfId="0" applyNumberFormat="1" applyFont="1" applyFill="1" applyBorder="1" applyProtection="1"/>
    <xf numFmtId="0" fontId="18" fillId="0" borderId="45" xfId="0" applyFont="1" applyFill="1" applyBorder="1" applyAlignment="1" applyProtection="1">
      <alignment horizontal="center" wrapText="1"/>
    </xf>
    <xf numFmtId="41" fontId="0" fillId="0" borderId="46" xfId="0" applyNumberFormat="1" applyBorder="1"/>
    <xf numFmtId="41" fontId="0" fillId="0" borderId="47" xfId="0" applyNumberFormat="1" applyBorder="1"/>
    <xf numFmtId="41" fontId="0" fillId="0" borderId="48" xfId="0" applyNumberFormat="1" applyBorder="1"/>
    <xf numFmtId="41" fontId="0" fillId="0" borderId="49" xfId="0" applyNumberFormat="1" applyBorder="1"/>
    <xf numFmtId="41" fontId="5" fillId="0" borderId="50" xfId="0" applyNumberFormat="1" applyFont="1" applyBorder="1"/>
    <xf numFmtId="0" fontId="4" fillId="0" borderId="51" xfId="0" applyFont="1" applyFill="1" applyBorder="1" applyAlignment="1">
      <alignment horizontal="center" textRotation="90" wrapText="1"/>
    </xf>
    <xf numFmtId="0" fontId="3" fillId="0" borderId="52" xfId="0" applyFont="1" applyFill="1" applyBorder="1" applyAlignment="1">
      <alignment horizontal="center"/>
    </xf>
    <xf numFmtId="0" fontId="3" fillId="0" borderId="9" xfId="0" applyFont="1" applyBorder="1" applyAlignment="1">
      <alignment horizontal="right"/>
    </xf>
    <xf numFmtId="0" fontId="0" fillId="0" borderId="53" xfId="0" applyBorder="1" applyAlignment="1">
      <alignment horizontal="left" indent="2"/>
    </xf>
    <xf numFmtId="0" fontId="0" fillId="0" borderId="0" xfId="0" applyAlignment="1">
      <alignment horizontal="left" indent="2"/>
    </xf>
    <xf numFmtId="41" fontId="3" fillId="0" borderId="0" xfId="0" applyNumberFormat="1" applyFont="1" applyFill="1" applyBorder="1" applyAlignment="1">
      <alignment horizontal="right"/>
    </xf>
    <xf numFmtId="0" fontId="4" fillId="0" borderId="4" xfId="0" applyFont="1" applyBorder="1" applyAlignment="1">
      <alignment horizontal="right"/>
    </xf>
    <xf numFmtId="41" fontId="6" fillId="0" borderId="4" xfId="0" applyNumberFormat="1" applyFont="1" applyFill="1" applyBorder="1"/>
    <xf numFmtId="41" fontId="6" fillId="0" borderId="5" xfId="0" applyNumberFormat="1" applyFont="1" applyFill="1" applyBorder="1"/>
    <xf numFmtId="0" fontId="4" fillId="0" borderId="54" xfId="0" applyFont="1" applyBorder="1" applyAlignment="1">
      <alignment horizontal="right"/>
    </xf>
    <xf numFmtId="0" fontId="3" fillId="0" borderId="54" xfId="0" applyFont="1" applyBorder="1"/>
    <xf numFmtId="41" fontId="7" fillId="0" borderId="54" xfId="0" applyNumberFormat="1" applyFont="1" applyFill="1" applyBorder="1"/>
    <xf numFmtId="41" fontId="7" fillId="0" borderId="55" xfId="0" applyNumberFormat="1" applyFont="1" applyFill="1" applyBorder="1"/>
    <xf numFmtId="0" fontId="3" fillId="0" borderId="56" xfId="0" applyFont="1" applyBorder="1"/>
    <xf numFmtId="164" fontId="3" fillId="0" borderId="0" xfId="2" applyNumberFormat="1" applyFont="1" applyFill="1" applyBorder="1" applyProtection="1"/>
    <xf numFmtId="164" fontId="6" fillId="0" borderId="0" xfId="0" applyNumberFormat="1" applyFont="1" applyFill="1" applyBorder="1" applyProtection="1"/>
    <xf numFmtId="164" fontId="0" fillId="0" borderId="0" xfId="0" quotePrefix="1" applyNumberFormat="1" applyFill="1" applyBorder="1" applyAlignment="1" applyProtection="1">
      <alignment horizontal="left"/>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6" xfId="0" applyFill="1" applyBorder="1" applyAlignment="1">
      <alignment horizontal="left" indent="2"/>
    </xf>
    <xf numFmtId="0" fontId="0" fillId="0" borderId="7" xfId="0" applyFill="1" applyBorder="1" applyAlignment="1">
      <alignment horizontal="left" indent="2"/>
    </xf>
    <xf numFmtId="0" fontId="0" fillId="0" borderId="0" xfId="0" applyFill="1" applyBorder="1" applyAlignment="1">
      <alignment horizontal="left" wrapText="1" indent="3"/>
    </xf>
    <xf numFmtId="0" fontId="0" fillId="0" borderId="0" xfId="0" applyAlignment="1">
      <alignment horizontal="left" wrapText="1" indent="3"/>
    </xf>
    <xf numFmtId="0" fontId="4" fillId="0" borderId="58" xfId="0" applyFont="1" applyFill="1" applyBorder="1" applyAlignment="1">
      <alignment horizontal="center" textRotation="90" wrapText="1"/>
    </xf>
    <xf numFmtId="41" fontId="10" fillId="0" borderId="59" xfId="0" applyNumberFormat="1" applyFont="1" applyBorder="1" applyProtection="1">
      <protection locked="0"/>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0" fontId="4" fillId="0" borderId="70" xfId="0" applyFont="1" applyFill="1" applyBorder="1" applyAlignment="1">
      <alignment horizontal="center" textRotation="90" wrapText="1"/>
    </xf>
    <xf numFmtId="41" fontId="10" fillId="0" borderId="71" xfId="0" applyNumberFormat="1" applyFont="1" applyBorder="1" applyProtection="1">
      <protection locked="0"/>
    </xf>
    <xf numFmtId="41" fontId="10" fillId="0" borderId="72" xfId="0" applyNumberFormat="1" applyFont="1" applyBorder="1" applyProtection="1">
      <protection locked="0"/>
    </xf>
    <xf numFmtId="41" fontId="10" fillId="0" borderId="73" xfId="0" applyNumberFormat="1" applyFont="1" applyBorder="1" applyProtection="1">
      <protection locked="0"/>
    </xf>
    <xf numFmtId="0" fontId="3" fillId="0" borderId="70" xfId="0" applyFont="1" applyFill="1" applyBorder="1" applyAlignment="1">
      <alignment horizontal="center" textRotation="90" wrapText="1"/>
    </xf>
    <xf numFmtId="0" fontId="3" fillId="0" borderId="21" xfId="0" applyFont="1" applyFill="1" applyBorder="1" applyAlignment="1">
      <alignment horizontal="center" textRotation="90" wrapText="1"/>
    </xf>
    <xf numFmtId="0" fontId="3" fillId="0" borderId="51" xfId="0" applyFont="1" applyFill="1" applyBorder="1" applyAlignment="1">
      <alignment horizontal="center" textRotation="90" wrapText="1"/>
    </xf>
    <xf numFmtId="0" fontId="3" fillId="0" borderId="20" xfId="0" applyFont="1" applyFill="1" applyBorder="1" applyAlignment="1">
      <alignment horizontal="center" textRotation="90" wrapText="1"/>
    </xf>
    <xf numFmtId="0" fontId="3" fillId="0" borderId="0" xfId="0" quotePrefix="1" applyFont="1" applyFill="1" applyBorder="1" applyAlignment="1">
      <alignment horizontal="left" wrapText="1" indent="5"/>
    </xf>
    <xf numFmtId="0" fontId="3" fillId="0" borderId="0" xfId="0" applyFont="1" applyAlignment="1">
      <alignment horizontal="left" wrapText="1" indent="5"/>
    </xf>
    <xf numFmtId="0" fontId="0" fillId="0" borderId="0" xfId="0" applyAlignment="1">
      <alignment horizontal="left" vertical="top" wrapText="1" indent="1"/>
    </xf>
    <xf numFmtId="0" fontId="0" fillId="0" borderId="0" xfId="0" applyBorder="1" applyAlignment="1"/>
    <xf numFmtId="0" fontId="9" fillId="0" borderId="0" xfId="0" applyFont="1" applyBorder="1" applyAlignment="1" applyProtection="1">
      <alignment horizontal="left" indent="1"/>
      <protection locked="0"/>
    </xf>
    <xf numFmtId="0" fontId="0" fillId="0" borderId="0" xfId="0" applyAlignment="1">
      <alignment horizontal="left" vertical="top" indent="1"/>
    </xf>
    <xf numFmtId="0" fontId="0" fillId="0" borderId="0" xfId="0" applyBorder="1" applyAlignment="1">
      <alignment wrapText="1"/>
    </xf>
    <xf numFmtId="0" fontId="24" fillId="0" borderId="0" xfId="0" applyFont="1" applyBorder="1" applyAlignment="1" applyProtection="1">
      <alignment horizontal="right"/>
    </xf>
    <xf numFmtId="0" fontId="17" fillId="0" borderId="0" xfId="0" applyFont="1" applyFill="1" applyBorder="1" applyAlignment="1" applyProtection="1">
      <alignment horizontal="left"/>
    </xf>
    <xf numFmtId="0" fontId="0" fillId="0" borderId="0" xfId="0" applyBorder="1" applyAlignment="1" applyProtection="1">
      <alignment horizontal="left"/>
    </xf>
    <xf numFmtId="0" fontId="17" fillId="0" borderId="0" xfId="0" applyFont="1" applyFill="1" applyBorder="1" applyAlignment="1" applyProtection="1">
      <alignment horizontal="center"/>
    </xf>
    <xf numFmtId="0" fontId="3" fillId="0" borderId="0" xfId="0" applyFont="1" applyBorder="1" applyAlignment="1">
      <alignment horizontal="left" vertical="top" indent="4"/>
    </xf>
    <xf numFmtId="0" fontId="0" fillId="0" borderId="0" xfId="0" applyBorder="1" applyAlignment="1">
      <alignment horizontal="left" indent="4"/>
    </xf>
    <xf numFmtId="0" fontId="4" fillId="0" borderId="0" xfId="0" applyFont="1" applyFill="1" applyBorder="1" applyAlignment="1">
      <alignment horizontal="left" indent="1"/>
    </xf>
    <xf numFmtId="0" fontId="0" fillId="0" borderId="0" xfId="0" applyBorder="1" applyAlignment="1">
      <alignment horizontal="left" indent="1"/>
    </xf>
    <xf numFmtId="0" fontId="12" fillId="0" borderId="0" xfId="0" applyFont="1" applyBorder="1" applyAlignment="1">
      <alignment horizontal="left" vertical="top"/>
    </xf>
    <xf numFmtId="0" fontId="0" fillId="0" borderId="3" xfId="0" applyBorder="1"/>
    <xf numFmtId="0" fontId="0" fillId="0" borderId="0" xfId="0" applyBorder="1" applyAlignment="1" applyProtection="1">
      <alignment horizontal="center" vertical="center"/>
    </xf>
    <xf numFmtId="41" fontId="3" fillId="0" borderId="0" xfId="0" applyNumberFormat="1" applyFont="1" applyBorder="1" applyAlignment="1">
      <alignment horizontal="right"/>
    </xf>
    <xf numFmtId="0" fontId="0" fillId="0" borderId="0" xfId="0" applyBorder="1" applyAlignment="1">
      <alignment horizontal="center"/>
    </xf>
    <xf numFmtId="0" fontId="1" fillId="0" borderId="0" xfId="0" quotePrefix="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vertical="center"/>
    </xf>
    <xf numFmtId="164" fontId="0" fillId="0" borderId="0" xfId="2" applyNumberFormat="1" applyFont="1" applyFill="1" applyBorder="1" applyAlignment="1" applyProtection="1">
      <alignment vertical="center"/>
    </xf>
    <xf numFmtId="0" fontId="0" fillId="0" borderId="76" xfId="0" applyBorder="1" applyAlignment="1">
      <alignment vertical="center"/>
    </xf>
    <xf numFmtId="0" fontId="0" fillId="0" borderId="0" xfId="0" applyFill="1" applyBorder="1" applyAlignment="1" applyProtection="1">
      <alignment horizontal="left" vertical="center" indent="1"/>
    </xf>
    <xf numFmtId="0" fontId="0" fillId="0" borderId="0" xfId="0" applyFill="1" applyBorder="1" applyAlignment="1">
      <alignment vertical="center"/>
    </xf>
    <xf numFmtId="0" fontId="0" fillId="0" borderId="0" xfId="0" applyFill="1" applyBorder="1" applyAlignment="1">
      <alignment horizontal="left" vertical="center" indent="1"/>
    </xf>
    <xf numFmtId="0" fontId="1" fillId="0" borderId="0"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lignment vertical="center"/>
    </xf>
    <xf numFmtId="0" fontId="0" fillId="0" borderId="9" xfId="0" applyFill="1" applyBorder="1" applyAlignment="1">
      <alignment horizontal="left" vertical="center" indent="2"/>
    </xf>
    <xf numFmtId="0" fontId="3" fillId="0" borderId="0" xfId="0" applyFont="1" applyFill="1" applyBorder="1" applyAlignment="1" applyProtection="1">
      <alignment horizontal="center"/>
    </xf>
    <xf numFmtId="41" fontId="10" fillId="0" borderId="77" xfId="0" applyNumberFormat="1" applyFont="1" applyBorder="1" applyAlignment="1" applyProtection="1">
      <alignment horizontal="center" vertical="center"/>
      <protection locked="0"/>
    </xf>
    <xf numFmtId="41" fontId="10" fillId="0" borderId="78" xfId="0" applyNumberFormat="1" applyFont="1" applyBorder="1" applyAlignment="1" applyProtection="1">
      <alignment horizontal="center" vertical="center"/>
      <protection locked="0"/>
    </xf>
    <xf numFmtId="41" fontId="10" fillId="0" borderId="79" xfId="0" applyNumberFormat="1" applyFont="1" applyBorder="1" applyAlignment="1" applyProtection="1">
      <alignment horizontal="center" vertical="center"/>
      <protection locked="0"/>
    </xf>
    <xf numFmtId="41" fontId="10" fillId="0" borderId="80" xfId="0" applyNumberFormat="1" applyFont="1" applyBorder="1" applyAlignment="1" applyProtection="1">
      <alignment horizontal="center" vertical="center"/>
      <protection locked="0"/>
    </xf>
    <xf numFmtId="166" fontId="12" fillId="0" borderId="15" xfId="0" applyNumberFormat="1" applyFont="1" applyFill="1" applyBorder="1" applyAlignment="1" applyProtection="1">
      <alignment horizontal="right" vertical="center"/>
    </xf>
    <xf numFmtId="0" fontId="0" fillId="0" borderId="81" xfId="0" applyFill="1" applyBorder="1" applyAlignment="1">
      <alignment horizontal="left" vertical="center" indent="1"/>
    </xf>
    <xf numFmtId="0" fontId="26" fillId="0" borderId="22" xfId="0" applyFont="1" applyFill="1" applyBorder="1" applyAlignment="1">
      <alignment horizontal="center" textRotation="90" wrapText="1"/>
    </xf>
    <xf numFmtId="0" fontId="26" fillId="0" borderId="82" xfId="0" applyFont="1" applyFill="1" applyBorder="1" applyAlignment="1">
      <alignment horizontal="center" textRotation="90" wrapText="1"/>
    </xf>
    <xf numFmtId="0" fontId="26" fillId="0" borderId="83" xfId="0" applyFont="1" applyFill="1" applyBorder="1" applyAlignment="1">
      <alignment horizontal="center" textRotation="90" wrapText="1"/>
    </xf>
    <xf numFmtId="0" fontId="27" fillId="0" borderId="84" xfId="0" applyFont="1" applyFill="1" applyBorder="1" applyAlignment="1" applyProtection="1">
      <alignment horizontal="center" wrapText="1"/>
    </xf>
    <xf numFmtId="0" fontId="27" fillId="0" borderId="83" xfId="0" applyFont="1" applyFill="1" applyBorder="1" applyAlignment="1" applyProtection="1">
      <alignment horizontal="center" wrapText="1"/>
    </xf>
    <xf numFmtId="0" fontId="26" fillId="0" borderId="22" xfId="0" applyFont="1" applyFill="1" applyBorder="1" applyAlignment="1" applyProtection="1">
      <alignment horizontal="center" wrapText="1"/>
    </xf>
    <xf numFmtId="0" fontId="26" fillId="0" borderId="83" xfId="0" applyFont="1" applyFill="1" applyBorder="1" applyAlignment="1" applyProtection="1">
      <alignment horizontal="center" wrapText="1"/>
    </xf>
    <xf numFmtId="0" fontId="29" fillId="0" borderId="45" xfId="0" applyFont="1" applyFill="1" applyBorder="1" applyAlignment="1" applyProtection="1">
      <alignment horizontal="center" wrapText="1"/>
    </xf>
    <xf numFmtId="0" fontId="4" fillId="0" borderId="54" xfId="0" applyFont="1" applyFill="1" applyBorder="1" applyAlignment="1">
      <alignment horizontal="left"/>
    </xf>
    <xf numFmtId="0" fontId="3" fillId="0" borderId="85" xfId="0" applyFont="1" applyFill="1" applyBorder="1" applyAlignment="1">
      <alignment horizontal="center"/>
    </xf>
    <xf numFmtId="0" fontId="4"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3" fillId="0" borderId="86" xfId="0" applyFont="1" applyFill="1" applyBorder="1" applyAlignment="1" applyProtection="1">
      <alignment horizontal="center"/>
    </xf>
    <xf numFmtId="0" fontId="4" fillId="0" borderId="0" xfId="0" quotePrefix="1" applyFont="1" applyBorder="1" applyAlignment="1">
      <alignment horizontal="left"/>
    </xf>
    <xf numFmtId="0" fontId="3" fillId="0" borderId="0" xfId="0" applyFont="1" applyBorder="1" applyAlignment="1">
      <alignment horizontal="center"/>
    </xf>
    <xf numFmtId="0" fontId="3" fillId="0" borderId="54" xfId="0" applyFont="1" applyBorder="1" applyAlignment="1">
      <alignment horizontal="center"/>
    </xf>
    <xf numFmtId="0" fontId="10" fillId="0" borderId="87" xfId="0" applyFont="1" applyFill="1" applyBorder="1" applyAlignment="1" applyProtection="1">
      <alignment horizontal="left" indent="1"/>
      <protection locked="0"/>
    </xf>
    <xf numFmtId="0" fontId="10" fillId="0" borderId="11" xfId="0" applyFont="1" applyFill="1" applyBorder="1" applyAlignment="1" applyProtection="1">
      <alignment horizontal="center"/>
      <protection locked="0"/>
    </xf>
    <xf numFmtId="42" fontId="10" fillId="0" borderId="88" xfId="2" applyNumberFormat="1" applyFont="1" applyFill="1" applyBorder="1" applyAlignment="1" applyProtection="1">
      <alignment horizontal="left"/>
      <protection locked="0"/>
    </xf>
    <xf numFmtId="42" fontId="10" fillId="0" borderId="89" xfId="2" applyNumberFormat="1" applyFont="1" applyFill="1" applyBorder="1" applyAlignment="1" applyProtection="1">
      <alignment horizontal="left"/>
      <protection locked="0"/>
    </xf>
    <xf numFmtId="42" fontId="10" fillId="0" borderId="90" xfId="2" applyNumberFormat="1" applyFont="1" applyFill="1" applyBorder="1" applyAlignment="1" applyProtection="1">
      <alignment horizontal="left"/>
      <protection locked="0"/>
    </xf>
    <xf numFmtId="42" fontId="3" fillId="0" borderId="91" xfId="2" applyNumberFormat="1" applyFont="1" applyFill="1" applyBorder="1" applyAlignment="1">
      <alignment horizontal="left"/>
    </xf>
    <xf numFmtId="0" fontId="10" fillId="0" borderId="92" xfId="0" applyFont="1" applyFill="1" applyBorder="1" applyAlignment="1" applyProtection="1">
      <alignment horizontal="left" indent="1"/>
      <protection locked="0"/>
    </xf>
    <xf numFmtId="0" fontId="10" fillId="0" borderId="93" xfId="0" applyFont="1" applyFill="1" applyBorder="1" applyAlignment="1" applyProtection="1">
      <alignment horizontal="center"/>
      <protection locked="0"/>
    </xf>
    <xf numFmtId="42" fontId="10" fillId="0" borderId="94" xfId="2" applyNumberFormat="1" applyFont="1" applyFill="1" applyBorder="1" applyAlignment="1" applyProtection="1">
      <alignment horizontal="left"/>
      <protection locked="0"/>
    </xf>
    <xf numFmtId="42" fontId="10" fillId="0" borderId="95" xfId="2" applyNumberFormat="1" applyFont="1" applyFill="1" applyBorder="1" applyAlignment="1" applyProtection="1">
      <alignment horizontal="left"/>
      <protection locked="0"/>
    </xf>
    <xf numFmtId="42" fontId="10" fillId="0" borderId="96" xfId="2" applyNumberFormat="1" applyFont="1" applyFill="1" applyBorder="1" applyAlignment="1" applyProtection="1">
      <alignment horizontal="left"/>
      <protection locked="0"/>
    </xf>
    <xf numFmtId="0" fontId="10" fillId="0" borderId="97" xfId="0" applyFont="1" applyFill="1" applyBorder="1" applyAlignment="1" applyProtection="1">
      <alignment horizontal="left" indent="1"/>
      <protection locked="0"/>
    </xf>
    <xf numFmtId="0" fontId="10" fillId="0" borderId="12" xfId="0" applyFont="1" applyFill="1" applyBorder="1" applyAlignment="1" applyProtection="1">
      <alignment horizontal="center"/>
      <protection locked="0"/>
    </xf>
    <xf numFmtId="42" fontId="11" fillId="0" borderId="98" xfId="2" applyNumberFormat="1" applyFont="1" applyFill="1" applyBorder="1" applyAlignment="1" applyProtection="1">
      <alignment horizontal="left"/>
      <protection locked="0"/>
    </xf>
    <xf numFmtId="42" fontId="11" fillId="0" borderId="99" xfId="2" applyNumberFormat="1" applyFont="1" applyFill="1" applyBorder="1" applyAlignment="1" applyProtection="1">
      <alignment horizontal="left"/>
      <protection locked="0"/>
    </xf>
    <xf numFmtId="42" fontId="11" fillId="0" borderId="100" xfId="2" applyNumberFormat="1" applyFont="1" applyFill="1" applyBorder="1" applyAlignment="1" applyProtection="1">
      <alignment horizontal="left"/>
      <protection locked="0"/>
    </xf>
    <xf numFmtId="42" fontId="5" fillId="0" borderId="91" xfId="2" applyNumberFormat="1" applyFont="1" applyFill="1" applyBorder="1" applyAlignment="1">
      <alignment horizontal="left"/>
    </xf>
    <xf numFmtId="0" fontId="12" fillId="0" borderId="0" xfId="0" applyFont="1" applyFill="1" applyBorder="1" applyAlignment="1">
      <alignment horizontal="left" indent="1"/>
    </xf>
    <xf numFmtId="0" fontId="3" fillId="0" borderId="0" xfId="0" quotePrefix="1" applyFont="1" applyFill="1" applyBorder="1" applyAlignment="1">
      <alignment horizontal="center"/>
    </xf>
    <xf numFmtId="42" fontId="3" fillId="0" borderId="0" xfId="2" applyNumberFormat="1" applyFont="1" applyFill="1" applyBorder="1" applyAlignment="1">
      <alignment horizontal="left"/>
    </xf>
    <xf numFmtId="0" fontId="3" fillId="0" borderId="0" xfId="0" quotePrefix="1" applyFont="1" applyFill="1" applyBorder="1" applyAlignment="1">
      <alignment horizontal="left"/>
    </xf>
    <xf numFmtId="0" fontId="30" fillId="0" borderId="0" xfId="0" applyFont="1" applyAlignment="1">
      <alignment horizontal="center"/>
    </xf>
    <xf numFmtId="41" fontId="13" fillId="0" borderId="0" xfId="2" applyNumberFormat="1" applyFont="1" applyFill="1" applyBorder="1" applyAlignment="1">
      <alignment horizontal="left"/>
    </xf>
    <xf numFmtId="0" fontId="12" fillId="0" borderId="0" xfId="0" quotePrefix="1" applyFont="1" applyFill="1" applyBorder="1" applyAlignment="1">
      <alignment horizontal="left"/>
    </xf>
    <xf numFmtId="42" fontId="10" fillId="0" borderId="93" xfId="2" applyNumberFormat="1" applyFont="1" applyFill="1" applyBorder="1" applyAlignment="1" applyProtection="1">
      <alignment horizontal="left"/>
      <protection locked="0"/>
    </xf>
    <xf numFmtId="42" fontId="10" fillId="0" borderId="101" xfId="2" applyNumberFormat="1" applyFont="1" applyFill="1" applyBorder="1" applyAlignment="1" applyProtection="1">
      <alignment horizontal="left"/>
      <protection locked="0"/>
    </xf>
    <xf numFmtId="42" fontId="11" fillId="0" borderId="102" xfId="2" applyNumberFormat="1" applyFont="1" applyFill="1" applyBorder="1" applyAlignment="1" applyProtection="1">
      <alignment horizontal="left"/>
      <protection locked="0"/>
    </xf>
    <xf numFmtId="0" fontId="3" fillId="0" borderId="0" xfId="0" applyFont="1" applyFill="1" applyBorder="1" applyAlignment="1">
      <alignment horizontal="center"/>
    </xf>
    <xf numFmtId="0" fontId="12" fillId="0" borderId="0" xfId="0" applyFont="1" applyFill="1" applyBorder="1"/>
    <xf numFmtId="165" fontId="14" fillId="0" borderId="0" xfId="2" applyNumberFormat="1" applyFont="1" applyFill="1" applyBorder="1" applyAlignment="1">
      <alignment horizontal="left"/>
    </xf>
    <xf numFmtId="0" fontId="12" fillId="0" borderId="0" xfId="0" applyFont="1" applyFill="1" applyBorder="1" applyAlignment="1">
      <alignment horizontal="left"/>
    </xf>
    <xf numFmtId="0" fontId="25" fillId="0" borderId="0" xfId="0" quotePrefix="1" applyFont="1" applyFill="1" applyBorder="1" applyAlignment="1">
      <alignment horizontal="center"/>
    </xf>
    <xf numFmtId="42" fontId="6" fillId="0" borderId="0" xfId="2" applyNumberFormat="1" applyFont="1" applyFill="1" applyBorder="1" applyAlignment="1">
      <alignment horizontal="left"/>
    </xf>
    <xf numFmtId="0" fontId="25" fillId="0" borderId="9" xfId="0" quotePrefix="1" applyFont="1" applyFill="1" applyBorder="1" applyAlignment="1">
      <alignment horizontal="left"/>
    </xf>
    <xf numFmtId="0" fontId="25" fillId="0" borderId="9" xfId="0" quotePrefix="1" applyFont="1" applyFill="1" applyBorder="1" applyAlignment="1">
      <alignment horizontal="center"/>
    </xf>
    <xf numFmtId="41" fontId="13" fillId="0" borderId="9" xfId="2" applyNumberFormat="1" applyFont="1" applyFill="1" applyBorder="1" applyAlignment="1">
      <alignment horizontal="left"/>
    </xf>
    <xf numFmtId="0" fontId="25" fillId="0" borderId="0" xfId="0" quotePrefix="1" applyFont="1" applyFill="1" applyBorder="1" applyAlignment="1">
      <alignment horizontal="left"/>
    </xf>
    <xf numFmtId="164" fontId="3" fillId="0" borderId="0" xfId="2" applyNumberFormat="1" applyFont="1" applyFill="1" applyBorder="1" applyAlignment="1">
      <alignment horizontal="left"/>
    </xf>
    <xf numFmtId="0" fontId="15" fillId="0" borderId="0" xfId="0" quotePrefix="1" applyFont="1" applyFill="1" applyBorder="1" applyAlignment="1">
      <alignment horizontal="left" indent="1"/>
    </xf>
    <xf numFmtId="42" fontId="10" fillId="0" borderId="103" xfId="2" applyNumberFormat="1" applyFont="1" applyFill="1" applyBorder="1" applyAlignment="1" applyProtection="1">
      <alignment horizontal="left"/>
      <protection locked="0"/>
    </xf>
    <xf numFmtId="42" fontId="3" fillId="0" borderId="104" xfId="2" applyNumberFormat="1" applyFont="1" applyFill="1" applyBorder="1" applyAlignment="1">
      <alignment horizontal="left"/>
    </xf>
    <xf numFmtId="0" fontId="10" fillId="0" borderId="105" xfId="0" applyFont="1" applyFill="1" applyBorder="1" applyAlignment="1" applyProtection="1">
      <alignment horizontal="left" indent="1"/>
      <protection locked="0"/>
    </xf>
    <xf numFmtId="42" fontId="10" fillId="0" borderId="107" xfId="2" applyNumberFormat="1" applyFont="1" applyFill="1" applyBorder="1" applyAlignment="1" applyProtection="1">
      <alignment horizontal="left"/>
      <protection locked="0"/>
    </xf>
    <xf numFmtId="42" fontId="10" fillId="0" borderId="108" xfId="2" applyNumberFormat="1" applyFont="1" applyFill="1" applyBorder="1" applyAlignment="1" applyProtection="1">
      <alignment horizontal="left"/>
      <protection locked="0"/>
    </xf>
    <xf numFmtId="42" fontId="10" fillId="0" borderId="109" xfId="2" applyNumberFormat="1" applyFont="1" applyFill="1" applyBorder="1" applyAlignment="1" applyProtection="1">
      <alignment horizontal="left"/>
      <protection locked="0"/>
    </xf>
    <xf numFmtId="42" fontId="5" fillId="0" borderId="104" xfId="2" applyNumberFormat="1" applyFont="1" applyFill="1" applyBorder="1" applyAlignment="1">
      <alignment horizontal="left"/>
    </xf>
    <xf numFmtId="0" fontId="15" fillId="0" borderId="0" xfId="0" applyFont="1" applyFill="1" applyBorder="1" applyAlignment="1">
      <alignment horizontal="left" indent="1"/>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42" fontId="10" fillId="0" borderId="110" xfId="2" applyNumberFormat="1" applyFont="1" applyFill="1" applyBorder="1" applyAlignment="1" applyProtection="1">
      <alignment horizontal="left"/>
      <protection locked="0"/>
    </xf>
    <xf numFmtId="42" fontId="10" fillId="0" borderId="111" xfId="2" applyNumberFormat="1" applyFont="1" applyFill="1" applyBorder="1" applyAlignment="1" applyProtection="1">
      <alignment horizontal="left"/>
      <protection locked="0"/>
    </xf>
    <xf numFmtId="42" fontId="11" fillId="0" borderId="112" xfId="2" applyNumberFormat="1" applyFont="1" applyFill="1" applyBorder="1" applyAlignment="1" applyProtection="1">
      <alignment horizontal="left"/>
      <protection locked="0"/>
    </xf>
    <xf numFmtId="0" fontId="12" fillId="0" borderId="0" xfId="0" quotePrefix="1" applyFont="1" applyFill="1" applyBorder="1" applyAlignment="1">
      <alignment horizontal="left" indent="1"/>
    </xf>
    <xf numFmtId="0" fontId="25" fillId="0" borderId="0" xfId="0" applyFont="1" applyFill="1" applyBorder="1" applyAlignment="1">
      <alignment horizontal="center"/>
    </xf>
    <xf numFmtId="0" fontId="3" fillId="0" borderId="9" xfId="0" applyFont="1" applyFill="1" applyBorder="1" applyAlignment="1">
      <alignment horizontal="center"/>
    </xf>
    <xf numFmtId="0" fontId="3" fillId="0" borderId="0" xfId="0" applyFont="1" applyAlignment="1">
      <alignment horizontal="center"/>
    </xf>
    <xf numFmtId="164" fontId="3" fillId="0" borderId="0" xfId="2" applyNumberFormat="1" applyFont="1" applyAlignment="1">
      <alignment horizontal="left"/>
    </xf>
    <xf numFmtId="0" fontId="4" fillId="0" borderId="0" xfId="0" applyFont="1" applyAlignment="1">
      <alignment horizontal="right"/>
    </xf>
    <xf numFmtId="164" fontId="3" fillId="0" borderId="0" xfId="2" applyNumberFormat="1" applyFont="1" applyAlignment="1" applyProtection="1">
      <alignment horizontal="left"/>
      <protection hidden="1"/>
    </xf>
    <xf numFmtId="0" fontId="30" fillId="0" borderId="0" xfId="0" applyFont="1"/>
    <xf numFmtId="164" fontId="30" fillId="0" borderId="0" xfId="2" applyNumberFormat="1" applyFont="1" applyAlignment="1">
      <alignment horizontal="left"/>
    </xf>
    <xf numFmtId="164" fontId="3" fillId="0" borderId="0" xfId="2" applyNumberFormat="1" applyFont="1" applyFill="1" applyBorder="1" applyAlignment="1">
      <alignment horizontal="center"/>
    </xf>
    <xf numFmtId="0" fontId="10" fillId="0" borderId="12" xfId="0" applyFont="1" applyFill="1" applyBorder="1" applyAlignment="1" applyProtection="1">
      <alignment horizontal="left" indent="1"/>
      <protection locked="0"/>
    </xf>
    <xf numFmtId="164" fontId="31" fillId="0" borderId="0" xfId="2" applyNumberFormat="1" applyFont="1" applyAlignment="1">
      <alignment horizontal="left"/>
    </xf>
    <xf numFmtId="41" fontId="12" fillId="0" borderId="116" xfId="0" applyNumberFormat="1" applyFont="1" applyFill="1" applyBorder="1" applyAlignment="1" applyProtection="1">
      <alignment horizontal="center"/>
    </xf>
    <xf numFmtId="0" fontId="10" fillId="2" borderId="117" xfId="0" applyFont="1" applyFill="1" applyBorder="1" applyAlignment="1" applyProtection="1">
      <alignment horizontal="center"/>
      <protection locked="0"/>
    </xf>
    <xf numFmtId="42" fontId="10" fillId="2" borderId="118" xfId="2" applyNumberFormat="1" applyFont="1" applyFill="1" applyBorder="1" applyAlignment="1" applyProtection="1">
      <alignment horizontal="left"/>
      <protection locked="0"/>
    </xf>
    <xf numFmtId="0" fontId="10" fillId="2" borderId="119" xfId="0" applyFont="1" applyFill="1" applyBorder="1" applyAlignment="1" applyProtection="1">
      <alignment horizontal="center"/>
      <protection locked="0"/>
    </xf>
    <xf numFmtId="42" fontId="10" fillId="0" borderId="11" xfId="2" applyNumberFormat="1" applyFont="1" applyFill="1" applyBorder="1" applyAlignment="1" applyProtection="1">
      <alignment horizontal="left"/>
      <protection locked="0"/>
    </xf>
    <xf numFmtId="42" fontId="11" fillId="0" borderId="12" xfId="2" applyNumberFormat="1" applyFont="1" applyFill="1" applyBorder="1" applyAlignment="1" applyProtection="1">
      <alignment horizontal="left"/>
      <protection locked="0"/>
    </xf>
    <xf numFmtId="9" fontId="3" fillId="0" borderId="120" xfId="4" applyFont="1" applyBorder="1" applyAlignment="1">
      <alignment horizontal="center"/>
    </xf>
    <xf numFmtId="41" fontId="5" fillId="0" borderId="0" xfId="0" applyNumberFormat="1" applyFont="1" applyFill="1" applyBorder="1"/>
    <xf numFmtId="41" fontId="3" fillId="0" borderId="9" xfId="0" applyNumberFormat="1" applyFont="1" applyFill="1" applyBorder="1"/>
    <xf numFmtId="41" fontId="3" fillId="0" borderId="10" xfId="0" applyNumberFormat="1" applyFont="1" applyFill="1" applyBorder="1"/>
    <xf numFmtId="41" fontId="5" fillId="0" borderId="0" xfId="0" applyNumberFormat="1" applyFont="1" applyFill="1" applyBorder="1" applyProtection="1"/>
    <xf numFmtId="41" fontId="10" fillId="0" borderId="121" xfId="0" applyNumberFormat="1" applyFont="1" applyBorder="1" applyProtection="1">
      <protection locked="0"/>
    </xf>
    <xf numFmtId="41" fontId="10" fillId="0" borderId="122" xfId="0" applyNumberFormat="1" applyFont="1" applyBorder="1" applyProtection="1">
      <protection locked="0"/>
    </xf>
    <xf numFmtId="0" fontId="0" fillId="0" borderId="0" xfId="0" applyAlignment="1">
      <alignment horizontal="right"/>
    </xf>
    <xf numFmtId="9" fontId="3" fillId="0" borderId="54" xfId="4" applyFont="1" applyFill="1" applyBorder="1" applyAlignment="1" applyProtection="1"/>
    <xf numFmtId="0" fontId="0" fillId="0" borderId="0" xfId="0" applyAlignment="1">
      <alignment horizontal="left" indent="4"/>
    </xf>
    <xf numFmtId="0" fontId="16" fillId="0" borderId="0" xfId="0" applyFont="1" applyFill="1" applyBorder="1" applyAlignment="1">
      <alignment horizontal="left"/>
    </xf>
    <xf numFmtId="0" fontId="16" fillId="0" borderId="0" xfId="0" applyFont="1" applyFill="1" applyBorder="1" applyAlignment="1"/>
    <xf numFmtId="0" fontId="4" fillId="0" borderId="0" xfId="0" applyFont="1" applyFill="1" applyBorder="1" applyAlignment="1">
      <alignment horizontal="left"/>
    </xf>
    <xf numFmtId="0" fontId="13" fillId="0" borderId="0" xfId="0" applyFont="1" applyBorder="1" applyAlignment="1">
      <alignment horizontal="left" vertical="top" wrapText="1"/>
    </xf>
    <xf numFmtId="0" fontId="27" fillId="0" borderId="0" xfId="0" applyFont="1" applyBorder="1" applyAlignment="1"/>
    <xf numFmtId="0" fontId="32" fillId="0" borderId="0" xfId="0" applyFont="1" applyBorder="1" applyAlignment="1">
      <alignment horizontal="right"/>
    </xf>
    <xf numFmtId="0" fontId="33" fillId="0" borderId="6" xfId="3" applyBorder="1" applyAlignment="1"/>
    <xf numFmtId="0" fontId="33" fillId="0" borderId="0" xfId="3" applyBorder="1" applyAlignment="1"/>
    <xf numFmtId="0" fontId="0" fillId="0" borderId="0" xfId="0" applyBorder="1" applyAlignment="1">
      <alignment horizontal="right"/>
    </xf>
    <xf numFmtId="0" fontId="10" fillId="0" borderId="123" xfId="4" applyNumberFormat="1" applyFont="1" applyFill="1" applyBorder="1" applyAlignment="1" applyProtection="1">
      <alignment horizontal="center" vertical="center" wrapText="1"/>
      <protection locked="0"/>
    </xf>
    <xf numFmtId="0" fontId="10" fillId="0" borderId="124" xfId="4" applyNumberFormat="1" applyFont="1" applyFill="1" applyBorder="1" applyAlignment="1" applyProtection="1">
      <alignment horizontal="center" vertical="center" wrapText="1"/>
      <protection locked="0"/>
    </xf>
    <xf numFmtId="0" fontId="10" fillId="0" borderId="125" xfId="4" applyNumberFormat="1" applyFont="1" applyFill="1" applyBorder="1" applyAlignment="1" applyProtection="1">
      <alignment horizontal="center" vertical="center" wrapText="1"/>
      <protection locked="0"/>
    </xf>
    <xf numFmtId="0" fontId="10" fillId="0" borderId="126" xfId="4" applyNumberFormat="1" applyFont="1" applyFill="1" applyBorder="1" applyAlignment="1" applyProtection="1">
      <alignment horizontal="center" vertical="center" wrapText="1"/>
      <protection locked="0"/>
    </xf>
    <xf numFmtId="0" fontId="10" fillId="0" borderId="127" xfId="4" applyNumberFormat="1" applyFont="1" applyFill="1" applyBorder="1" applyAlignment="1" applyProtection="1">
      <alignment horizontal="center" vertical="center" wrapText="1"/>
      <protection locked="0"/>
    </xf>
    <xf numFmtId="0" fontId="10" fillId="0" borderId="128"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0" fontId="10" fillId="0" borderId="78" xfId="0" applyNumberFormat="1" applyFont="1" applyFill="1" applyBorder="1" applyAlignment="1" applyProtection="1">
      <alignment horizontal="center" vertical="center" wrapText="1"/>
      <protection locked="0"/>
    </xf>
    <xf numFmtId="0" fontId="10" fillId="0" borderId="79" xfId="0" applyNumberFormat="1" applyFont="1" applyFill="1" applyBorder="1" applyAlignment="1" applyProtection="1">
      <alignment horizontal="center" vertical="center" wrapText="1"/>
      <protection locked="0"/>
    </xf>
    <xf numFmtId="0" fontId="10" fillId="0" borderId="80" xfId="0" applyNumberFormat="1" applyFont="1" applyFill="1" applyBorder="1" applyAlignment="1" applyProtection="1">
      <alignment horizontal="center" vertical="center" wrapText="1"/>
      <protection locked="0"/>
    </xf>
    <xf numFmtId="9" fontId="4" fillId="0" borderId="129" xfId="4" applyFont="1" applyBorder="1" applyAlignment="1">
      <alignment horizontal="center"/>
    </xf>
    <xf numFmtId="9" fontId="4" fillId="0" borderId="130" xfId="4" applyFont="1" applyBorder="1" applyAlignment="1">
      <alignment horizontal="center"/>
    </xf>
    <xf numFmtId="0" fontId="32" fillId="0" borderId="0" xfId="0" applyFont="1" applyFill="1" applyBorder="1" applyAlignment="1">
      <alignment horizontal="right"/>
    </xf>
    <xf numFmtId="42" fontId="10" fillId="0" borderId="93" xfId="2" applyNumberFormat="1" applyFont="1" applyFill="1" applyBorder="1" applyProtection="1">
      <protection locked="0"/>
    </xf>
    <xf numFmtId="42" fontId="15" fillId="0" borderId="0" xfId="2" applyNumberFormat="1" applyFont="1" applyFill="1" applyBorder="1" applyAlignment="1" applyProtection="1"/>
    <xf numFmtId="42" fontId="0" fillId="0" borderId="0" xfId="2" applyNumberFormat="1" applyFont="1" applyFill="1" applyBorder="1" applyProtection="1"/>
    <xf numFmtId="41" fontId="14" fillId="0" borderId="0" xfId="2" applyNumberFormat="1" applyFont="1" applyFill="1" applyBorder="1" applyAlignment="1" applyProtection="1"/>
    <xf numFmtId="42" fontId="6" fillId="0" borderId="0" xfId="0" applyNumberFormat="1" applyFont="1" applyFill="1" applyBorder="1" applyProtection="1"/>
    <xf numFmtId="42" fontId="3" fillId="0" borderId="0" xfId="0" applyNumberFormat="1" applyFont="1" applyFill="1" applyBorder="1" applyProtection="1"/>
    <xf numFmtId="42" fontId="6" fillId="0" borderId="0" xfId="2" applyNumberFormat="1" applyFont="1" applyFill="1" applyBorder="1" applyProtection="1"/>
    <xf numFmtId="42" fontId="15" fillId="0" borderId="0" xfId="2" applyNumberFormat="1" applyFont="1" applyFill="1" applyBorder="1" applyProtection="1"/>
    <xf numFmtId="42" fontId="0" fillId="0" borderId="131" xfId="2" applyNumberFormat="1" applyFont="1" applyFill="1" applyBorder="1" applyProtection="1"/>
    <xf numFmtId="42" fontId="15" fillId="0" borderId="132" xfId="2" applyNumberFormat="1" applyFont="1" applyFill="1" applyBorder="1" applyProtection="1"/>
    <xf numFmtId="42" fontId="15" fillId="0" borderId="133" xfId="2" applyNumberFormat="1" applyFont="1" applyFill="1" applyBorder="1" applyProtection="1"/>
    <xf numFmtId="42" fontId="0" fillId="0" borderId="134" xfId="2" applyNumberFormat="1" applyFont="1" applyFill="1" applyBorder="1" applyProtection="1"/>
    <xf numFmtId="42" fontId="15" fillId="0" borderId="135" xfId="2" applyNumberFormat="1" applyFont="1" applyFill="1" applyBorder="1" applyProtection="1"/>
    <xf numFmtId="42" fontId="0" fillId="0" borderId="49" xfId="2" applyNumberFormat="1" applyFont="1" applyFill="1" applyBorder="1" applyProtection="1"/>
    <xf numFmtId="42" fontId="15" fillId="0" borderId="136" xfId="2" applyNumberFormat="1" applyFont="1" applyFill="1" applyBorder="1" applyProtection="1"/>
    <xf numFmtId="42" fontId="5" fillId="0" borderId="137" xfId="2" applyNumberFormat="1" applyFont="1" applyFill="1" applyBorder="1" applyProtection="1"/>
    <xf numFmtId="42" fontId="15" fillId="0" borderId="138" xfId="2" applyNumberFormat="1" applyFont="1" applyFill="1" applyBorder="1" applyProtection="1"/>
    <xf numFmtId="41" fontId="10" fillId="0" borderId="139" xfId="0" applyNumberFormat="1" applyFont="1" applyBorder="1" applyAlignment="1" applyProtection="1">
      <alignment horizontal="center" vertical="center"/>
      <protection locked="0"/>
    </xf>
    <xf numFmtId="0" fontId="3" fillId="0" borderId="45" xfId="0" applyFont="1" applyBorder="1" applyAlignment="1">
      <alignment wrapText="1"/>
    </xf>
    <xf numFmtId="0" fontId="2" fillId="0" borderId="45" xfId="0" applyFont="1" applyBorder="1" applyAlignment="1">
      <alignment wrapText="1"/>
    </xf>
    <xf numFmtId="0" fontId="2" fillId="0" borderId="84" xfId="0" applyFont="1" applyBorder="1" applyAlignment="1" applyProtection="1">
      <alignment horizontal="center"/>
    </xf>
    <xf numFmtId="0" fontId="0" fillId="0" borderId="84" xfId="0" applyBorder="1" applyAlignment="1" applyProtection="1">
      <alignment horizontal="center"/>
    </xf>
    <xf numFmtId="168" fontId="0" fillId="0" borderId="0" xfId="0" applyNumberFormat="1"/>
    <xf numFmtId="168" fontId="0" fillId="0" borderId="4" xfId="0" applyNumberFormat="1" applyBorder="1"/>
    <xf numFmtId="168" fontId="16" fillId="0" borderId="0" xfId="0" applyNumberFormat="1" applyFont="1" applyFill="1" applyBorder="1" applyAlignment="1"/>
    <xf numFmtId="168" fontId="16" fillId="0" borderId="0" xfId="0" applyNumberFormat="1" applyFont="1" applyFill="1" applyBorder="1" applyAlignment="1">
      <alignment horizontal="left"/>
    </xf>
    <xf numFmtId="168" fontId="33" fillId="0" borderId="0" xfId="3" applyNumberFormat="1" applyBorder="1" applyAlignment="1"/>
    <xf numFmtId="168" fontId="0" fillId="0" borderId="0" xfId="0" applyNumberFormat="1" applyBorder="1" applyAlignment="1"/>
    <xf numFmtId="0" fontId="0" fillId="0" borderId="140" xfId="0" pivotButton="1" applyBorder="1"/>
    <xf numFmtId="0" fontId="0" fillId="0" borderId="141" xfId="0" applyBorder="1"/>
    <xf numFmtId="0" fontId="0" fillId="0" borderId="142" xfId="0" pivotButton="1" applyBorder="1"/>
    <xf numFmtId="41" fontId="10" fillId="0" borderId="182" xfId="0" applyNumberFormat="1" applyFont="1" applyBorder="1" applyProtection="1">
      <protection locked="0"/>
    </xf>
    <xf numFmtId="41" fontId="10" fillId="0" borderId="57" xfId="0" applyNumberFormat="1" applyFont="1" applyBorder="1" applyProtection="1">
      <protection locked="0"/>
    </xf>
    <xf numFmtId="41" fontId="10" fillId="0" borderId="183" xfId="0" applyNumberFormat="1" applyFont="1" applyBorder="1" applyProtection="1">
      <protection locked="0"/>
    </xf>
    <xf numFmtId="41" fontId="10" fillId="0" borderId="66" xfId="0" applyNumberFormat="1" applyFont="1" applyBorder="1" applyProtection="1">
      <protection locked="0"/>
    </xf>
    <xf numFmtId="41" fontId="10" fillId="0" borderId="67" xfId="0" applyNumberFormat="1" applyFont="1" applyBorder="1" applyProtection="1">
      <protection locked="0"/>
    </xf>
    <xf numFmtId="41" fontId="10" fillId="0" borderId="68" xfId="0" applyNumberFormat="1" applyFont="1" applyBorder="1" applyProtection="1">
      <protection locked="0"/>
    </xf>
    <xf numFmtId="41" fontId="10" fillId="0" borderId="69" xfId="0" applyNumberFormat="1" applyFont="1" applyBorder="1" applyProtection="1">
      <protection locked="0"/>
    </xf>
    <xf numFmtId="41" fontId="10" fillId="0" borderId="74" xfId="0" applyNumberFormat="1" applyFont="1" applyBorder="1" applyProtection="1">
      <protection locked="0"/>
    </xf>
    <xf numFmtId="41" fontId="10" fillId="0" borderId="75" xfId="0" applyNumberFormat="1" applyFont="1" applyBorder="1" applyProtection="1">
      <protection locked="0"/>
    </xf>
    <xf numFmtId="0" fontId="8" fillId="0" borderId="4" xfId="0" applyFont="1" applyBorder="1" applyAlignment="1">
      <alignment horizontal="center"/>
    </xf>
    <xf numFmtId="0" fontId="28" fillId="0" borderId="0" xfId="0" applyFont="1" applyBorder="1" applyAlignment="1" applyProtection="1">
      <alignment horizontal="left" vertical="top" wrapText="1"/>
      <protection locked="0"/>
    </xf>
    <xf numFmtId="0" fontId="2" fillId="0" borderId="0" xfId="0" applyFont="1"/>
    <xf numFmtId="0" fontId="2" fillId="0" borderId="0" xfId="0" applyFont="1" applyAlignment="1">
      <alignment horizontal="right"/>
    </xf>
    <xf numFmtId="0" fontId="0" fillId="0" borderId="140" xfId="0" applyBorder="1"/>
    <xf numFmtId="0" fontId="0" fillId="0" borderId="184" xfId="0" applyBorder="1"/>
    <xf numFmtId="0" fontId="0" fillId="0" borderId="186" xfId="0" applyBorder="1"/>
    <xf numFmtId="0" fontId="0" fillId="0" borderId="142" xfId="0" applyBorder="1"/>
    <xf numFmtId="0" fontId="0" fillId="0" borderId="188" xfId="0" applyBorder="1"/>
    <xf numFmtId="0" fontId="0" fillId="0" borderId="189" xfId="0" applyBorder="1"/>
    <xf numFmtId="168" fontId="0" fillId="0" borderId="141" xfId="0" applyNumberFormat="1" applyBorder="1"/>
    <xf numFmtId="168" fontId="0" fillId="0" borderId="185" xfId="0" applyNumberFormat="1" applyBorder="1"/>
    <xf numFmtId="168" fontId="0" fillId="0" borderId="187" xfId="0" applyNumberFormat="1" applyBorder="1"/>
    <xf numFmtId="0" fontId="2" fillId="0" borderId="0" xfId="7"/>
    <xf numFmtId="0" fontId="2" fillId="0" borderId="0" xfId="7" applyFill="1" applyBorder="1" applyAlignment="1">
      <alignment horizontal="left"/>
    </xf>
    <xf numFmtId="38" fontId="2" fillId="0" borderId="0" xfId="7" applyNumberFormat="1" applyBorder="1" applyAlignment="1">
      <alignment horizontal="right"/>
    </xf>
    <xf numFmtId="0" fontId="1" fillId="0" borderId="54" xfId="7" applyFont="1" applyBorder="1" applyAlignment="1">
      <alignment horizontal="center"/>
    </xf>
    <xf numFmtId="0" fontId="1" fillId="0" borderId="0" xfId="7" applyFont="1" applyBorder="1" applyAlignment="1">
      <alignment horizontal="center"/>
    </xf>
    <xf numFmtId="169" fontId="2" fillId="0" borderId="0" xfId="7" applyNumberFormat="1"/>
    <xf numFmtId="168" fontId="2" fillId="0" borderId="0" xfId="7" applyNumberFormat="1"/>
    <xf numFmtId="0" fontId="2" fillId="0" borderId="0" xfId="7" applyAlignment="1">
      <alignment wrapText="1"/>
    </xf>
    <xf numFmtId="0" fontId="2" fillId="0" borderId="0" xfId="7" applyFill="1" applyBorder="1"/>
    <xf numFmtId="168" fontId="2" fillId="0" borderId="0" xfId="7" applyNumberFormat="1" applyBorder="1"/>
    <xf numFmtId="0" fontId="2" fillId="0" borderId="0" xfId="7" applyBorder="1" applyAlignment="1">
      <alignment wrapText="1"/>
    </xf>
    <xf numFmtId="6" fontId="2" fillId="0" borderId="0" xfId="7" applyNumberFormat="1"/>
    <xf numFmtId="49" fontId="2" fillId="0" borderId="0" xfId="7" applyNumberFormat="1"/>
    <xf numFmtId="0" fontId="2" fillId="0" borderId="10" xfId="7" applyBorder="1"/>
    <xf numFmtId="0" fontId="2" fillId="0" borderId="9" xfId="7" applyBorder="1"/>
    <xf numFmtId="0" fontId="2" fillId="0" borderId="8" xfId="7" applyBorder="1"/>
    <xf numFmtId="0" fontId="2" fillId="0" borderId="7" xfId="7" applyBorder="1"/>
    <xf numFmtId="0" fontId="2" fillId="0" borderId="6" xfId="7" applyFill="1" applyBorder="1"/>
    <xf numFmtId="10" fontId="2" fillId="0" borderId="7" xfId="7" applyNumberFormat="1" applyBorder="1"/>
    <xf numFmtId="0" fontId="2" fillId="0" borderId="6" xfId="7" applyBorder="1"/>
    <xf numFmtId="10" fontId="8" fillId="2" borderId="7" xfId="7" applyNumberFormat="1" applyFont="1" applyFill="1" applyBorder="1"/>
    <xf numFmtId="168" fontId="8" fillId="2" borderId="0" xfId="7" applyNumberFormat="1" applyFont="1" applyFill="1" applyBorder="1"/>
    <xf numFmtId="0" fontId="8" fillId="2" borderId="6" xfId="7" applyFont="1" applyFill="1" applyBorder="1"/>
    <xf numFmtId="0" fontId="2" fillId="0" borderId="6" xfId="7" applyBorder="1" applyAlignment="1">
      <alignment wrapText="1"/>
    </xf>
    <xf numFmtId="6" fontId="2" fillId="0" borderId="7" xfId="7" applyNumberFormat="1" applyBorder="1"/>
    <xf numFmtId="0" fontId="2" fillId="0" borderId="7" xfId="7" applyBorder="1" applyAlignment="1">
      <alignment horizontal="center"/>
    </xf>
    <xf numFmtId="0" fontId="2" fillId="0" borderId="0" xfId="7" applyBorder="1" applyAlignment="1">
      <alignment horizontal="center"/>
    </xf>
    <xf numFmtId="169" fontId="2" fillId="0" borderId="0" xfId="7" applyNumberFormat="1" applyBorder="1"/>
    <xf numFmtId="0" fontId="1" fillId="0" borderId="6" xfId="7" applyFont="1" applyBorder="1"/>
    <xf numFmtId="0" fontId="2" fillId="0" borderId="6" xfId="7" applyFont="1" applyBorder="1"/>
    <xf numFmtId="6" fontId="2" fillId="0" borderId="9" xfId="7" applyNumberFormat="1" applyBorder="1" applyAlignment="1">
      <alignment horizontal="right"/>
    </xf>
    <xf numFmtId="0" fontId="2" fillId="0" borderId="8" xfId="7" applyFill="1" applyBorder="1" applyAlignment="1">
      <alignment horizontal="left"/>
    </xf>
    <xf numFmtId="169" fontId="2" fillId="0" borderId="0" xfId="7" applyNumberFormat="1" applyBorder="1" applyAlignment="1">
      <alignment horizontal="center"/>
    </xf>
    <xf numFmtId="169" fontId="2" fillId="0" borderId="0" xfId="7" applyNumberFormat="1" applyBorder="1" applyAlignment="1">
      <alignment horizontal="right"/>
    </xf>
    <xf numFmtId="0" fontId="2" fillId="0" borderId="6" xfId="7" applyFill="1" applyBorder="1" applyAlignment="1">
      <alignment horizontal="left"/>
    </xf>
    <xf numFmtId="10" fontId="2" fillId="0" borderId="0" xfId="7" applyNumberFormat="1" applyBorder="1" applyAlignment="1">
      <alignment horizontal="right"/>
    </xf>
    <xf numFmtId="10" fontId="8" fillId="2" borderId="0" xfId="7" applyNumberFormat="1" applyFont="1" applyFill="1" applyBorder="1" applyAlignment="1">
      <alignment horizontal="right"/>
    </xf>
    <xf numFmtId="0" fontId="8" fillId="2" borderId="6" xfId="7" applyFont="1" applyFill="1" applyBorder="1" applyAlignment="1">
      <alignment horizontal="left"/>
    </xf>
    <xf numFmtId="0" fontId="2" fillId="0" borderId="191" xfId="7" applyBorder="1" applyAlignment="1">
      <alignment horizontal="left"/>
    </xf>
    <xf numFmtId="38" fontId="2" fillId="0" borderId="0" xfId="7" applyNumberFormat="1" applyFill="1" applyBorder="1" applyAlignment="1">
      <alignment horizontal="right"/>
    </xf>
    <xf numFmtId="6" fontId="2" fillId="0" borderId="0" xfId="7" applyNumberFormat="1" applyBorder="1" applyAlignment="1">
      <alignment horizontal="right"/>
    </xf>
    <xf numFmtId="0" fontId="1" fillId="0" borderId="13" xfId="7" applyFont="1" applyBorder="1"/>
    <xf numFmtId="14" fontId="2" fillId="0" borderId="0" xfId="7" applyNumberFormat="1" applyBorder="1" applyAlignment="1">
      <alignment horizontal="center"/>
    </xf>
    <xf numFmtId="0" fontId="8" fillId="0" borderId="0" xfId="0" applyFont="1" applyBorder="1" applyAlignment="1">
      <alignment horizontal="center"/>
    </xf>
    <xf numFmtId="0" fontId="1" fillId="0" borderId="0" xfId="7" applyFont="1" applyBorder="1"/>
    <xf numFmtId="0" fontId="2" fillId="0" borderId="0" xfId="7"/>
    <xf numFmtId="0" fontId="0" fillId="0" borderId="9" xfId="0" applyBorder="1"/>
    <xf numFmtId="0" fontId="27" fillId="0" borderId="9" xfId="0" applyFont="1" applyBorder="1" applyAlignment="1">
      <alignment horizontal="right" vertical="top" wrapText="1"/>
    </xf>
    <xf numFmtId="0" fontId="3" fillId="0" borderId="0" xfId="0" applyFont="1" applyFill="1" applyBorder="1" applyAlignment="1" applyProtection="1">
      <alignment horizontal="center"/>
    </xf>
    <xf numFmtId="49" fontId="9" fillId="0" borderId="163" xfId="0" applyNumberFormat="1" applyFont="1" applyBorder="1" applyAlignment="1" applyProtection="1">
      <alignment horizontal="left" vertical="center" indent="1"/>
      <protection locked="0"/>
    </xf>
    <xf numFmtId="49" fontId="9" fillId="0" borderId="164" xfId="0" applyNumberFormat="1" applyFont="1" applyBorder="1" applyAlignment="1" applyProtection="1">
      <alignment horizontal="left" vertical="center" indent="1"/>
      <protection locked="0"/>
    </xf>
    <xf numFmtId="49" fontId="9" fillId="0" borderId="165" xfId="0" applyNumberFormat="1" applyFont="1" applyBorder="1" applyAlignment="1" applyProtection="1">
      <alignment horizontal="left" vertical="center" indent="1"/>
      <protection locked="0"/>
    </xf>
    <xf numFmtId="0" fontId="1" fillId="0" borderId="0" xfId="0" applyFont="1" applyFill="1" applyBorder="1" applyAlignment="1">
      <alignment horizontal="right"/>
    </xf>
    <xf numFmtId="0" fontId="3" fillId="0" borderId="6" xfId="0" applyFont="1" applyBorder="1" applyAlignment="1">
      <alignment vertical="center"/>
    </xf>
    <xf numFmtId="0" fontId="3" fillId="0" borderId="7" xfId="0" applyFont="1" applyBorder="1" applyAlignment="1">
      <alignment vertical="center"/>
    </xf>
    <xf numFmtId="42" fontId="2" fillId="0" borderId="0" xfId="7" applyNumberFormat="1" applyBorder="1"/>
    <xf numFmtId="0" fontId="2" fillId="0" borderId="0" xfId="7" applyBorder="1"/>
    <xf numFmtId="42" fontId="35" fillId="0" borderId="192" xfId="0" applyNumberFormat="1" applyFont="1" applyBorder="1" applyAlignment="1" applyProtection="1">
      <alignment horizontal="center" vertical="center"/>
      <protection locked="0"/>
    </xf>
    <xf numFmtId="0" fontId="2" fillId="0" borderId="10" xfId="7" applyBorder="1" applyAlignment="1">
      <alignment horizontal="center"/>
    </xf>
    <xf numFmtId="0" fontId="0" fillId="0" borderId="7" xfId="0" applyBorder="1"/>
    <xf numFmtId="0" fontId="12" fillId="0" borderId="194" xfId="0" applyFont="1" applyBorder="1" applyAlignment="1" applyProtection="1"/>
    <xf numFmtId="0" fontId="15" fillId="0" borderId="195" xfId="0" applyFont="1" applyBorder="1" applyAlignment="1" applyProtection="1"/>
    <xf numFmtId="0" fontId="15" fillId="0" borderId="196" xfId="0" applyFont="1" applyBorder="1" applyAlignment="1" applyProtection="1"/>
    <xf numFmtId="0" fontId="9" fillId="0" borderId="164" xfId="0" applyFont="1" applyBorder="1" applyAlignment="1" applyProtection="1">
      <alignment vertical="center"/>
      <protection locked="0"/>
    </xf>
    <xf numFmtId="0" fontId="9" fillId="0" borderId="165" xfId="0" applyFont="1" applyBorder="1" applyAlignment="1" applyProtection="1">
      <alignment vertical="center"/>
      <protection locked="0"/>
    </xf>
    <xf numFmtId="49" fontId="12" fillId="0" borderId="194" xfId="0" applyNumberFormat="1" applyFont="1" applyBorder="1" applyAlignment="1" applyProtection="1"/>
    <xf numFmtId="49" fontId="9" fillId="0" borderId="0" xfId="0" applyNumberFormat="1" applyFont="1" applyBorder="1" applyAlignment="1" applyProtection="1">
      <alignment vertical="center"/>
      <protection locked="0"/>
    </xf>
    <xf numFmtId="0" fontId="1" fillId="0" borderId="0" xfId="7" applyFont="1" applyBorder="1" applyAlignment="1">
      <alignment horizontal="center" wrapText="1"/>
    </xf>
    <xf numFmtId="6" fontId="2" fillId="0" borderId="0" xfId="7" applyNumberFormat="1" applyBorder="1"/>
    <xf numFmtId="49" fontId="1" fillId="0" borderId="198" xfId="0" applyNumberFormat="1" applyFont="1" applyBorder="1" applyAlignment="1" applyProtection="1">
      <alignment vertical="center"/>
      <protection locked="0"/>
    </xf>
    <xf numFmtId="49" fontId="1" fillId="0" borderId="199" xfId="0" applyNumberFormat="1" applyFont="1" applyBorder="1" applyAlignment="1" applyProtection="1">
      <alignment vertical="center"/>
      <protection locked="0"/>
    </xf>
    <xf numFmtId="49" fontId="1" fillId="0" borderId="200" xfId="0" applyNumberFormat="1" applyFont="1" applyBorder="1" applyAlignment="1" applyProtection="1">
      <alignment vertical="center"/>
      <protection locked="0"/>
    </xf>
    <xf numFmtId="0" fontId="2" fillId="0" borderId="202" xfId="7" applyBorder="1"/>
    <xf numFmtId="6" fontId="2" fillId="0" borderId="205" xfId="7" applyNumberFormat="1" applyBorder="1"/>
    <xf numFmtId="6" fontId="2" fillId="0" borderId="206" xfId="7" applyNumberFormat="1" applyBorder="1"/>
    <xf numFmtId="6" fontId="2" fillId="0" borderId="8" xfId="7" applyNumberFormat="1" applyBorder="1"/>
    <xf numFmtId="6" fontId="1" fillId="0" borderId="198" xfId="7" applyNumberFormat="1" applyFont="1" applyBorder="1" applyAlignment="1">
      <alignment horizontal="center"/>
    </xf>
    <xf numFmtId="0" fontId="1" fillId="0" borderId="199" xfId="7" applyFont="1" applyBorder="1" applyAlignment="1">
      <alignment horizontal="center"/>
    </xf>
    <xf numFmtId="6" fontId="2" fillId="0" borderId="9" xfId="7" applyNumberFormat="1" applyBorder="1"/>
    <xf numFmtId="169" fontId="2" fillId="0" borderId="209" xfId="7" applyNumberFormat="1" applyBorder="1"/>
    <xf numFmtId="169" fontId="2" fillId="0" borderId="210" xfId="7" applyNumberFormat="1" applyBorder="1"/>
    <xf numFmtId="169" fontId="2" fillId="0" borderId="10" xfId="7" applyNumberFormat="1" applyBorder="1"/>
    <xf numFmtId="169" fontId="2" fillId="0" borderId="207" xfId="7" applyNumberFormat="1" applyBorder="1"/>
    <xf numFmtId="169" fontId="2" fillId="0" borderId="208" xfId="7" applyNumberFormat="1" applyBorder="1"/>
    <xf numFmtId="169" fontId="2" fillId="0" borderId="9" xfId="7" applyNumberFormat="1" applyBorder="1"/>
    <xf numFmtId="6" fontId="2" fillId="0" borderId="0" xfId="7" applyNumberFormat="1" applyBorder="1" applyAlignment="1">
      <alignment horizontal="center"/>
    </xf>
    <xf numFmtId="10" fontId="2" fillId="0" borderId="212" xfId="4" applyNumberFormat="1" applyBorder="1"/>
    <xf numFmtId="10" fontId="2" fillId="0" borderId="213" xfId="4" applyNumberFormat="1" applyBorder="1"/>
    <xf numFmtId="6" fontId="1" fillId="0" borderId="197" xfId="7" applyNumberFormat="1" applyFont="1" applyBorder="1" applyAlignment="1">
      <alignment horizontal="center" wrapText="1"/>
    </xf>
    <xf numFmtId="169" fontId="2" fillId="0" borderId="211" xfId="7" applyNumberFormat="1" applyBorder="1" applyAlignment="1">
      <alignment horizontal="right"/>
    </xf>
    <xf numFmtId="0" fontId="2" fillId="0" borderId="203" xfId="7" applyBorder="1" applyAlignment="1">
      <alignment wrapText="1"/>
    </xf>
    <xf numFmtId="0" fontId="2" fillId="0" borderId="154" xfId="7" applyBorder="1" applyAlignment="1">
      <alignment wrapText="1"/>
    </xf>
    <xf numFmtId="6" fontId="2" fillId="0" borderId="8" xfId="7" applyNumberFormat="1" applyBorder="1" applyAlignment="1">
      <alignment vertical="center"/>
    </xf>
    <xf numFmtId="0" fontId="2" fillId="0" borderId="0" xfId="7" applyFont="1" applyBorder="1"/>
    <xf numFmtId="0" fontId="1" fillId="0" borderId="197" xfId="7" applyFont="1" applyBorder="1" applyAlignment="1">
      <alignment horizontal="center" vertical="center"/>
    </xf>
    <xf numFmtId="0" fontId="2" fillId="0" borderId="0" xfId="7" applyFont="1" applyBorder="1" applyAlignment="1">
      <alignment horizontal="center" vertical="center"/>
    </xf>
    <xf numFmtId="0" fontId="2" fillId="0" borderId="201" xfId="7" applyBorder="1"/>
    <xf numFmtId="0" fontId="2" fillId="0" borderId="204" xfId="7" applyBorder="1"/>
    <xf numFmtId="0" fontId="0" fillId="0" borderId="6" xfId="0" applyBorder="1"/>
    <xf numFmtId="49" fontId="9" fillId="0" borderId="7" xfId="0" applyNumberFormat="1" applyFont="1" applyBorder="1" applyAlignment="1" applyProtection="1">
      <alignment vertical="center"/>
      <protection locked="0"/>
    </xf>
    <xf numFmtId="0" fontId="1" fillId="0" borderId="0" xfId="7" applyFont="1" applyBorder="1" applyAlignment="1">
      <alignment vertical="center"/>
    </xf>
    <xf numFmtId="0" fontId="10" fillId="0" borderId="214" xfId="0" applyFont="1" applyFill="1" applyBorder="1" applyAlignment="1" applyProtection="1">
      <alignment horizontal="left" indent="1"/>
      <protection locked="0"/>
    </xf>
    <xf numFmtId="42" fontId="10" fillId="0" borderId="216" xfId="2" applyNumberFormat="1" applyFont="1" applyFill="1" applyBorder="1" applyAlignment="1" applyProtection="1">
      <alignment horizontal="left"/>
      <protection locked="0"/>
    </xf>
    <xf numFmtId="42" fontId="10" fillId="0" borderId="217" xfId="2" applyNumberFormat="1" applyFont="1" applyFill="1" applyBorder="1" applyAlignment="1" applyProtection="1">
      <alignment horizontal="left"/>
      <protection locked="0"/>
    </xf>
    <xf numFmtId="0" fontId="10" fillId="3" borderId="12" xfId="0" applyFont="1" applyFill="1" applyBorder="1" applyAlignment="1" applyProtection="1">
      <alignment horizontal="center"/>
      <protection locked="0"/>
    </xf>
    <xf numFmtId="0" fontId="2" fillId="0" borderId="11" xfId="0" applyFont="1" applyFill="1" applyBorder="1" applyAlignment="1" applyProtection="1">
      <alignment horizontal="left" indent="1"/>
    </xf>
    <xf numFmtId="0" fontId="2" fillId="0" borderId="113" xfId="0" applyFont="1" applyFill="1" applyBorder="1" applyAlignment="1" applyProtection="1">
      <alignment horizontal="center"/>
    </xf>
    <xf numFmtId="0" fontId="2" fillId="0" borderId="93" xfId="0" applyFont="1" applyFill="1" applyBorder="1" applyAlignment="1" applyProtection="1">
      <alignment horizontal="left" indent="1"/>
    </xf>
    <xf numFmtId="1" fontId="2" fillId="0" borderId="114" xfId="0" applyNumberFormat="1" applyFont="1" applyFill="1" applyBorder="1" applyAlignment="1" applyProtection="1">
      <alignment horizontal="center"/>
    </xf>
    <xf numFmtId="0" fontId="2" fillId="0" borderId="114" xfId="0" applyFont="1" applyFill="1" applyBorder="1" applyAlignment="1" applyProtection="1">
      <alignment horizontal="center"/>
    </xf>
    <xf numFmtId="0" fontId="2" fillId="0" borderId="12" xfId="0" applyFont="1" applyFill="1" applyBorder="1" applyAlignment="1" applyProtection="1">
      <alignment horizontal="left" indent="1"/>
    </xf>
    <xf numFmtId="0" fontId="2" fillId="0" borderId="115" xfId="0" applyFont="1" applyFill="1" applyBorder="1" applyAlignment="1" applyProtection="1">
      <alignment horizontal="center"/>
    </xf>
    <xf numFmtId="0" fontId="2" fillId="0" borderId="92" xfId="0" applyFont="1" applyFill="1" applyBorder="1" applyAlignment="1" applyProtection="1">
      <alignment horizontal="left" indent="1"/>
    </xf>
    <xf numFmtId="0" fontId="10" fillId="3" borderId="93" xfId="0" applyFont="1" applyFill="1" applyBorder="1" applyAlignment="1" applyProtection="1">
      <alignment horizontal="center"/>
    </xf>
    <xf numFmtId="0" fontId="2" fillId="0" borderId="93" xfId="0" applyFont="1" applyFill="1" applyBorder="1" applyAlignment="1" applyProtection="1">
      <alignment horizontal="center"/>
    </xf>
    <xf numFmtId="0" fontId="2" fillId="0" borderId="93" xfId="0" quotePrefix="1" applyFont="1" applyFill="1" applyBorder="1" applyAlignment="1" applyProtection="1">
      <alignment horizontal="center"/>
    </xf>
    <xf numFmtId="0" fontId="2" fillId="0" borderId="87" xfId="0" applyFont="1" applyFill="1" applyBorder="1" applyAlignment="1" applyProtection="1">
      <alignment horizontal="left" indent="1"/>
    </xf>
    <xf numFmtId="0" fontId="2" fillId="0" borderId="11" xfId="0" quotePrefix="1" applyFont="1" applyFill="1" applyBorder="1" applyAlignment="1" applyProtection="1">
      <alignment horizontal="center"/>
    </xf>
    <xf numFmtId="0" fontId="2" fillId="0" borderId="214" xfId="0" applyFont="1" applyFill="1" applyBorder="1" applyAlignment="1" applyProtection="1">
      <alignment horizontal="left" indent="1"/>
    </xf>
    <xf numFmtId="0" fontId="2" fillId="0" borderId="105" xfId="0" applyFont="1" applyFill="1" applyBorder="1" applyAlignment="1" applyProtection="1">
      <alignment horizontal="left" indent="1"/>
    </xf>
    <xf numFmtId="0" fontId="2" fillId="0" borderId="106" xfId="0" quotePrefix="1" applyFont="1" applyFill="1" applyBorder="1" applyAlignment="1" applyProtection="1">
      <alignment horizontal="center"/>
    </xf>
    <xf numFmtId="0" fontId="2" fillId="0" borderId="218" xfId="0" applyFont="1" applyBorder="1" applyAlignment="1">
      <alignment vertical="center"/>
    </xf>
    <xf numFmtId="42" fontId="0" fillId="0" borderId="154" xfId="0" applyNumberFormat="1" applyBorder="1" applyAlignment="1">
      <alignment horizontal="center" vertical="center"/>
    </xf>
    <xf numFmtId="0" fontId="2" fillId="0" borderId="218" xfId="0" applyFont="1" applyBorder="1"/>
    <xf numFmtId="42" fontId="2" fillId="0" borderId="154" xfId="0" applyNumberFormat="1" applyFont="1" applyBorder="1"/>
    <xf numFmtId="42" fontId="0" fillId="0" borderId="154" xfId="0" applyNumberFormat="1" applyBorder="1"/>
    <xf numFmtId="0" fontId="2" fillId="0" borderId="0" xfId="7" applyProtection="1"/>
    <xf numFmtId="0" fontId="2" fillId="0" borderId="0" xfId="7" applyAlignment="1" applyProtection="1">
      <alignment horizontal="center"/>
    </xf>
    <xf numFmtId="0" fontId="2" fillId="0" borderId="3" xfId="7" applyBorder="1" applyProtection="1"/>
    <xf numFmtId="0" fontId="2" fillId="0" borderId="4" xfId="7" applyBorder="1" applyProtection="1"/>
    <xf numFmtId="0" fontId="8" fillId="0" borderId="4" xfId="7" applyFont="1" applyBorder="1" applyProtection="1"/>
    <xf numFmtId="0" fontId="2" fillId="0" borderId="5" xfId="7" applyBorder="1" applyAlignment="1" applyProtection="1">
      <alignment horizontal="center"/>
    </xf>
    <xf numFmtId="0" fontId="2" fillId="0" borderId="6" xfId="7" applyBorder="1" applyProtection="1"/>
    <xf numFmtId="0" fontId="2" fillId="0" borderId="0" xfId="7" applyBorder="1" applyProtection="1"/>
    <xf numFmtId="0" fontId="2" fillId="0" borderId="0" xfId="7" applyBorder="1" applyAlignment="1" applyProtection="1">
      <alignment horizontal="center"/>
    </xf>
    <xf numFmtId="0" fontId="0" fillId="0" borderId="7" xfId="0" applyBorder="1" applyProtection="1"/>
    <xf numFmtId="0" fontId="1" fillId="0" borderId="0" xfId="0" applyFont="1" applyFill="1" applyBorder="1" applyAlignment="1" applyProtection="1">
      <alignment horizontal="right"/>
    </xf>
    <xf numFmtId="49" fontId="1" fillId="0" borderId="0" xfId="7" applyNumberFormat="1" applyFont="1" applyBorder="1" applyProtection="1"/>
    <xf numFmtId="0" fontId="1" fillId="0" borderId="0" xfId="7" applyFont="1" applyBorder="1" applyProtection="1"/>
    <xf numFmtId="0" fontId="1" fillId="0" borderId="0" xfId="7" applyFont="1" applyBorder="1" applyAlignment="1" applyProtection="1">
      <alignment horizontal="center"/>
    </xf>
    <xf numFmtId="42" fontId="2" fillId="0" borderId="120" xfId="7" applyNumberFormat="1" applyBorder="1" applyProtection="1"/>
    <xf numFmtId="6" fontId="2" fillId="0" borderId="0" xfId="7" applyNumberFormat="1" applyAlignment="1" applyProtection="1">
      <alignment horizontal="right"/>
    </xf>
    <xf numFmtId="38" fontId="2" fillId="0" borderId="0" xfId="7" applyNumberFormat="1" applyAlignment="1" applyProtection="1">
      <alignment horizontal="right"/>
    </xf>
    <xf numFmtId="0" fontId="2" fillId="0" borderId="7" xfId="7" applyBorder="1" applyProtection="1"/>
    <xf numFmtId="38" fontId="2" fillId="0" borderId="0" xfId="7" applyNumberFormat="1" applyAlignment="1" applyProtection="1">
      <alignment horizontal="left"/>
    </xf>
    <xf numFmtId="38" fontId="2" fillId="0" borderId="0" xfId="7" applyNumberFormat="1" applyBorder="1" applyAlignment="1" applyProtection="1">
      <alignment horizontal="right"/>
    </xf>
    <xf numFmtId="0" fontId="2" fillId="0" borderId="0" xfId="7" applyBorder="1" applyAlignment="1" applyProtection="1">
      <alignment horizontal="center" wrapText="1"/>
    </xf>
    <xf numFmtId="42" fontId="35" fillId="0" borderId="0" xfId="0" applyNumberFormat="1" applyFont="1" applyBorder="1" applyAlignment="1" applyProtection="1">
      <alignment horizontal="center" vertical="center"/>
    </xf>
    <xf numFmtId="0" fontId="0" fillId="0" borderId="0" xfId="0" applyProtection="1"/>
    <xf numFmtId="0" fontId="2" fillId="0" borderId="54" xfId="7" applyBorder="1" applyProtection="1"/>
    <xf numFmtId="0" fontId="2" fillId="0" borderId="0" xfId="7" quotePrefix="1" applyBorder="1" applyAlignment="1" applyProtection="1">
      <alignment horizontal="left" indent="1"/>
    </xf>
    <xf numFmtId="42" fontId="2" fillId="0" borderId="0" xfId="7" applyNumberFormat="1" applyBorder="1" applyProtection="1"/>
    <xf numFmtId="0" fontId="2" fillId="0" borderId="0" xfId="7" applyBorder="1" applyAlignment="1" applyProtection="1">
      <alignment horizontal="right"/>
    </xf>
    <xf numFmtId="169" fontId="2" fillId="0" borderId="0" xfId="7" applyNumberFormat="1" applyAlignment="1" applyProtection="1">
      <alignment horizontal="center"/>
    </xf>
    <xf numFmtId="0" fontId="2" fillId="0" borderId="0" xfId="7" applyFill="1" applyBorder="1" applyAlignment="1" applyProtection="1">
      <alignment horizontal="right"/>
    </xf>
    <xf numFmtId="6" fontId="2" fillId="0" borderId="154" xfId="7" applyNumberFormat="1" applyBorder="1" applyProtection="1"/>
    <xf numFmtId="169" fontId="2" fillId="0" borderId="0" xfId="7" applyNumberFormat="1" applyBorder="1" applyAlignment="1" applyProtection="1">
      <alignment horizontal="right"/>
    </xf>
    <xf numFmtId="0" fontId="2" fillId="0" borderId="7" xfId="7" applyBorder="1" applyAlignment="1" applyProtection="1">
      <alignment horizontal="center"/>
    </xf>
    <xf numFmtId="0" fontId="2" fillId="0" borderId="8" xfId="7" applyBorder="1" applyProtection="1"/>
    <xf numFmtId="0" fontId="2" fillId="0" borderId="9" xfId="7" applyBorder="1" applyProtection="1"/>
    <xf numFmtId="169" fontId="2" fillId="0" borderId="9" xfId="7" applyNumberFormat="1" applyBorder="1" applyAlignment="1" applyProtection="1">
      <alignment horizontal="right"/>
    </xf>
    <xf numFmtId="0" fontId="2" fillId="0" borderId="10" xfId="7" applyBorder="1" applyAlignment="1" applyProtection="1">
      <alignment horizontal="center"/>
    </xf>
    <xf numFmtId="0" fontId="0" fillId="0" borderId="0" xfId="0" applyBorder="1" applyAlignment="1" applyProtection="1">
      <alignment horizontal="right"/>
    </xf>
    <xf numFmtId="6" fontId="1" fillId="0" borderId="193" xfId="7" applyNumberFormat="1" applyFont="1" applyBorder="1" applyProtection="1"/>
    <xf numFmtId="42" fontId="2" fillId="0" borderId="205" xfId="7" applyNumberFormat="1" applyBorder="1" applyAlignment="1">
      <alignment vertical="center"/>
    </xf>
    <xf numFmtId="42" fontId="2" fillId="0" borderId="206" xfId="7" applyNumberFormat="1" applyBorder="1" applyAlignment="1">
      <alignment vertical="center"/>
    </xf>
    <xf numFmtId="42" fontId="2" fillId="0" borderId="205" xfId="7" applyNumberFormat="1" applyBorder="1"/>
    <xf numFmtId="10" fontId="2" fillId="0" borderId="197" xfId="4" applyNumberFormat="1" applyBorder="1" applyProtection="1"/>
    <xf numFmtId="6" fontId="1" fillId="0" borderId="197" xfId="7" applyNumberFormat="1" applyFont="1" applyBorder="1" applyProtection="1"/>
    <xf numFmtId="49" fontId="2" fillId="0" borderId="0" xfId="7" applyNumberFormat="1" applyBorder="1"/>
    <xf numFmtId="49" fontId="2" fillId="0" borderId="204" xfId="7" applyNumberFormat="1" applyBorder="1"/>
    <xf numFmtId="6" fontId="2" fillId="0" borderId="204" xfId="7" applyNumberFormat="1" applyBorder="1"/>
    <xf numFmtId="0" fontId="1" fillId="0" borderId="7" xfId="7" applyFont="1" applyBorder="1" applyAlignment="1" applyProtection="1">
      <alignment wrapText="1"/>
    </xf>
    <xf numFmtId="49" fontId="2" fillId="0" borderId="9" xfId="7" applyNumberFormat="1" applyBorder="1"/>
    <xf numFmtId="49" fontId="2" fillId="0" borderId="0" xfId="7" applyNumberFormat="1" applyAlignment="1">
      <alignment horizontal="right"/>
    </xf>
    <xf numFmtId="0" fontId="2" fillId="0" borderId="7" xfId="7" applyBorder="1" applyAlignment="1">
      <alignment wrapText="1"/>
    </xf>
    <xf numFmtId="49" fontId="2" fillId="0" borderId="143" xfId="7" applyNumberFormat="1" applyBorder="1"/>
    <xf numFmtId="0" fontId="2" fillId="0" borderId="190" xfId="7" applyBorder="1"/>
    <xf numFmtId="0" fontId="2" fillId="0" borderId="205" xfId="7" applyFont="1" applyBorder="1"/>
    <xf numFmtId="6" fontId="2" fillId="0" borderId="209" xfId="7" applyNumberFormat="1" applyFont="1" applyBorder="1"/>
    <xf numFmtId="0" fontId="2" fillId="0" borderId="191" xfId="7" applyFont="1" applyBorder="1"/>
    <xf numFmtId="6" fontId="2" fillId="0" borderId="219" xfId="7" applyNumberFormat="1" applyFont="1" applyBorder="1"/>
    <xf numFmtId="0" fontId="2" fillId="0" borderId="206" xfId="7" applyFont="1" applyBorder="1"/>
    <xf numFmtId="6" fontId="2" fillId="0" borderId="210" xfId="7" applyNumberFormat="1" applyFont="1" applyBorder="1"/>
    <xf numFmtId="0" fontId="2" fillId="0" borderId="8" xfId="7" applyFont="1" applyBorder="1"/>
    <xf numFmtId="6" fontId="2" fillId="0" borderId="10" xfId="7" applyNumberFormat="1" applyFont="1" applyBorder="1"/>
    <xf numFmtId="0" fontId="2" fillId="0" borderId="205" xfId="7" applyBorder="1"/>
    <xf numFmtId="6" fontId="2" fillId="0" borderId="209" xfId="7" applyNumberFormat="1" applyBorder="1"/>
    <xf numFmtId="0" fontId="2" fillId="0" borderId="169" xfId="7" applyBorder="1"/>
    <xf numFmtId="6" fontId="2" fillId="0" borderId="170" xfId="7" applyNumberFormat="1" applyBorder="1"/>
    <xf numFmtId="49" fontId="2" fillId="0" borderId="143" xfId="7" applyNumberFormat="1" applyBorder="1" applyAlignment="1">
      <alignment wrapText="1"/>
    </xf>
    <xf numFmtId="0" fontId="2" fillId="0" borderId="198" xfId="7" applyBorder="1"/>
    <xf numFmtId="6" fontId="2" fillId="0" borderId="200" xfId="7" applyNumberFormat="1" applyBorder="1"/>
    <xf numFmtId="0" fontId="2" fillId="0" borderId="198" xfId="7" applyBorder="1" applyAlignment="1">
      <alignment wrapText="1"/>
    </xf>
    <xf numFmtId="0" fontId="3" fillId="0" borderId="0" xfId="0" applyFont="1" applyProtection="1"/>
    <xf numFmtId="0" fontId="3" fillId="0" borderId="6" xfId="0" applyFont="1" applyBorder="1" applyProtection="1"/>
    <xf numFmtId="0" fontId="4" fillId="0" borderId="0" xfId="0" applyFont="1" applyBorder="1" applyAlignment="1" applyProtection="1">
      <alignment horizontal="center"/>
    </xf>
    <xf numFmtId="0" fontId="4" fillId="0" borderId="0" xfId="0" applyFont="1" applyBorder="1" applyAlignment="1" applyProtection="1">
      <alignment horizontal="right"/>
    </xf>
    <xf numFmtId="0" fontId="4" fillId="0" borderId="54" xfId="0" applyFont="1" applyFill="1" applyBorder="1" applyAlignment="1" applyProtection="1">
      <alignment horizontal="left"/>
    </xf>
    <xf numFmtId="0" fontId="3" fillId="0" borderId="85" xfId="0" applyFont="1" applyFill="1" applyBorder="1" applyAlignment="1" applyProtection="1">
      <alignment horizontal="center"/>
    </xf>
    <xf numFmtId="0" fontId="4" fillId="0" borderId="0" xfId="0" quotePrefix="1" applyFont="1" applyBorder="1" applyAlignment="1" applyProtection="1">
      <alignment horizontal="left"/>
    </xf>
    <xf numFmtId="0" fontId="3" fillId="0" borderId="0" xfId="0" applyFont="1" applyBorder="1" applyAlignment="1" applyProtection="1">
      <alignment horizontal="center"/>
    </xf>
    <xf numFmtId="0" fontId="3" fillId="0" borderId="54" xfId="0" applyFont="1" applyBorder="1" applyAlignment="1" applyProtection="1">
      <alignment horizontal="center"/>
    </xf>
    <xf numFmtId="0" fontId="2" fillId="0" borderId="11" xfId="0" applyFont="1" applyFill="1" applyBorder="1" applyAlignment="1" applyProtection="1">
      <alignment horizontal="center"/>
    </xf>
    <xf numFmtId="0" fontId="2" fillId="3" borderId="215" xfId="0" applyFont="1" applyFill="1" applyBorder="1" applyAlignment="1" applyProtection="1">
      <alignment horizontal="center"/>
      <protection locked="0"/>
    </xf>
    <xf numFmtId="0" fontId="2" fillId="3" borderId="215" xfId="0" applyFont="1" applyFill="1" applyBorder="1" applyAlignment="1" applyProtection="1">
      <alignment horizontal="center"/>
    </xf>
    <xf numFmtId="49" fontId="1" fillId="0" borderId="198" xfId="0" applyNumberFormat="1" applyFont="1" applyBorder="1" applyAlignment="1" applyProtection="1">
      <alignment vertical="center"/>
    </xf>
    <xf numFmtId="49" fontId="1" fillId="0" borderId="199" xfId="0" applyNumberFormat="1" applyFont="1" applyBorder="1" applyAlignment="1" applyProtection="1">
      <alignment vertical="center"/>
    </xf>
    <xf numFmtId="49" fontId="1" fillId="0" borderId="200" xfId="0" applyNumberFormat="1" applyFont="1" applyBorder="1" applyAlignment="1" applyProtection="1">
      <alignment vertical="center"/>
    </xf>
    <xf numFmtId="49" fontId="1" fillId="0" borderId="197" xfId="0" applyNumberFormat="1" applyFont="1" applyBorder="1" applyAlignment="1" applyProtection="1">
      <alignment vertical="center"/>
    </xf>
    <xf numFmtId="49" fontId="1" fillId="0" borderId="154" xfId="0" applyNumberFormat="1" applyFont="1" applyBorder="1" applyAlignment="1" applyProtection="1">
      <alignment vertical="center"/>
    </xf>
    <xf numFmtId="0" fontId="2" fillId="0" borderId="204" xfId="7" applyBorder="1" applyProtection="1"/>
    <xf numFmtId="6" fontId="2" fillId="3" borderId="120" xfId="7" applyNumberFormat="1" applyFill="1" applyBorder="1" applyProtection="1"/>
    <xf numFmtId="10" fontId="1" fillId="0" borderId="200" xfId="7" applyNumberFormat="1" applyFont="1" applyBorder="1" applyAlignment="1">
      <alignment horizontal="center" vertical="center" wrapText="1"/>
    </xf>
    <xf numFmtId="42" fontId="2" fillId="0" borderId="0" xfId="7" applyNumberFormat="1" applyBorder="1" applyAlignment="1">
      <alignment horizontal="right"/>
    </xf>
    <xf numFmtId="6" fontId="2" fillId="3" borderId="0" xfId="7" applyNumberFormat="1" applyFill="1" applyBorder="1" applyAlignment="1">
      <alignment horizontal="right"/>
    </xf>
    <xf numFmtId="6" fontId="2" fillId="0" borderId="190" xfId="7" applyNumberFormat="1" applyBorder="1" applyAlignment="1">
      <alignment horizontal="right"/>
    </xf>
    <xf numFmtId="0" fontId="1" fillId="0" borderId="204" xfId="7" applyFont="1" applyBorder="1"/>
    <xf numFmtId="0" fontId="1" fillId="0" borderId="54" xfId="7" applyFont="1" applyBorder="1"/>
    <xf numFmtId="0" fontId="2" fillId="0" borderId="190" xfId="7" applyBorder="1" applyAlignment="1">
      <alignment horizontal="left"/>
    </xf>
    <xf numFmtId="0" fontId="8" fillId="2" borderId="0" xfId="7" applyFont="1" applyFill="1" applyBorder="1" applyAlignment="1">
      <alignment horizontal="left"/>
    </xf>
    <xf numFmtId="0" fontId="2" fillId="0" borderId="9" xfId="7" applyFill="1" applyBorder="1" applyAlignment="1">
      <alignment horizontal="left"/>
    </xf>
    <xf numFmtId="0" fontId="1" fillId="2" borderId="204" xfId="7" applyFont="1" applyFill="1" applyBorder="1"/>
    <xf numFmtId="0" fontId="8" fillId="2" borderId="0" xfId="7" applyFont="1" applyFill="1" applyBorder="1"/>
    <xf numFmtId="9" fontId="2" fillId="0" borderId="0" xfId="7" applyNumberFormat="1" applyFill="1" applyBorder="1" applyAlignment="1">
      <alignment horizontal="right"/>
    </xf>
    <xf numFmtId="169" fontId="2" fillId="0" borderId="0" xfId="7" applyNumberFormat="1" applyBorder="1" applyAlignment="1">
      <alignment horizontal="left"/>
    </xf>
    <xf numFmtId="49" fontId="1" fillId="0" borderId="0" xfId="7" applyNumberFormat="1" applyFont="1" applyBorder="1" applyAlignment="1">
      <alignment horizontal="left"/>
    </xf>
    <xf numFmtId="0" fontId="1" fillId="2" borderId="201" xfId="7" applyFont="1" applyFill="1" applyBorder="1"/>
    <xf numFmtId="0" fontId="1" fillId="0" borderId="204" xfId="7" applyFont="1" applyBorder="1" applyAlignment="1">
      <alignment horizontal="center"/>
    </xf>
    <xf numFmtId="0" fontId="1" fillId="0" borderId="202" xfId="7" applyFont="1" applyBorder="1" applyAlignment="1">
      <alignment horizontal="center"/>
    </xf>
    <xf numFmtId="0" fontId="1" fillId="0" borderId="55" xfId="7" applyFont="1" applyBorder="1" applyAlignment="1">
      <alignment horizontal="center"/>
    </xf>
    <xf numFmtId="6" fontId="2" fillId="0" borderId="7" xfId="7" applyNumberFormat="1" applyBorder="1" applyAlignment="1">
      <alignment horizontal="right"/>
    </xf>
    <xf numFmtId="38" fontId="2" fillId="0" borderId="7" xfId="7" applyNumberFormat="1" applyBorder="1" applyAlignment="1">
      <alignment horizontal="left"/>
    </xf>
    <xf numFmtId="169" fontId="2" fillId="0" borderId="7" xfId="7" applyNumberFormat="1" applyBorder="1" applyAlignment="1">
      <alignment horizontal="right"/>
    </xf>
    <xf numFmtId="10" fontId="2" fillId="0" borderId="7" xfId="7" applyNumberFormat="1" applyBorder="1" applyAlignment="1">
      <alignment horizontal="right"/>
    </xf>
    <xf numFmtId="0" fontId="2" fillId="0" borderId="191" xfId="7" applyBorder="1"/>
    <xf numFmtId="0" fontId="2" fillId="0" borderId="191" xfId="7" quotePrefix="1" applyFont="1" applyBorder="1" applyAlignment="1"/>
    <xf numFmtId="0" fontId="2" fillId="0" borderId="190" xfId="7" quotePrefix="1" applyFont="1" applyBorder="1" applyAlignment="1"/>
    <xf numFmtId="0" fontId="2" fillId="0" borderId="13" xfId="7" quotePrefix="1" applyFont="1" applyBorder="1" applyAlignment="1"/>
    <xf numFmtId="0" fontId="2" fillId="0" borderId="54" xfId="7" quotePrefix="1" applyFont="1" applyBorder="1" applyAlignment="1"/>
    <xf numFmtId="6" fontId="2" fillId="0" borderId="0" xfId="7" applyNumberFormat="1" applyFill="1" applyBorder="1" applyAlignment="1">
      <alignment horizontal="right"/>
    </xf>
    <xf numFmtId="38" fontId="2" fillId="0" borderId="0" xfId="7" applyNumberFormat="1" applyFill="1" applyBorder="1" applyAlignment="1">
      <alignment horizontal="left"/>
    </xf>
    <xf numFmtId="42" fontId="2" fillId="0" borderId="0" xfId="7" applyNumberFormat="1" applyFill="1" applyBorder="1" applyAlignment="1">
      <alignment horizontal="right"/>
    </xf>
    <xf numFmtId="169" fontId="2" fillId="0" borderId="0" xfId="7" applyNumberFormat="1" applyBorder="1" applyAlignment="1"/>
    <xf numFmtId="0" fontId="1" fillId="0" borderId="201" xfId="7" applyFont="1" applyBorder="1"/>
    <xf numFmtId="49" fontId="1" fillId="0" borderId="204" xfId="7" applyNumberFormat="1" applyFont="1" applyBorder="1" applyAlignment="1">
      <alignment horizontal="left"/>
    </xf>
    <xf numFmtId="0" fontId="2" fillId="0" borderId="204" xfId="7" applyBorder="1" applyAlignment="1">
      <alignment horizontal="center"/>
    </xf>
    <xf numFmtId="14" fontId="2" fillId="0" borderId="204" xfId="7" applyNumberFormat="1" applyBorder="1" applyAlignment="1">
      <alignment horizontal="center"/>
    </xf>
    <xf numFmtId="0" fontId="2" fillId="0" borderId="0" xfId="7" applyBorder="1" applyProtection="1"/>
    <xf numFmtId="38" fontId="2" fillId="0" borderId="7" xfId="7" applyNumberFormat="1" applyBorder="1" applyAlignment="1">
      <alignment horizontal="right"/>
    </xf>
    <xf numFmtId="42" fontId="0" fillId="0" borderId="221" xfId="0" applyNumberFormat="1" applyBorder="1" applyAlignment="1">
      <alignment horizontal="center" vertical="center"/>
    </xf>
    <xf numFmtId="42" fontId="0" fillId="0" borderId="221" xfId="0" applyNumberFormat="1" applyBorder="1"/>
    <xf numFmtId="42" fontId="10" fillId="0" borderId="222" xfId="2" applyNumberFormat="1" applyFont="1" applyFill="1" applyBorder="1" applyAlignment="1" applyProtection="1">
      <alignment horizontal="left"/>
      <protection locked="0"/>
    </xf>
    <xf numFmtId="169" fontId="2" fillId="0" borderId="0" xfId="7" applyNumberFormat="1" applyBorder="1" applyAlignment="1" applyProtection="1">
      <alignment horizontal="left"/>
    </xf>
    <xf numFmtId="0" fontId="2" fillId="0" borderId="201" xfId="7" applyBorder="1" applyProtection="1"/>
    <xf numFmtId="0" fontId="1" fillId="0" borderId="204" xfId="7" applyFont="1" applyBorder="1" applyProtection="1"/>
    <xf numFmtId="0" fontId="2" fillId="0" borderId="204" xfId="7" applyBorder="1" applyAlignment="1" applyProtection="1">
      <alignment horizontal="right"/>
    </xf>
    <xf numFmtId="0" fontId="2" fillId="0" borderId="202" xfId="7" applyBorder="1" applyProtection="1"/>
    <xf numFmtId="6" fontId="1" fillId="0" borderId="218" xfId="7" applyNumberFormat="1" applyFont="1" applyBorder="1" applyProtection="1"/>
    <xf numFmtId="169" fontId="2" fillId="0" borderId="9" xfId="7" applyNumberFormat="1" applyBorder="1" applyAlignment="1" applyProtection="1">
      <alignment horizontal="center"/>
    </xf>
    <xf numFmtId="169" fontId="2" fillId="0" borderId="204" xfId="7" applyNumberFormat="1" applyBorder="1" applyAlignment="1" applyProtection="1">
      <alignment horizontal="right"/>
    </xf>
    <xf numFmtId="169" fontId="2" fillId="0" borderId="204" xfId="7" applyNumberFormat="1" applyBorder="1" applyAlignment="1" applyProtection="1">
      <alignment horizontal="center"/>
    </xf>
    <xf numFmtId="0" fontId="2" fillId="0" borderId="202" xfId="7" applyBorder="1" applyAlignment="1" applyProtection="1">
      <alignment horizontal="center"/>
    </xf>
    <xf numFmtId="169" fontId="1" fillId="0" borderId="0" xfId="7" applyNumberFormat="1" applyFont="1" applyBorder="1" applyAlignment="1" applyProtection="1">
      <alignment horizontal="left"/>
    </xf>
    <xf numFmtId="6" fontId="1" fillId="0" borderId="223" xfId="7" applyNumberFormat="1" applyFont="1" applyBorder="1" applyProtection="1"/>
    <xf numFmtId="49" fontId="1" fillId="0" borderId="9" xfId="0" applyNumberFormat="1" applyFont="1" applyBorder="1" applyAlignment="1" applyProtection="1">
      <alignment vertical="center"/>
    </xf>
    <xf numFmtId="42" fontId="2" fillId="0" borderId="144" xfId="7" applyNumberFormat="1" applyBorder="1" applyProtection="1"/>
    <xf numFmtId="0" fontId="2" fillId="0" borderId="144" xfId="7" applyBorder="1" applyProtection="1"/>
    <xf numFmtId="0" fontId="3" fillId="0" borderId="9" xfId="0" applyFont="1" applyBorder="1" applyProtection="1"/>
    <xf numFmtId="0" fontId="0" fillId="0" borderId="0" xfId="0" applyAlignment="1"/>
    <xf numFmtId="0" fontId="2" fillId="0" borderId="0" xfId="7" applyBorder="1" applyProtection="1"/>
    <xf numFmtId="0" fontId="2" fillId="0" borderId="0" xfId="0" applyFont="1" applyAlignment="1"/>
    <xf numFmtId="0" fontId="2" fillId="0" borderId="0" xfId="7"/>
    <xf numFmtId="169" fontId="2" fillId="0" borderId="0" xfId="7" applyNumberFormat="1"/>
    <xf numFmtId="0" fontId="1" fillId="0" borderId="0" xfId="7" applyFont="1"/>
    <xf numFmtId="0" fontId="2" fillId="0" borderId="0" xfId="0" applyFont="1" applyAlignment="1">
      <alignment wrapText="1"/>
    </xf>
    <xf numFmtId="0" fontId="0" fillId="0" borderId="201" xfId="0" applyBorder="1"/>
    <xf numFmtId="0" fontId="0" fillId="0" borderId="204" xfId="0" applyBorder="1"/>
    <xf numFmtId="0" fontId="0" fillId="0" borderId="202" xfId="0" applyBorder="1"/>
    <xf numFmtId="0" fontId="2" fillId="0" borderId="54" xfId="7" applyBorder="1"/>
    <xf numFmtId="0" fontId="2" fillId="0" borderId="236" xfId="7" applyNumberFormat="1" applyFont="1" applyBorder="1" applyAlignment="1" applyProtection="1">
      <alignment horizontal="center"/>
    </xf>
    <xf numFmtId="0" fontId="2" fillId="0" borderId="54" xfId="7" applyNumberFormat="1" applyFont="1" applyBorder="1" applyAlignment="1" applyProtection="1">
      <alignment horizontal="center"/>
    </xf>
    <xf numFmtId="0" fontId="2" fillId="0" borderId="237" xfId="7" applyNumberFormat="1" applyFont="1" applyBorder="1" applyAlignment="1" applyProtection="1">
      <alignment horizontal="center"/>
    </xf>
    <xf numFmtId="37" fontId="0" fillId="0" borderId="238" xfId="1" applyNumberFormat="1" applyFont="1" applyBorder="1" applyProtection="1"/>
    <xf numFmtId="0" fontId="2" fillId="8" borderId="54" xfId="7" applyNumberFormat="1" applyFill="1" applyBorder="1" applyProtection="1"/>
    <xf numFmtId="0" fontId="2" fillId="8" borderId="0" xfId="7" applyNumberFormat="1" applyFill="1" applyBorder="1" applyProtection="1"/>
    <xf numFmtId="37" fontId="0" fillId="0" borderId="237" xfId="1" applyNumberFormat="1" applyFont="1" applyBorder="1" applyProtection="1"/>
    <xf numFmtId="0" fontId="1" fillId="0" borderId="0" xfId="7" applyNumberFormat="1" applyFont="1" applyBorder="1" applyProtection="1"/>
    <xf numFmtId="0" fontId="2" fillId="0" borderId="0" xfId="7" applyNumberFormat="1" applyBorder="1" applyAlignment="1" applyProtection="1">
      <alignment horizontal="center"/>
    </xf>
    <xf numFmtId="0" fontId="2" fillId="0" borderId="0" xfId="7" applyNumberFormat="1" applyFont="1" applyBorder="1" applyProtection="1"/>
    <xf numFmtId="173" fontId="37" fillId="0" borderId="241" xfId="7" applyNumberFormat="1" applyFont="1" applyBorder="1" applyProtection="1">
      <protection locked="0"/>
    </xf>
    <xf numFmtId="7" fontId="37" fillId="0" borderId="241" xfId="7" applyNumberFormat="1" applyFont="1" applyBorder="1" applyProtection="1">
      <protection locked="0"/>
    </xf>
    <xf numFmtId="0" fontId="2" fillId="0" borderId="0" xfId="7" applyAlignment="1">
      <alignment horizontal="right"/>
    </xf>
    <xf numFmtId="0" fontId="1" fillId="0" borderId="0" xfId="7" applyFont="1" applyBorder="1" applyAlignment="1">
      <alignment horizontal="right"/>
    </xf>
    <xf numFmtId="0" fontId="22" fillId="0" borderId="0" xfId="7" applyFont="1" applyBorder="1" applyAlignment="1" applyProtection="1">
      <alignment horizontal="center" vertical="top"/>
    </xf>
    <xf numFmtId="0" fontId="1" fillId="0" borderId="0" xfId="7" applyFont="1" applyBorder="1" applyAlignment="1" applyProtection="1">
      <alignment horizontal="right"/>
    </xf>
    <xf numFmtId="49" fontId="2" fillId="0" borderId="0" xfId="7" applyNumberFormat="1" applyBorder="1" applyProtection="1"/>
    <xf numFmtId="0" fontId="37" fillId="0" borderId="0" xfId="7" applyFont="1" applyBorder="1" applyProtection="1"/>
    <xf numFmtId="0" fontId="37" fillId="0" borderId="0" xfId="7" applyFont="1" applyBorder="1" applyAlignment="1" applyProtection="1">
      <alignment horizontal="right"/>
    </xf>
    <xf numFmtId="0" fontId="43" fillId="0" borderId="0" xfId="7" applyFont="1" applyBorder="1" applyProtection="1"/>
    <xf numFmtId="0" fontId="37" fillId="0" borderId="0" xfId="7" applyFont="1" applyBorder="1" applyAlignment="1" applyProtection="1">
      <alignment horizontal="center"/>
    </xf>
    <xf numFmtId="0" fontId="37" fillId="0" borderId="0" xfId="7" applyFont="1" applyBorder="1" applyAlignment="1" applyProtection="1">
      <alignment horizontal="left"/>
    </xf>
    <xf numFmtId="0" fontId="2" fillId="0" borderId="10" xfId="7" applyBorder="1" applyProtection="1"/>
    <xf numFmtId="0" fontId="2" fillId="0" borderId="0" xfId="7" applyAlignment="1" applyProtection="1">
      <alignment horizontal="right"/>
    </xf>
    <xf numFmtId="0" fontId="2" fillId="0" borderId="0" xfId="7" applyNumberFormat="1" applyBorder="1" applyProtection="1"/>
    <xf numFmtId="0" fontId="2" fillId="0" borderId="0" xfId="7" applyNumberFormat="1" applyFont="1" applyBorder="1" applyAlignment="1" applyProtection="1">
      <alignment horizontal="center"/>
    </xf>
    <xf numFmtId="0" fontId="2" fillId="0" borderId="241" xfId="7" applyNumberFormat="1" applyBorder="1" applyAlignment="1" applyProtection="1">
      <alignment horizontal="center"/>
      <protection locked="0"/>
    </xf>
    <xf numFmtId="0" fontId="2" fillId="0" borderId="0" xfId="7" applyNumberFormat="1" applyBorder="1" applyAlignment="1" applyProtection="1">
      <alignment horizontal="left" vertical="center" wrapText="1"/>
      <protection locked="0"/>
    </xf>
    <xf numFmtId="0" fontId="1" fillId="0" borderId="204" xfId="7" applyFont="1" applyBorder="1" applyProtection="1">
      <protection locked="0"/>
    </xf>
    <xf numFmtId="0" fontId="1" fillId="0" borderId="0" xfId="7" applyFont="1" applyBorder="1" applyProtection="1">
      <protection locked="0"/>
    </xf>
    <xf numFmtId="0" fontId="2" fillId="0" borderId="7" xfId="7" applyNumberFormat="1" applyBorder="1" applyProtection="1"/>
    <xf numFmtId="0" fontId="22" fillId="0" borderId="0" xfId="7" applyFont="1" applyBorder="1" applyAlignment="1">
      <alignment horizontal="center"/>
    </xf>
    <xf numFmtId="0" fontId="2" fillId="0" borderId="201" xfId="7" applyNumberFormat="1" applyBorder="1" applyProtection="1"/>
    <xf numFmtId="174" fontId="2" fillId="0" borderId="0" xfId="1" applyNumberFormat="1" applyFont="1"/>
    <xf numFmtId="174" fontId="2" fillId="0" borderId="0" xfId="1" applyNumberFormat="1" applyFont="1" applyBorder="1"/>
    <xf numFmtId="174" fontId="2" fillId="0" borderId="0" xfId="1" applyNumberFormat="1" applyFont="1" applyFill="1"/>
    <xf numFmtId="38" fontId="2" fillId="0" borderId="0" xfId="17" applyFont="1"/>
    <xf numFmtId="174" fontId="2" fillId="0" borderId="54" xfId="1" applyNumberFormat="1" applyFont="1" applyBorder="1"/>
    <xf numFmtId="10" fontId="2" fillId="0" borderId="0" xfId="4" applyNumberFormat="1" applyFont="1"/>
    <xf numFmtId="43" fontId="2" fillId="0" borderId="0" xfId="1" applyNumberFormat="1" applyFont="1"/>
    <xf numFmtId="174" fontId="37" fillId="0" borderId="0" xfId="1" applyNumberFormat="1" applyFont="1"/>
    <xf numFmtId="174" fontId="37" fillId="0" borderId="0" xfId="1" applyNumberFormat="1" applyFont="1" applyBorder="1"/>
    <xf numFmtId="174" fontId="37" fillId="0" borderId="0" xfId="1" applyNumberFormat="1" applyFont="1" applyFill="1"/>
    <xf numFmtId="174" fontId="37" fillId="0" borderId="0" xfId="1" applyNumberFormat="1" applyFont="1" applyAlignment="1"/>
    <xf numFmtId="38" fontId="37" fillId="0" borderId="0" xfId="17" applyFont="1"/>
    <xf numFmtId="174" fontId="37" fillId="0" borderId="0" xfId="1" applyNumberFormat="1" applyFont="1" applyFill="1" applyBorder="1"/>
    <xf numFmtId="174" fontId="37" fillId="0" borderId="0" xfId="1" applyNumberFormat="1" applyFont="1" applyBorder="1" applyAlignment="1"/>
    <xf numFmtId="174" fontId="37" fillId="0" borderId="0" xfId="1" applyNumberFormat="1" applyFont="1" applyFill="1" applyBorder="1" applyAlignment="1"/>
    <xf numFmtId="174" fontId="37" fillId="0" borderId="0" xfId="1" applyNumberFormat="1" applyFont="1" applyBorder="1" applyAlignment="1">
      <alignment horizontal="right"/>
    </xf>
    <xf numFmtId="38" fontId="2" fillId="0" borderId="54" xfId="17" applyFont="1" applyBorder="1"/>
    <xf numFmtId="9" fontId="2" fillId="0" borderId="0" xfId="4" applyFont="1" applyBorder="1"/>
    <xf numFmtId="174" fontId="2" fillId="0" borderId="86" xfId="4" applyNumberFormat="1" applyFont="1" applyBorder="1"/>
    <xf numFmtId="174" fontId="48" fillId="0" borderId="86" xfId="4" applyNumberFormat="1" applyFont="1" applyBorder="1"/>
    <xf numFmtId="38" fontId="2" fillId="0" borderId="86" xfId="17" applyFont="1" applyBorder="1"/>
    <xf numFmtId="174" fontId="37" fillId="0" borderId="54" xfId="1" applyNumberFormat="1" applyFont="1" applyBorder="1"/>
    <xf numFmtId="0" fontId="2" fillId="0" borderId="0" xfId="1" applyNumberFormat="1" applyFont="1" applyBorder="1"/>
    <xf numFmtId="174" fontId="2" fillId="0" borderId="0" xfId="1" applyNumberFormat="1" applyFont="1" applyBorder="1" applyAlignment="1"/>
    <xf numFmtId="9" fontId="2" fillId="0" borderId="0" xfId="4" applyFont="1" applyBorder="1" applyAlignment="1">
      <alignment horizontal="center"/>
    </xf>
    <xf numFmtId="37" fontId="2" fillId="0" borderId="0" xfId="18" applyFont="1" applyBorder="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4" fontId="2" fillId="0" borderId="0" xfId="1" applyNumberFormat="1" applyFont="1" applyFill="1" applyBorder="1"/>
    <xf numFmtId="38" fontId="2" fillId="0" borderId="0" xfId="17" applyFont="1" applyBorder="1"/>
    <xf numFmtId="174" fontId="2" fillId="0" borderId="243" xfId="1" applyNumberFormat="1" applyFont="1" applyBorder="1"/>
    <xf numFmtId="174" fontId="13" fillId="0" borderId="0" xfId="1" applyNumberFormat="1" applyFont="1" applyBorder="1"/>
    <xf numFmtId="174" fontId="2" fillId="0" borderId="0" xfId="1" applyNumberFormat="1" applyFont="1" applyBorder="1" applyAlignment="1">
      <alignment horizontal="left"/>
    </xf>
    <xf numFmtId="174" fontId="2" fillId="0" borderId="0" xfId="1" applyNumberFormat="1" applyFont="1" applyBorder="1" applyAlignment="1">
      <alignment horizontal="right"/>
    </xf>
    <xf numFmtId="174" fontId="2" fillId="0" borderId="244" xfId="1" applyNumberFormat="1" applyFont="1" applyBorder="1"/>
    <xf numFmtId="174" fontId="13" fillId="0" borderId="54" xfId="1" applyNumberFormat="1" applyFont="1" applyBorder="1"/>
    <xf numFmtId="174" fontId="2" fillId="0" borderId="54" xfId="1" applyNumberFormat="1" applyFont="1" applyBorder="1" applyAlignment="1">
      <alignment horizontal="right"/>
    </xf>
    <xf numFmtId="174" fontId="2" fillId="0" borderId="237" xfId="1" applyNumberFormat="1" applyFont="1" applyBorder="1" applyAlignment="1">
      <alignment horizontal="left"/>
    </xf>
    <xf numFmtId="10" fontId="2" fillId="0" borderId="0" xfId="4" applyNumberFormat="1" applyFont="1" applyBorder="1"/>
    <xf numFmtId="174" fontId="2" fillId="0" borderId="238" xfId="1" applyNumberFormat="1" applyFont="1" applyBorder="1" applyAlignment="1">
      <alignment horizontal="left"/>
    </xf>
    <xf numFmtId="174" fontId="2" fillId="0" borderId="245" xfId="1" applyNumberFormat="1" applyFont="1" applyBorder="1"/>
    <xf numFmtId="174" fontId="2" fillId="0" borderId="86" xfId="1" applyNumberFormat="1" applyFont="1" applyBorder="1"/>
    <xf numFmtId="174" fontId="2" fillId="0" borderId="86" xfId="1" applyNumberFormat="1" applyFont="1" applyBorder="1" applyAlignment="1">
      <alignment horizontal="right"/>
    </xf>
    <xf numFmtId="174" fontId="2" fillId="0" borderId="236" xfId="1" applyNumberFormat="1" applyFont="1" applyBorder="1" applyAlignment="1">
      <alignment horizontal="left"/>
    </xf>
    <xf numFmtId="38" fontId="2" fillId="0" borderId="0" xfId="17" applyFont="1" applyFill="1" applyBorder="1"/>
    <xf numFmtId="38" fontId="1" fillId="0" borderId="0" xfId="17" applyFont="1" applyBorder="1"/>
    <xf numFmtId="174" fontId="1" fillId="0" borderId="0" xfId="1" applyNumberFormat="1" applyFont="1"/>
    <xf numFmtId="38" fontId="1" fillId="0" borderId="177" xfId="17" applyFont="1" applyBorder="1"/>
    <xf numFmtId="38" fontId="1" fillId="0" borderId="178" xfId="17" applyFont="1" applyBorder="1"/>
    <xf numFmtId="38" fontId="1" fillId="0" borderId="178" xfId="17" applyFont="1" applyFill="1" applyBorder="1"/>
    <xf numFmtId="37" fontId="1" fillId="0" borderId="178" xfId="17" applyNumberFormat="1" applyFont="1" applyBorder="1"/>
    <xf numFmtId="38" fontId="2" fillId="0" borderId="177" xfId="17" applyFont="1" applyBorder="1"/>
    <xf numFmtId="174" fontId="2" fillId="0" borderId="178" xfId="1" applyNumberFormat="1" applyFont="1" applyBorder="1"/>
    <xf numFmtId="174" fontId="2" fillId="0" borderId="178" xfId="1" applyNumberFormat="1" applyFont="1" applyFill="1" applyBorder="1"/>
    <xf numFmtId="38" fontId="2" fillId="0" borderId="178" xfId="17" applyFont="1" applyBorder="1"/>
    <xf numFmtId="174" fontId="2" fillId="0" borderId="246" xfId="1" applyNumberFormat="1" applyFont="1" applyBorder="1"/>
    <xf numFmtId="174" fontId="2" fillId="0" borderId="9" xfId="1" applyNumberFormat="1" applyFont="1" applyBorder="1"/>
    <xf numFmtId="174" fontId="2" fillId="0" borderId="9" xfId="1" applyNumberFormat="1" applyFont="1" applyFill="1" applyBorder="1"/>
    <xf numFmtId="38" fontId="2" fillId="0" borderId="243" xfId="17" applyFont="1" applyBorder="1"/>
    <xf numFmtId="38" fontId="1" fillId="0" borderId="0" xfId="20" applyFont="1" applyFill="1" applyBorder="1"/>
    <xf numFmtId="174" fontId="2" fillId="0" borderId="86" xfId="1" applyNumberFormat="1" applyFont="1" applyFill="1" applyBorder="1"/>
    <xf numFmtId="43" fontId="2" fillId="0" borderId="0" xfId="1" applyNumberFormat="1" applyFont="1" applyBorder="1"/>
    <xf numFmtId="174" fontId="1" fillId="0" borderId="0" xfId="1" applyNumberFormat="1" applyFont="1" applyFill="1"/>
    <xf numFmtId="174" fontId="1" fillId="0" borderId="144" xfId="20" applyNumberFormat="1" applyFont="1" applyFill="1" applyBorder="1"/>
    <xf numFmtId="174" fontId="1" fillId="0" borderId="190" xfId="20" applyNumberFormat="1" applyFont="1" applyFill="1" applyBorder="1"/>
    <xf numFmtId="38" fontId="1" fillId="0" borderId="190" xfId="20" applyFont="1" applyFill="1" applyBorder="1"/>
    <xf numFmtId="174" fontId="13" fillId="0" borderId="0" xfId="1" applyNumberFormat="1" applyFont="1"/>
    <xf numFmtId="174" fontId="1" fillId="0" borderId="0" xfId="1" applyNumberFormat="1" applyFont="1" applyBorder="1"/>
    <xf numFmtId="174" fontId="1" fillId="0" borderId="0" xfId="1" applyNumberFormat="1" applyFont="1" applyFill="1" applyBorder="1"/>
    <xf numFmtId="174" fontId="1" fillId="0" borderId="243" xfId="1" applyNumberFormat="1" applyFont="1" applyBorder="1"/>
    <xf numFmtId="174" fontId="2" fillId="0" borderId="243" xfId="1" applyNumberFormat="1" applyFont="1" applyFill="1" applyBorder="1"/>
    <xf numFmtId="174" fontId="2" fillId="0" borderId="54" xfId="1" applyNumberFormat="1" applyFont="1" applyFill="1" applyBorder="1"/>
    <xf numFmtId="174" fontId="2" fillId="0" borderId="243" xfId="1" applyNumberFormat="1" applyFont="1" applyBorder="1" applyAlignment="1">
      <alignment horizontal="right"/>
    </xf>
    <xf numFmtId="174" fontId="2" fillId="0" borderId="247" xfId="1" applyNumberFormat="1" applyFont="1" applyFill="1" applyBorder="1"/>
    <xf numFmtId="174" fontId="2" fillId="0" borderId="247" xfId="1" applyNumberFormat="1" applyFont="1" applyBorder="1"/>
    <xf numFmtId="174" fontId="2" fillId="3" borderId="247" xfId="1" applyNumberFormat="1" applyFont="1" applyFill="1" applyBorder="1"/>
    <xf numFmtId="174" fontId="2" fillId="0" borderId="248" xfId="1" applyNumberFormat="1" applyFont="1" applyFill="1" applyBorder="1"/>
    <xf numFmtId="38" fontId="2" fillId="0" borderId="247" xfId="17" applyFont="1" applyBorder="1"/>
    <xf numFmtId="174" fontId="1" fillId="0" borderId="0" xfId="1" applyNumberFormat="1" applyFont="1" applyAlignment="1">
      <alignment wrapText="1"/>
    </xf>
    <xf numFmtId="9" fontId="2" fillId="0" borderId="0" xfId="4" applyFont="1" applyBorder="1" applyAlignment="1">
      <alignment horizontal="center" wrapText="1"/>
    </xf>
    <xf numFmtId="174" fontId="2" fillId="0" borderId="54" xfId="4" applyNumberFormat="1" applyFont="1" applyBorder="1" applyAlignment="1">
      <alignment horizontal="center" wrapText="1"/>
    </xf>
    <xf numFmtId="9" fontId="2" fillId="0" borderId="0" xfId="4" applyFont="1" applyFill="1" applyBorder="1" applyAlignment="1">
      <alignment horizontal="center" wrapText="1"/>
    </xf>
    <xf numFmtId="174" fontId="2" fillId="0" borderId="0" xfId="1" applyNumberFormat="1" applyFont="1" applyBorder="1" applyAlignment="1">
      <alignment horizontal="center" wrapText="1"/>
    </xf>
    <xf numFmtId="174" fontId="2" fillId="0" borderId="0" xfId="4" applyNumberFormat="1" applyFont="1" applyBorder="1" applyAlignment="1">
      <alignment horizontal="center" wrapText="1"/>
    </xf>
    <xf numFmtId="174" fontId="2" fillId="0" borderId="54" xfId="1" applyNumberFormat="1" applyFont="1" applyBorder="1" applyAlignment="1">
      <alignment horizontal="center" wrapText="1"/>
    </xf>
    <xf numFmtId="43" fontId="2" fillId="0" borderId="0" xfId="1" applyFont="1" applyBorder="1" applyAlignment="1">
      <alignment horizontal="center" wrapText="1"/>
    </xf>
    <xf numFmtId="174" fontId="2" fillId="0" borderId="243" xfId="1" applyNumberFormat="1" applyFont="1" applyFill="1" applyBorder="1" applyAlignment="1">
      <alignment wrapText="1"/>
    </xf>
    <xf numFmtId="174" fontId="1" fillId="0" borderId="0" xfId="1" applyNumberFormat="1" applyFont="1" applyBorder="1" applyAlignment="1">
      <alignment wrapText="1"/>
    </xf>
    <xf numFmtId="0" fontId="2" fillId="0" borderId="0" xfId="21" applyFont="1" applyBorder="1" applyAlignment="1">
      <alignment wrapText="1"/>
    </xf>
    <xf numFmtId="173" fontId="2" fillId="0" borderId="190" xfId="4" applyNumberFormat="1" applyFont="1" applyBorder="1" applyAlignment="1">
      <alignment horizontal="center" wrapText="1"/>
    </xf>
    <xf numFmtId="9" fontId="2" fillId="0" borderId="54" xfId="4" applyFont="1" applyBorder="1" applyAlignment="1">
      <alignment horizontal="center" wrapText="1"/>
    </xf>
    <xf numFmtId="9" fontId="2" fillId="0" borderId="54" xfId="4" applyFont="1" applyFill="1" applyBorder="1" applyAlignment="1">
      <alignment horizontal="center" wrapText="1"/>
    </xf>
    <xf numFmtId="173" fontId="2" fillId="0" borderId="54" xfId="4" applyNumberFormat="1" applyFont="1" applyBorder="1" applyAlignment="1">
      <alignment horizontal="center" wrapText="1"/>
    </xf>
    <xf numFmtId="9" fontId="2" fillId="0" borderId="54" xfId="4" applyNumberFormat="1" applyFont="1" applyBorder="1" applyAlignment="1">
      <alignment horizontal="center" wrapText="1"/>
    </xf>
    <xf numFmtId="38" fontId="2" fillId="0" borderId="249" xfId="17" applyFont="1" applyBorder="1"/>
    <xf numFmtId="38" fontId="2" fillId="0" borderId="204" xfId="17" applyFont="1" applyFill="1" applyBorder="1"/>
    <xf numFmtId="38" fontId="1" fillId="0" borderId="239" xfId="17" applyFont="1" applyBorder="1"/>
    <xf numFmtId="38" fontId="1" fillId="0" borderId="250" xfId="17" applyFont="1" applyBorder="1"/>
    <xf numFmtId="38" fontId="1" fillId="0" borderId="84" xfId="17" applyFont="1" applyBorder="1"/>
    <xf numFmtId="174" fontId="2" fillId="0" borderId="190" xfId="1" applyNumberFormat="1" applyFont="1" applyBorder="1"/>
    <xf numFmtId="174" fontId="2" fillId="0" borderId="144" xfId="1" applyNumberFormat="1" applyFont="1" applyBorder="1"/>
    <xf numFmtId="174" fontId="2" fillId="0" borderId="190" xfId="1" applyNumberFormat="1" applyFont="1" applyFill="1" applyBorder="1"/>
    <xf numFmtId="38" fontId="25" fillId="0" borderId="190" xfId="22" applyNumberFormat="1" applyFont="1" applyBorder="1"/>
    <xf numFmtId="174" fontId="25" fillId="0" borderId="144" xfId="20" applyNumberFormat="1" applyFont="1" applyFill="1" applyBorder="1"/>
    <xf numFmtId="38" fontId="25" fillId="0" borderId="190" xfId="20" applyFont="1" applyBorder="1"/>
    <xf numFmtId="174" fontId="2" fillId="0" borderId="0" xfId="1" applyNumberFormat="1" applyFont="1" applyBorder="1" applyAlignment="1">
      <alignment wrapText="1"/>
    </xf>
    <xf numFmtId="174" fontId="2" fillId="0" borderId="54" xfId="1" applyNumberFormat="1" applyFont="1" applyBorder="1" applyAlignment="1">
      <alignment wrapText="1"/>
    </xf>
    <xf numFmtId="174" fontId="2" fillId="0" borderId="54" xfId="1" applyNumberFormat="1" applyFont="1" applyFill="1" applyBorder="1" applyAlignment="1">
      <alignment wrapText="1"/>
    </xf>
    <xf numFmtId="37" fontId="2" fillId="0" borderId="54" xfId="18" applyFont="1" applyBorder="1"/>
    <xf numFmtId="174" fontId="2" fillId="0" borderId="0" xfId="1" applyNumberFormat="1" applyFont="1" applyFill="1" applyBorder="1" applyAlignment="1">
      <alignment wrapText="1"/>
    </xf>
    <xf numFmtId="174" fontId="2" fillId="0" borderId="0" xfId="20" applyNumberFormat="1" applyFont="1" applyFill="1" applyBorder="1"/>
    <xf numFmtId="174" fontId="2" fillId="0" borderId="243" xfId="20" applyNumberFormat="1" applyFont="1" applyFill="1" applyBorder="1"/>
    <xf numFmtId="174" fontId="2" fillId="0" borderId="247" xfId="20" applyNumberFormat="1" applyFont="1" applyFill="1" applyBorder="1"/>
    <xf numFmtId="174" fontId="2" fillId="0" borderId="248" xfId="20" applyNumberFormat="1" applyFont="1" applyFill="1" applyBorder="1"/>
    <xf numFmtId="38" fontId="1" fillId="0" borderId="247" xfId="20" applyFont="1" applyFill="1" applyBorder="1"/>
    <xf numFmtId="38" fontId="2" fillId="0" borderId="0" xfId="22" applyNumberFormat="1" applyFont="1" applyFill="1" applyBorder="1"/>
    <xf numFmtId="38" fontId="2" fillId="0" borderId="0" xfId="20" applyFont="1" applyBorder="1"/>
    <xf numFmtId="174" fontId="1" fillId="0" borderId="143" xfId="20" applyNumberFormat="1" applyFont="1" applyFill="1" applyBorder="1"/>
    <xf numFmtId="38" fontId="2" fillId="0" borderId="0" xfId="22" applyNumberFormat="1" applyFont="1" applyBorder="1"/>
    <xf numFmtId="38" fontId="2" fillId="0" borderId="190" xfId="22" applyNumberFormat="1" applyFont="1" applyBorder="1"/>
    <xf numFmtId="38" fontId="2" fillId="0" borderId="190" xfId="22" applyNumberFormat="1" applyFont="1" applyFill="1" applyBorder="1"/>
    <xf numFmtId="174" fontId="2" fillId="0" borderId="144" xfId="20" applyNumberFormat="1" applyFont="1" applyFill="1" applyBorder="1"/>
    <xf numFmtId="38" fontId="2" fillId="0" borderId="190" xfId="20" applyFont="1" applyBorder="1"/>
    <xf numFmtId="38" fontId="2" fillId="0" borderId="144" xfId="22" applyNumberFormat="1" applyFont="1" applyBorder="1"/>
    <xf numFmtId="37" fontId="2" fillId="0" borderId="190" xfId="22" applyNumberFormat="1" applyFont="1" applyBorder="1"/>
    <xf numFmtId="38" fontId="2" fillId="0" borderId="243" xfId="17" quotePrefix="1" applyFont="1" applyBorder="1"/>
    <xf numFmtId="38" fontId="2" fillId="0" borderId="0" xfId="17" quotePrefix="1" applyFont="1" applyBorder="1"/>
    <xf numFmtId="38" fontId="2" fillId="0" borderId="243" xfId="17" quotePrefix="1" applyFont="1" applyFill="1" applyBorder="1"/>
    <xf numFmtId="38" fontId="2" fillId="0" borderId="0" xfId="17" applyNumberFormat="1" applyFont="1" applyBorder="1"/>
    <xf numFmtId="38" fontId="25" fillId="0" borderId="190" xfId="22" applyNumberFormat="1" applyFont="1" applyFill="1" applyBorder="1"/>
    <xf numFmtId="38" fontId="25" fillId="0" borderId="144" xfId="22" applyNumberFormat="1" applyFont="1" applyBorder="1"/>
    <xf numFmtId="37" fontId="25" fillId="0" borderId="54" xfId="22" applyNumberFormat="1" applyFont="1" applyBorder="1"/>
    <xf numFmtId="37" fontId="25" fillId="0" borderId="190" xfId="22" applyNumberFormat="1" applyFont="1" applyBorder="1"/>
    <xf numFmtId="38" fontId="13" fillId="0" borderId="0" xfId="17" applyNumberFormat="1" applyFont="1" applyBorder="1"/>
    <xf numFmtId="38" fontId="2" fillId="0" borderId="243" xfId="17" quotePrefix="1" applyNumberFormat="1" applyFont="1" applyBorder="1"/>
    <xf numFmtId="38" fontId="2" fillId="0" borderId="0" xfId="24" applyNumberFormat="1" applyFont="1" applyBorder="1"/>
    <xf numFmtId="38" fontId="2" fillId="0" borderId="0" xfId="24" applyNumberFormat="1" applyFont="1" applyFill="1" applyBorder="1"/>
    <xf numFmtId="174" fontId="1" fillId="0" borderId="243" xfId="1" applyNumberFormat="1" applyFont="1" applyBorder="1" applyAlignment="1">
      <alignment wrapText="1"/>
    </xf>
    <xf numFmtId="174" fontId="2" fillId="0" borderId="0" xfId="1" applyNumberFormat="1" applyFont="1" applyFill="1" applyBorder="1" applyAlignment="1">
      <alignment horizontal="center" wrapText="1"/>
    </xf>
    <xf numFmtId="174" fontId="1" fillId="0" borderId="245" xfId="1" applyNumberFormat="1" applyFont="1" applyBorder="1" applyAlignment="1">
      <alignment wrapText="1"/>
    </xf>
    <xf numFmtId="174" fontId="1" fillId="0" borderId="54" xfId="1" applyNumberFormat="1" applyFont="1" applyBorder="1" applyAlignment="1">
      <alignment horizontal="center" wrapText="1"/>
    </xf>
    <xf numFmtId="174" fontId="1" fillId="0" borderId="190" xfId="1" applyNumberFormat="1" applyFont="1" applyBorder="1" applyAlignment="1">
      <alignment wrapText="1"/>
    </xf>
    <xf numFmtId="174" fontId="1" fillId="0" borderId="190" xfId="1" applyNumberFormat="1" applyFont="1" applyBorder="1" applyAlignment="1">
      <alignment horizontal="center" wrapText="1"/>
    </xf>
    <xf numFmtId="174" fontId="1" fillId="3" borderId="190" xfId="1" applyNumberFormat="1" applyFont="1" applyFill="1" applyBorder="1" applyAlignment="1">
      <alignment horizontal="center" wrapText="1"/>
    </xf>
    <xf numFmtId="174" fontId="1" fillId="3" borderId="190" xfId="1" applyNumberFormat="1" applyFont="1" applyFill="1" applyBorder="1" applyAlignment="1">
      <alignment wrapText="1"/>
    </xf>
    <xf numFmtId="174" fontId="1" fillId="0" borderId="190" xfId="1" applyNumberFormat="1" applyFont="1" applyFill="1" applyBorder="1" applyAlignment="1">
      <alignment horizontal="center" wrapText="1"/>
    </xf>
    <xf numFmtId="175" fontId="1" fillId="0" borderId="190" xfId="4" applyNumberFormat="1" applyFont="1" applyBorder="1" applyAlignment="1">
      <alignment wrapText="1"/>
    </xf>
    <xf numFmtId="0" fontId="8" fillId="0" borderId="190" xfId="21" applyFont="1" applyBorder="1" applyAlignment="1">
      <alignment wrapText="1"/>
    </xf>
    <xf numFmtId="17" fontId="2" fillId="0" borderId="0" xfId="25" applyFont="1" applyBorder="1" applyAlignment="1">
      <alignment wrapText="1"/>
    </xf>
    <xf numFmtId="17" fontId="2" fillId="0" borderId="54" xfId="25" applyFont="1" applyBorder="1" applyAlignment="1">
      <alignment horizontal="center" wrapText="1"/>
    </xf>
    <xf numFmtId="17" fontId="2" fillId="0" borderId="0" xfId="25" applyFont="1" applyBorder="1" applyAlignment="1">
      <alignment horizontal="center" wrapText="1"/>
    </xf>
    <xf numFmtId="43" fontId="2" fillId="0" borderId="54" xfId="1" applyFont="1" applyBorder="1" applyAlignment="1">
      <alignment horizontal="center" wrapText="1"/>
    </xf>
    <xf numFmtId="174" fontId="2" fillId="0" borderId="9" xfId="1" applyNumberFormat="1" applyFont="1" applyBorder="1" applyAlignment="1">
      <alignment horizontal="center"/>
    </xf>
    <xf numFmtId="174" fontId="2" fillId="0" borderId="9" xfId="1" applyNumberFormat="1" applyFont="1" applyBorder="1" applyAlignment="1"/>
    <xf numFmtId="0" fontId="39" fillId="0" borderId="9" xfId="21" applyFont="1" applyBorder="1"/>
    <xf numFmtId="10" fontId="47" fillId="0" borderId="54" xfId="4" applyNumberFormat="1" applyFont="1" applyBorder="1" applyAlignment="1">
      <alignment horizontal="center"/>
    </xf>
    <xf numFmtId="174" fontId="2" fillId="0" borderId="0" xfId="1" applyNumberFormat="1" applyFont="1" applyAlignment="1">
      <alignment horizontal="center"/>
    </xf>
    <xf numFmtId="174" fontId="1" fillId="0" borderId="0" xfId="1" applyNumberFormat="1" applyFont="1" applyBorder="1" applyAlignment="1">
      <alignment horizontal="center" wrapText="1"/>
    </xf>
    <xf numFmtId="38" fontId="25" fillId="0" borderId="190" xfId="22" applyNumberFormat="1" applyFont="1" applyBorder="1" applyAlignment="1">
      <alignment horizontal="center"/>
    </xf>
    <xf numFmtId="38" fontId="2" fillId="0" borderId="0" xfId="17" applyFont="1" applyBorder="1" applyAlignment="1">
      <alignment horizontal="center"/>
    </xf>
    <xf numFmtId="173" fontId="2" fillId="0" borderId="0" xfId="4" applyNumberFormat="1" applyFont="1" applyBorder="1" applyAlignment="1">
      <alignment horizontal="center"/>
    </xf>
    <xf numFmtId="38" fontId="2" fillId="0" borderId="0" xfId="17" quotePrefix="1" applyFont="1" applyBorder="1" applyAlignment="1">
      <alignment horizontal="center"/>
    </xf>
    <xf numFmtId="173" fontId="2" fillId="0" borderId="54" xfId="4" applyNumberFormat="1" applyFont="1" applyBorder="1" applyAlignment="1">
      <alignment horizontal="center"/>
    </xf>
    <xf numFmtId="38" fontId="25" fillId="0" borderId="54" xfId="22" applyNumberFormat="1" applyFont="1" applyBorder="1" applyAlignment="1">
      <alignment horizontal="center"/>
    </xf>
    <xf numFmtId="38" fontId="2" fillId="0" borderId="0" xfId="17" quotePrefix="1" applyFont="1" applyFill="1" applyBorder="1" applyAlignment="1">
      <alignment horizontal="center"/>
    </xf>
    <xf numFmtId="37" fontId="2" fillId="0" borderId="190" xfId="22" applyNumberFormat="1" applyFont="1" applyBorder="1" applyAlignment="1">
      <alignment horizontal="center"/>
    </xf>
    <xf numFmtId="38" fontId="2" fillId="0" borderId="190" xfId="22" applyNumberFormat="1" applyFont="1" applyBorder="1" applyAlignment="1">
      <alignment horizontal="center"/>
    </xf>
    <xf numFmtId="38" fontId="2" fillId="0" borderId="0" xfId="22" applyNumberFormat="1" applyFont="1" applyBorder="1" applyAlignment="1">
      <alignment horizontal="center"/>
    </xf>
    <xf numFmtId="174" fontId="1" fillId="0" borderId="190" xfId="20" applyNumberFormat="1" applyFont="1" applyFill="1" applyBorder="1" applyAlignment="1">
      <alignment horizontal="center"/>
    </xf>
    <xf numFmtId="174" fontId="2" fillId="0" borderId="247" xfId="20" applyNumberFormat="1" applyFont="1" applyFill="1" applyBorder="1" applyAlignment="1">
      <alignment horizontal="center"/>
    </xf>
    <xf numFmtId="174" fontId="2" fillId="0" borderId="0" xfId="20" applyNumberFormat="1" applyFont="1" applyFill="1" applyBorder="1" applyAlignment="1">
      <alignment horizontal="center"/>
    </xf>
    <xf numFmtId="43" fontId="2" fillId="0" borderId="0" xfId="1" applyFont="1" applyFill="1" applyBorder="1" applyAlignment="1">
      <alignment horizontal="center"/>
    </xf>
    <xf numFmtId="174" fontId="2" fillId="0" borderId="54" xfId="1" applyNumberFormat="1" applyFont="1" applyBorder="1" applyAlignment="1">
      <alignment horizontal="center"/>
    </xf>
    <xf numFmtId="38" fontId="1" fillId="0" borderId="178" xfId="17" applyFont="1" applyBorder="1" applyAlignment="1">
      <alignment horizontal="center"/>
    </xf>
    <xf numFmtId="174" fontId="2" fillId="0" borderId="247" xfId="1" applyNumberFormat="1" applyFont="1" applyBorder="1" applyAlignment="1">
      <alignment horizontal="center"/>
    </xf>
    <xf numFmtId="174" fontId="2" fillId="0" borderId="0" xfId="1" applyNumberFormat="1" applyFont="1" applyBorder="1" applyAlignment="1">
      <alignment horizontal="center"/>
    </xf>
    <xf numFmtId="174" fontId="2" fillId="0" borderId="0" xfId="1" applyNumberFormat="1" applyFont="1" applyFill="1" applyBorder="1" applyAlignment="1">
      <alignment horizontal="center"/>
    </xf>
    <xf numFmtId="38" fontId="2" fillId="0" borderId="178" xfId="17" applyFont="1" applyBorder="1" applyAlignment="1">
      <alignment horizontal="center"/>
    </xf>
    <xf numFmtId="174" fontId="2" fillId="0" borderId="86" xfId="1" applyNumberFormat="1" applyFont="1" applyBorder="1" applyAlignment="1">
      <alignment horizontal="center"/>
    </xf>
    <xf numFmtId="174" fontId="37" fillId="0" borderId="0" xfId="1" applyNumberFormat="1" applyFont="1" applyAlignment="1">
      <alignment horizontal="center"/>
    </xf>
    <xf numFmtId="38" fontId="34" fillId="0" borderId="0" xfId="17" applyFont="1" applyBorder="1" applyAlignment="1">
      <alignment horizontal="center"/>
    </xf>
    <xf numFmtId="174" fontId="1" fillId="0" borderId="0" xfId="1" applyNumberFormat="1" applyFont="1" applyBorder="1" applyAlignment="1">
      <alignment horizontal="center"/>
    </xf>
    <xf numFmtId="174" fontId="34" fillId="0" borderId="0" xfId="1" applyNumberFormat="1" applyFont="1" applyBorder="1" applyAlignment="1">
      <alignment horizontal="center"/>
    </xf>
    <xf numFmtId="174" fontId="1" fillId="0" borderId="86" xfId="1" applyNumberFormat="1" applyFont="1" applyBorder="1" applyAlignment="1">
      <alignment horizontal="center"/>
    </xf>
    <xf numFmtId="174" fontId="1" fillId="0" borderId="244" xfId="1" applyNumberFormat="1" applyFont="1" applyFill="1" applyBorder="1" applyAlignment="1">
      <alignment horizontal="center" wrapText="1"/>
    </xf>
    <xf numFmtId="174" fontId="2" fillId="0" borderId="201" xfId="1" applyNumberFormat="1" applyFont="1" applyBorder="1"/>
    <xf numFmtId="38" fontId="2" fillId="0" borderId="204" xfId="17" applyFont="1" applyBorder="1"/>
    <xf numFmtId="174" fontId="2" fillId="0" borderId="204" xfId="1" applyNumberFormat="1" applyFont="1" applyBorder="1" applyAlignment="1">
      <alignment horizontal="center"/>
    </xf>
    <xf numFmtId="174" fontId="2" fillId="0" borderId="204" xfId="1" applyNumberFormat="1" applyFont="1" applyBorder="1"/>
    <xf numFmtId="174" fontId="2" fillId="0" borderId="204" xfId="1" applyNumberFormat="1" applyFont="1" applyFill="1" applyBorder="1"/>
    <xf numFmtId="174" fontId="2" fillId="0" borderId="202" xfId="1" applyNumberFormat="1" applyFont="1" applyBorder="1"/>
    <xf numFmtId="174" fontId="2" fillId="0" borderId="6" xfId="1" applyNumberFormat="1" applyFont="1" applyBorder="1"/>
    <xf numFmtId="174" fontId="2" fillId="0" borderId="7" xfId="1" applyNumberFormat="1" applyFont="1" applyBorder="1"/>
    <xf numFmtId="38" fontId="2" fillId="0" borderId="0" xfId="17" applyFont="1" applyBorder="1" applyAlignment="1">
      <alignment horizontal="right"/>
    </xf>
    <xf numFmtId="37" fontId="54" fillId="0" borderId="0" xfId="26" applyNumberFormat="1" applyFont="1" applyBorder="1"/>
    <xf numFmtId="174" fontId="48" fillId="0" borderId="0" xfId="1" applyNumberFormat="1" applyFont="1" applyBorder="1"/>
    <xf numFmtId="37" fontId="53" fillId="0" borderId="0" xfId="26" applyNumberFormat="1" applyFont="1" applyBorder="1" applyAlignment="1">
      <alignment wrapText="1"/>
    </xf>
    <xf numFmtId="37" fontId="53" fillId="0" borderId="0" xfId="26" applyNumberFormat="1" applyFont="1" applyBorder="1" applyAlignment="1">
      <alignment horizontal="center" wrapText="1"/>
    </xf>
    <xf numFmtId="9" fontId="2" fillId="0" borderId="55" xfId="4" applyFont="1" applyBorder="1"/>
    <xf numFmtId="174" fontId="2" fillId="0" borderId="10" xfId="1" applyNumberFormat="1" applyFont="1" applyBorder="1"/>
    <xf numFmtId="17" fontId="2" fillId="0" borderId="6" xfId="25" applyFont="1" applyBorder="1" applyAlignment="1">
      <alignment wrapText="1"/>
    </xf>
    <xf numFmtId="17" fontId="2" fillId="0" borderId="253" xfId="25" applyFont="1" applyBorder="1" applyAlignment="1">
      <alignment horizontal="center" wrapText="1"/>
    </xf>
    <xf numFmtId="174" fontId="1" fillId="0" borderId="6" xfId="1" applyNumberFormat="1" applyFont="1" applyBorder="1" applyAlignment="1">
      <alignment wrapText="1"/>
    </xf>
    <xf numFmtId="174" fontId="1" fillId="0" borderId="130" xfId="1" applyNumberFormat="1" applyFont="1" applyBorder="1" applyAlignment="1">
      <alignment wrapText="1"/>
    </xf>
    <xf numFmtId="0" fontId="1" fillId="0" borderId="0" xfId="23" applyFont="1" applyBorder="1"/>
    <xf numFmtId="174" fontId="1" fillId="0" borderId="167" xfId="1" applyNumberFormat="1" applyFont="1" applyBorder="1" applyAlignment="1">
      <alignment wrapText="1"/>
    </xf>
    <xf numFmtId="38" fontId="25" fillId="0" borderId="167" xfId="22" applyNumberFormat="1" applyFont="1" applyBorder="1"/>
    <xf numFmtId="38" fontId="25" fillId="0" borderId="130" xfId="22" applyNumberFormat="1" applyFont="1" applyBorder="1"/>
    <xf numFmtId="38" fontId="2" fillId="0" borderId="6" xfId="17" applyFont="1" applyBorder="1"/>
    <xf numFmtId="38" fontId="2" fillId="0" borderId="167" xfId="17" applyFont="1" applyBorder="1"/>
    <xf numFmtId="0" fontId="2" fillId="0" borderId="0" xfId="23" applyFont="1" applyBorder="1"/>
    <xf numFmtId="38" fontId="2" fillId="0" borderId="6" xfId="17" applyFont="1" applyFill="1" applyBorder="1"/>
    <xf numFmtId="3" fontId="2" fillId="0" borderId="130" xfId="22" applyNumberFormat="1" applyFont="1" applyBorder="1"/>
    <xf numFmtId="38" fontId="2" fillId="0" borderId="167" xfId="22" applyNumberFormat="1" applyFont="1" applyFill="1" applyBorder="1"/>
    <xf numFmtId="174" fontId="1" fillId="0" borderId="6" xfId="1" applyNumberFormat="1" applyFont="1" applyFill="1" applyBorder="1"/>
    <xf numFmtId="174" fontId="2" fillId="0" borderId="6" xfId="1" applyNumberFormat="1" applyFont="1" applyFill="1" applyBorder="1"/>
    <xf numFmtId="174" fontId="2" fillId="0" borderId="254" xfId="20" applyNumberFormat="1" applyFont="1" applyFill="1" applyBorder="1"/>
    <xf numFmtId="174" fontId="2" fillId="0" borderId="167" xfId="20" applyNumberFormat="1" applyFont="1" applyFill="1" applyBorder="1"/>
    <xf numFmtId="174" fontId="2" fillId="0" borderId="168" xfId="20" applyNumberFormat="1" applyFont="1" applyFill="1" applyBorder="1"/>
    <xf numFmtId="3" fontId="25" fillId="0" borderId="130" xfId="22" applyNumberFormat="1" applyFont="1" applyBorder="1"/>
    <xf numFmtId="174" fontId="1" fillId="0" borderId="6" xfId="1" applyNumberFormat="1" applyFont="1" applyBorder="1"/>
    <xf numFmtId="38" fontId="1" fillId="0" borderId="240" xfId="17" applyFont="1" applyBorder="1"/>
    <xf numFmtId="38" fontId="2" fillId="0" borderId="202" xfId="17" applyFont="1" applyBorder="1"/>
    <xf numFmtId="174" fontId="1" fillId="0" borderId="168" xfId="1" applyNumberFormat="1" applyFont="1" applyFill="1" applyBorder="1" applyAlignment="1">
      <alignment horizontal="center" wrapText="1"/>
    </xf>
    <xf numFmtId="174" fontId="1" fillId="0" borderId="167" xfId="1" applyNumberFormat="1" applyFont="1" applyFill="1" applyBorder="1" applyAlignment="1">
      <alignment horizontal="center" wrapText="1"/>
    </xf>
    <xf numFmtId="174" fontId="1" fillId="0" borderId="254" xfId="1" applyNumberFormat="1" applyFont="1" applyFill="1" applyBorder="1"/>
    <xf numFmtId="174" fontId="1" fillId="0" borderId="167" xfId="1" applyNumberFormat="1" applyFont="1" applyFill="1" applyBorder="1"/>
    <xf numFmtId="174" fontId="1" fillId="0" borderId="168" xfId="1" applyNumberFormat="1" applyFont="1" applyFill="1" applyBorder="1"/>
    <xf numFmtId="9" fontId="2" fillId="0" borderId="0" xfId="4" applyNumberFormat="1" applyFont="1" applyBorder="1" applyAlignment="1">
      <alignment horizontal="center"/>
    </xf>
    <xf numFmtId="43" fontId="2" fillId="0" borderId="0" xfId="1" applyFont="1" applyBorder="1" applyAlignment="1">
      <alignment horizontal="center"/>
    </xf>
    <xf numFmtId="174" fontId="2" fillId="0" borderId="167" xfId="1" applyNumberFormat="1" applyFont="1" applyFill="1" applyBorder="1"/>
    <xf numFmtId="38" fontId="38" fillId="0" borderId="0" xfId="17" applyFont="1" applyBorder="1"/>
    <xf numFmtId="174" fontId="13" fillId="0" borderId="6" xfId="1" applyNumberFormat="1" applyFont="1" applyBorder="1"/>
    <xf numFmtId="174" fontId="1" fillId="0" borderId="219" xfId="1" applyNumberFormat="1" applyFont="1" applyFill="1" applyBorder="1"/>
    <xf numFmtId="174" fontId="2" fillId="0" borderId="255" xfId="1" applyNumberFormat="1" applyFont="1" applyBorder="1"/>
    <xf numFmtId="38" fontId="2" fillId="0" borderId="7" xfId="17" applyFont="1" applyBorder="1"/>
    <xf numFmtId="38" fontId="2" fillId="0" borderId="0" xfId="17" applyFont="1" applyBorder="1" applyAlignment="1">
      <alignment wrapText="1"/>
    </xf>
    <xf numFmtId="174" fontId="1" fillId="0" borderId="211" xfId="1" applyNumberFormat="1" applyFont="1" applyFill="1" applyBorder="1"/>
    <xf numFmtId="174" fontId="37" fillId="0" borderId="6" xfId="1" applyNumberFormat="1" applyFont="1" applyBorder="1"/>
    <xf numFmtId="174" fontId="2" fillId="0" borderId="55" xfId="1" applyNumberFormat="1" applyFont="1" applyBorder="1"/>
    <xf numFmtId="174" fontId="37" fillId="0" borderId="0" xfId="1" applyNumberFormat="1" applyFont="1" applyBorder="1" applyAlignment="1">
      <alignment horizontal="center"/>
    </xf>
    <xf numFmtId="174" fontId="27" fillId="0" borderId="0" xfId="1" applyNumberFormat="1" applyFont="1" applyBorder="1"/>
    <xf numFmtId="174" fontId="37" fillId="0" borderId="7" xfId="1" applyNumberFormat="1" applyFont="1" applyBorder="1"/>
    <xf numFmtId="174" fontId="37" fillId="0" borderId="0" xfId="1" applyNumberFormat="1" applyFont="1" applyBorder="1" applyAlignment="1">
      <alignment horizontal="left"/>
    </xf>
    <xf numFmtId="38" fontId="37" fillId="0" borderId="0" xfId="17" applyFont="1" applyBorder="1"/>
    <xf numFmtId="174" fontId="37" fillId="0" borderId="55" xfId="1" applyNumberFormat="1" applyFont="1" applyBorder="1"/>
    <xf numFmtId="174" fontId="2" fillId="0" borderId="7" xfId="4" applyNumberFormat="1" applyFont="1" applyBorder="1"/>
    <xf numFmtId="174" fontId="2" fillId="0" borderId="8" xfId="1" applyNumberFormat="1" applyFont="1" applyBorder="1"/>
    <xf numFmtId="38" fontId="2" fillId="0" borderId="9" xfId="17" applyFont="1" applyBorder="1"/>
    <xf numFmtId="174" fontId="1" fillId="0" borderId="9" xfId="1" applyNumberFormat="1" applyFont="1" applyBorder="1" applyAlignment="1">
      <alignment horizontal="center"/>
    </xf>
    <xf numFmtId="176" fontId="2" fillId="0" borderId="241" xfId="18" applyNumberFormat="1" applyFont="1" applyFill="1" applyBorder="1"/>
    <xf numFmtId="0" fontId="67" fillId="0" borderId="0" xfId="0" applyFont="1" applyBorder="1" applyAlignment="1"/>
    <xf numFmtId="0" fontId="54" fillId="0" borderId="0" xfId="0" applyFont="1" applyAlignment="1"/>
    <xf numFmtId="0" fontId="2" fillId="0" borderId="0" xfId="0" applyFont="1" applyBorder="1" applyAlignment="1"/>
    <xf numFmtId="0" fontId="0" fillId="0" borderId="8" xfId="0" applyBorder="1"/>
    <xf numFmtId="0" fontId="1" fillId="0" borderId="204" xfId="0" applyFont="1" applyBorder="1" applyAlignment="1">
      <alignment horizontal="center"/>
    </xf>
    <xf numFmtId="0" fontId="30" fillId="0" borderId="0" xfId="0" applyFont="1" applyBorder="1"/>
    <xf numFmtId="0" fontId="30" fillId="0" borderId="0" xfId="0" applyFont="1" applyBorder="1" applyAlignment="1">
      <alignment horizontal="right"/>
    </xf>
    <xf numFmtId="0" fontId="0" fillId="0" borderId="0" xfId="0" applyFill="1" applyBorder="1" applyAlignment="1"/>
    <xf numFmtId="0" fontId="0" fillId="0" borderId="0" xfId="0" applyBorder="1" applyAlignment="1">
      <alignment horizontal="left" vertical="center" indent="1"/>
    </xf>
    <xf numFmtId="0" fontId="0" fillId="0" borderId="0" xfId="0" applyBorder="1" applyAlignment="1">
      <alignment vertical="center"/>
    </xf>
    <xf numFmtId="0" fontId="1" fillId="0" borderId="0" xfId="0" quotePrefix="1" applyFont="1" applyFill="1" applyBorder="1" applyAlignment="1" applyProtection="1">
      <alignment horizontal="left" vertical="center" indent="1"/>
    </xf>
    <xf numFmtId="0" fontId="8" fillId="0" borderId="0" xfId="0" applyFont="1" applyFill="1" applyBorder="1" applyAlignment="1" applyProtection="1">
      <alignment horizontal="center"/>
    </xf>
    <xf numFmtId="0" fontId="0" fillId="0" borderId="0" xfId="0" applyBorder="1" applyAlignment="1"/>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26" fillId="0" borderId="0" xfId="0" applyFont="1" applyBorder="1" applyAlignment="1">
      <alignment vertical="top" wrapText="1"/>
    </xf>
    <xf numFmtId="0" fontId="70" fillId="0" borderId="0" xfId="52" applyFill="1" applyBorder="1" applyAlignment="1" applyProtection="1">
      <alignment horizontal="center"/>
    </xf>
    <xf numFmtId="0" fontId="8" fillId="0" borderId="7" xfId="0" applyFont="1" applyFill="1" applyBorder="1" applyAlignment="1" applyProtection="1">
      <alignment horizontal="center"/>
    </xf>
    <xf numFmtId="42" fontId="5" fillId="0" borderId="204" xfId="0" applyNumberFormat="1" applyFont="1" applyFill="1" applyBorder="1" applyProtection="1"/>
    <xf numFmtId="42" fontId="10" fillId="0" borderId="259" xfId="2" applyNumberFormat="1" applyFont="1" applyFill="1" applyBorder="1" applyProtection="1">
      <protection locked="0"/>
    </xf>
    <xf numFmtId="0" fontId="0" fillId="0" borderId="201" xfId="0" applyFill="1" applyBorder="1" applyProtection="1"/>
    <xf numFmtId="0" fontId="0" fillId="0" borderId="202" xfId="0" applyFill="1" applyBorder="1" applyProtection="1"/>
    <xf numFmtId="42" fontId="10" fillId="0" borderId="260" xfId="2" applyNumberFormat="1" applyFont="1" applyFill="1" applyBorder="1" applyAlignment="1" applyProtection="1">
      <protection locked="0"/>
    </xf>
    <xf numFmtId="14" fontId="1" fillId="0" borderId="241" xfId="7" applyNumberFormat="1" applyFont="1" applyBorder="1" applyProtection="1">
      <protection locked="0"/>
    </xf>
    <xf numFmtId="0" fontId="2" fillId="0" borderId="220" xfId="7" applyFill="1" applyBorder="1" applyAlignment="1" applyProtection="1">
      <alignment horizontal="left"/>
      <protection locked="0"/>
    </xf>
    <xf numFmtId="0" fontId="2" fillId="0" borderId="7" xfId="7" applyBorder="1"/>
    <xf numFmtId="0" fontId="2" fillId="0" borderId="6" xfId="7" applyBorder="1"/>
    <xf numFmtId="49" fontId="2" fillId="0" borderId="6" xfId="7" applyNumberFormat="1" applyBorder="1"/>
    <xf numFmtId="6" fontId="2" fillId="0" borderId="7" xfId="7" applyNumberFormat="1" applyBorder="1"/>
    <xf numFmtId="49" fontId="8" fillId="2" borderId="6" xfId="7" applyNumberFormat="1" applyFont="1" applyFill="1" applyBorder="1"/>
    <xf numFmtId="49" fontId="1" fillId="0" borderId="0" xfId="7" applyNumberFormat="1" applyFont="1" applyBorder="1" applyProtection="1"/>
    <xf numFmtId="169" fontId="2" fillId="0" borderId="7" xfId="7" applyNumberFormat="1" applyBorder="1" applyAlignment="1">
      <alignment horizontal="right"/>
    </xf>
    <xf numFmtId="49" fontId="1" fillId="2" borderId="263" xfId="7" applyNumberFormat="1" applyFont="1" applyFill="1" applyBorder="1"/>
    <xf numFmtId="6" fontId="2" fillId="2" borderId="264" xfId="7" applyNumberFormat="1" applyFill="1" applyBorder="1"/>
    <xf numFmtId="0" fontId="2" fillId="0" borderId="0" xfId="7" applyNumberFormat="1" applyProtection="1"/>
    <xf numFmtId="0" fontId="2" fillId="0" borderId="0" xfId="7" applyNumberFormat="1" applyFont="1" applyProtection="1"/>
    <xf numFmtId="0" fontId="34" fillId="0" borderId="264" xfId="7" applyNumberFormat="1" applyFont="1" applyBorder="1" applyAlignment="1" applyProtection="1">
      <alignment horizontal="center"/>
    </xf>
    <xf numFmtId="0" fontId="2" fillId="0" borderId="0" xfId="7" applyNumberFormat="1" applyAlignment="1" applyProtection="1">
      <alignment horizontal="center"/>
    </xf>
    <xf numFmtId="0" fontId="8" fillId="0" borderId="154" xfId="7" applyNumberFormat="1" applyFont="1" applyBorder="1" applyProtection="1"/>
    <xf numFmtId="0" fontId="34" fillId="0" borderId="10" xfId="7" applyNumberFormat="1" applyFont="1" applyBorder="1" applyAlignment="1" applyProtection="1">
      <alignment horizontal="center"/>
    </xf>
    <xf numFmtId="0" fontId="34" fillId="0" borderId="154" xfId="7" applyNumberFormat="1" applyFont="1" applyBorder="1" applyAlignment="1" applyProtection="1">
      <alignment horizontal="center"/>
    </xf>
    <xf numFmtId="0" fontId="2" fillId="0" borderId="0" xfId="7" applyNumberFormat="1" applyAlignment="1" applyProtection="1"/>
    <xf numFmtId="0" fontId="37" fillId="0" borderId="221" xfId="7" applyNumberFormat="1" applyFont="1" applyBorder="1" applyProtection="1"/>
    <xf numFmtId="37" fontId="37" fillId="0" borderId="7" xfId="7" applyNumberFormat="1" applyFont="1" applyBorder="1" applyAlignment="1" applyProtection="1">
      <alignment horizontal="right"/>
    </xf>
    <xf numFmtId="37" fontId="37" fillId="4" borderId="55" xfId="7" applyNumberFormat="1" applyFont="1" applyFill="1" applyBorder="1" applyProtection="1"/>
    <xf numFmtId="0" fontId="2" fillId="0" borderId="0" xfId="7" applyNumberFormat="1" applyFill="1" applyProtection="1"/>
    <xf numFmtId="0" fontId="37" fillId="0" borderId="221" xfId="7" applyNumberFormat="1" applyFont="1" applyFill="1" applyBorder="1" applyProtection="1"/>
    <xf numFmtId="37" fontId="37" fillId="0" borderId="55" xfId="7" applyNumberFormat="1" applyFont="1" applyFill="1" applyBorder="1" applyProtection="1"/>
    <xf numFmtId="0" fontId="34" fillId="0" borderId="232" xfId="7" applyNumberFormat="1" applyFont="1" applyBorder="1" applyProtection="1"/>
    <xf numFmtId="37" fontId="34" fillId="4" borderId="233" xfId="7" applyNumberFormat="1" applyFont="1" applyFill="1" applyBorder="1" applyProtection="1"/>
    <xf numFmtId="37" fontId="37" fillId="0" borderId="7" xfId="7" applyNumberFormat="1" applyFont="1" applyBorder="1" applyProtection="1"/>
    <xf numFmtId="37" fontId="37" fillId="0" borderId="221" xfId="7" applyNumberFormat="1" applyFont="1" applyBorder="1" applyProtection="1"/>
    <xf numFmtId="0" fontId="2" fillId="0" borderId="0" xfId="7" applyNumberFormat="1" applyFont="1" applyFill="1" applyProtection="1"/>
    <xf numFmtId="37" fontId="34" fillId="4" borderId="210" xfId="7" applyNumberFormat="1" applyFont="1" applyFill="1" applyBorder="1" applyProtection="1"/>
    <xf numFmtId="0" fontId="34" fillId="0" borderId="234" xfId="7" applyNumberFormat="1" applyFont="1" applyBorder="1" applyProtection="1"/>
    <xf numFmtId="37" fontId="34" fillId="4" borderId="221" xfId="7" applyNumberFormat="1" applyFont="1" applyFill="1" applyBorder="1" applyProtection="1"/>
    <xf numFmtId="0" fontId="37" fillId="0" borderId="232" xfId="7" applyNumberFormat="1" applyFont="1" applyBorder="1" applyProtection="1"/>
    <xf numFmtId="37" fontId="34" fillId="0" borderId="0" xfId="7" applyNumberFormat="1" applyFont="1" applyFill="1" applyBorder="1" applyProtection="1"/>
    <xf numFmtId="170" fontId="34" fillId="0" borderId="0" xfId="7" applyNumberFormat="1" applyFont="1" applyBorder="1" applyProtection="1"/>
    <xf numFmtId="37" fontId="37" fillId="0" borderId="54" xfId="7" applyNumberFormat="1" applyFont="1" applyBorder="1" applyProtection="1"/>
    <xf numFmtId="0" fontId="2" fillId="0" borderId="0" xfId="7" applyNumberFormat="1" applyAlignment="1" applyProtection="1">
      <alignment horizontal="right"/>
    </xf>
    <xf numFmtId="0" fontId="2" fillId="0" borderId="0" xfId="7" applyNumberFormat="1" applyBorder="1" applyProtection="1"/>
    <xf numFmtId="0" fontId="2" fillId="0" borderId="7" xfId="7" applyNumberFormat="1" applyBorder="1" applyProtection="1"/>
    <xf numFmtId="0" fontId="2" fillId="0" borderId="263" xfId="7" applyNumberFormat="1" applyBorder="1" applyProtection="1"/>
    <xf numFmtId="0" fontId="2" fillId="0" borderId="265" xfId="7" applyNumberFormat="1" applyBorder="1" applyProtection="1"/>
    <xf numFmtId="0" fontId="2" fillId="0" borderId="264" xfId="7" applyNumberFormat="1" applyBorder="1" applyProtection="1"/>
    <xf numFmtId="0" fontId="2" fillId="0" borderId="6" xfId="7" applyNumberFormat="1" applyBorder="1" applyProtection="1"/>
    <xf numFmtId="0" fontId="23" fillId="0" borderId="0" xfId="7" applyNumberFormat="1" applyFont="1" applyBorder="1" applyProtection="1"/>
    <xf numFmtId="0" fontId="2" fillId="0" borderId="7" xfId="7" applyNumberFormat="1" applyBorder="1" applyAlignment="1" applyProtection="1">
      <alignment horizontal="center"/>
    </xf>
    <xf numFmtId="0" fontId="2" fillId="0" borderId="7" xfId="7" applyNumberFormat="1" applyBorder="1" applyAlignment="1" applyProtection="1"/>
    <xf numFmtId="0" fontId="2" fillId="0" borderId="7" xfId="7" applyNumberFormat="1" applyFill="1" applyBorder="1" applyProtection="1"/>
    <xf numFmtId="0" fontId="2" fillId="0" borderId="6" xfId="7" applyNumberFormat="1" applyFont="1" applyBorder="1" applyProtection="1"/>
    <xf numFmtId="0" fontId="2" fillId="0" borderId="7" xfId="7" applyNumberFormat="1" applyFont="1" applyFill="1" applyBorder="1" applyProtection="1"/>
    <xf numFmtId="37" fontId="37" fillId="0" borderId="0" xfId="7" applyNumberFormat="1" applyFont="1" applyBorder="1" applyProtection="1"/>
    <xf numFmtId="0" fontId="37" fillId="0" borderId="0" xfId="7" applyNumberFormat="1" applyFont="1" applyBorder="1" applyProtection="1"/>
    <xf numFmtId="0" fontId="2" fillId="0" borderId="8" xfId="7" applyNumberFormat="1" applyBorder="1" applyProtection="1"/>
    <xf numFmtId="0" fontId="2" fillId="0" borderId="9" xfId="7" applyNumberFormat="1" applyBorder="1" applyProtection="1"/>
    <xf numFmtId="0" fontId="2" fillId="0" borderId="10" xfId="7" applyNumberFormat="1" applyBorder="1" applyProtection="1"/>
    <xf numFmtId="37" fontId="34" fillId="0" borderId="0" xfId="7" applyNumberFormat="1" applyFont="1" applyBorder="1" applyProtection="1"/>
    <xf numFmtId="0" fontId="37" fillId="0" borderId="6" xfId="7" applyNumberFormat="1" applyFont="1" applyBorder="1" applyProtection="1"/>
    <xf numFmtId="0" fontId="37" fillId="0" borderId="6" xfId="7" applyNumberFormat="1" applyFont="1" applyFill="1" applyBorder="1" applyProtection="1"/>
    <xf numFmtId="37" fontId="37" fillId="0" borderId="242" xfId="7" applyNumberFormat="1" applyFont="1" applyBorder="1" applyAlignment="1" applyProtection="1">
      <alignment horizontal="right"/>
    </xf>
    <xf numFmtId="37" fontId="37" fillId="0" borderId="55" xfId="7" applyNumberFormat="1" applyFont="1" applyBorder="1" applyAlignment="1" applyProtection="1">
      <alignment horizontal="right"/>
    </xf>
    <xf numFmtId="37" fontId="34" fillId="4" borderId="232" xfId="7" applyNumberFormat="1" applyFont="1" applyFill="1" applyBorder="1" applyProtection="1"/>
    <xf numFmtId="0" fontId="34" fillId="0" borderId="6" xfId="7" applyNumberFormat="1" applyFont="1" applyBorder="1" applyProtection="1"/>
    <xf numFmtId="37" fontId="37" fillId="0" borderId="234" xfId="7" applyNumberFormat="1" applyFont="1" applyBorder="1" applyProtection="1"/>
    <xf numFmtId="0" fontId="2" fillId="0" borderId="0" xfId="7" applyNumberFormat="1" applyAlignment="1" applyProtection="1">
      <alignment vertical="center"/>
    </xf>
    <xf numFmtId="0" fontId="69" fillId="0" borderId="0" xfId="7" applyNumberFormat="1" applyFont="1" applyAlignment="1" applyProtection="1">
      <alignment vertical="center"/>
    </xf>
    <xf numFmtId="0" fontId="34" fillId="0" borderId="241" xfId="7" applyNumberFormat="1" applyFont="1" applyBorder="1" applyAlignment="1" applyProtection="1">
      <alignment horizontal="center"/>
      <protection locked="0"/>
    </xf>
    <xf numFmtId="0" fontId="68" fillId="0" borderId="0" xfId="7" applyNumberFormat="1" applyFont="1" applyAlignment="1" applyProtection="1">
      <alignment vertical="center"/>
    </xf>
    <xf numFmtId="0" fontId="8" fillId="0" borderId="263" xfId="7" applyNumberFormat="1" applyFont="1" applyBorder="1" applyProtection="1"/>
    <xf numFmtId="37" fontId="37" fillId="0" borderId="220" xfId="7" applyNumberFormat="1" applyFont="1" applyBorder="1" applyAlignment="1" applyProtection="1">
      <alignment horizontal="right"/>
      <protection locked="0"/>
    </xf>
    <xf numFmtId="37" fontId="37" fillId="4" borderId="7" xfId="7" applyNumberFormat="1" applyFont="1" applyFill="1" applyBorder="1" applyProtection="1"/>
    <xf numFmtId="39" fontId="37" fillId="0" borderId="85" xfId="7" applyNumberFormat="1" applyFont="1" applyFill="1" applyBorder="1" applyProtection="1"/>
    <xf numFmtId="42" fontId="2" fillId="0" borderId="220" xfId="0" applyNumberFormat="1" applyFont="1" applyBorder="1" applyProtection="1">
      <protection locked="0"/>
    </xf>
    <xf numFmtId="0" fontId="0" fillId="0" borderId="220" xfId="0" applyNumberFormat="1" applyBorder="1" applyProtection="1">
      <protection locked="0"/>
    </xf>
    <xf numFmtId="6" fontId="8" fillId="2" borderId="7" xfId="7" applyNumberFormat="1" applyFont="1" applyFill="1" applyBorder="1"/>
    <xf numFmtId="0" fontId="22" fillId="0" borderId="265" xfId="7" applyNumberFormat="1" applyFont="1" applyBorder="1" applyProtection="1"/>
    <xf numFmtId="0" fontId="1" fillId="0" borderId="6" xfId="7" applyNumberFormat="1" applyFont="1" applyBorder="1" applyAlignment="1" applyProtection="1">
      <alignment horizontal="right"/>
    </xf>
    <xf numFmtId="0" fontId="45" fillId="0" borderId="6" xfId="7" applyNumberFormat="1" applyFont="1" applyBorder="1" applyProtection="1"/>
    <xf numFmtId="0" fontId="34" fillId="0" borderId="267" xfId="7" applyNumberFormat="1" applyFont="1" applyBorder="1" applyProtection="1"/>
    <xf numFmtId="0" fontId="37" fillId="0" borderId="6" xfId="7" applyNumberFormat="1" applyFont="1" applyBorder="1" applyAlignment="1" applyProtection="1">
      <alignment horizontal="right"/>
    </xf>
    <xf numFmtId="0" fontId="37" fillId="0" borderId="13" xfId="7" applyNumberFormat="1" applyFont="1" applyBorder="1" applyAlignment="1" applyProtection="1">
      <alignment horizontal="right"/>
    </xf>
    <xf numFmtId="0" fontId="34" fillId="0" borderId="6" xfId="7" applyNumberFormat="1" applyFont="1" applyBorder="1" applyAlignment="1" applyProtection="1">
      <alignment horizontal="right"/>
    </xf>
    <xf numFmtId="168" fontId="73" fillId="0" borderId="269" xfId="1" quotePrefix="1" applyNumberFormat="1" applyFont="1" applyFill="1" applyBorder="1" applyAlignment="1">
      <alignment horizontal="left" vertical="center"/>
    </xf>
    <xf numFmtId="168" fontId="37" fillId="0" borderId="241" xfId="7" applyNumberFormat="1" applyFont="1" applyBorder="1" applyProtection="1">
      <protection locked="0"/>
    </xf>
    <xf numFmtId="37" fontId="37" fillId="0" borderId="220" xfId="7" applyNumberFormat="1" applyFont="1" applyFill="1" applyBorder="1" applyProtection="1">
      <protection locked="0"/>
    </xf>
    <xf numFmtId="7" fontId="0" fillId="0" borderId="241" xfId="1" applyNumberFormat="1" applyFont="1" applyBorder="1" applyProtection="1">
      <protection locked="0"/>
    </xf>
    <xf numFmtId="168" fontId="2" fillId="0" borderId="241" xfId="7" applyNumberFormat="1" applyBorder="1" applyAlignment="1" applyProtection="1">
      <alignment horizontal="center"/>
      <protection locked="0"/>
    </xf>
    <xf numFmtId="37" fontId="37" fillId="0" borderId="268" xfId="7" applyNumberFormat="1" applyFont="1" applyFill="1" applyBorder="1" applyProtection="1">
      <protection locked="0"/>
    </xf>
    <xf numFmtId="0" fontId="1" fillId="0" borderId="54" xfId="7" applyNumberFormat="1" applyFont="1" applyBorder="1" applyAlignment="1" applyProtection="1">
      <alignment vertical="top"/>
    </xf>
    <xf numFmtId="0" fontId="2" fillId="0" borderId="54" xfId="7" applyNumberFormat="1" applyBorder="1" applyAlignment="1" applyProtection="1">
      <alignment vertical="top"/>
    </xf>
    <xf numFmtId="0" fontId="1" fillId="0" borderId="54" xfId="7" applyNumberFormat="1" applyFont="1" applyBorder="1" applyAlignment="1" applyProtection="1">
      <alignment horizontal="center" vertical="top"/>
    </xf>
    <xf numFmtId="174" fontId="0" fillId="0" borderId="54" xfId="1" applyNumberFormat="1" applyFont="1" applyBorder="1" applyAlignment="1" applyProtection="1">
      <alignment vertical="top"/>
    </xf>
    <xf numFmtId="0" fontId="2" fillId="0" borderId="190" xfId="7" applyNumberFormat="1" applyFill="1" applyBorder="1" applyAlignment="1" applyProtection="1">
      <alignment vertical="top"/>
    </xf>
    <xf numFmtId="37" fontId="1" fillId="0" borderId="143" xfId="1" applyNumberFormat="1" applyFont="1" applyBorder="1" applyAlignment="1" applyProtection="1">
      <alignment vertical="top"/>
    </xf>
    <xf numFmtId="0" fontId="2" fillId="0" borderId="190" xfId="7" applyNumberFormat="1" applyBorder="1" applyAlignment="1" applyProtection="1">
      <alignment vertical="top"/>
    </xf>
    <xf numFmtId="0" fontId="1" fillId="0" borderId="190" xfId="7" applyNumberFormat="1" applyFont="1" applyBorder="1" applyAlignment="1" applyProtection="1">
      <alignment horizontal="center" vertical="top"/>
    </xf>
    <xf numFmtId="174" fontId="0" fillId="0" borderId="190" xfId="1" applyNumberFormat="1" applyFont="1" applyBorder="1" applyAlignment="1" applyProtection="1">
      <alignment vertical="top"/>
    </xf>
    <xf numFmtId="0" fontId="2" fillId="0" borderId="54" xfId="7" applyNumberFormat="1" applyFill="1" applyBorder="1" applyAlignment="1" applyProtection="1">
      <alignment vertical="top"/>
    </xf>
    <xf numFmtId="37" fontId="1" fillId="0" borderId="237" xfId="7" applyNumberFormat="1" applyFont="1" applyBorder="1" applyAlignment="1" applyProtection="1">
      <alignment vertical="top"/>
    </xf>
    <xf numFmtId="0" fontId="1" fillId="0" borderId="0" xfId="7" applyNumberFormat="1" applyFont="1" applyBorder="1" applyAlignment="1" applyProtection="1">
      <alignment vertical="top"/>
    </xf>
    <xf numFmtId="0" fontId="2" fillId="0" borderId="0" xfId="7" applyNumberFormat="1" applyBorder="1" applyAlignment="1" applyProtection="1">
      <alignment horizontal="center" vertical="top"/>
    </xf>
    <xf numFmtId="0" fontId="1" fillId="0" borderId="86" xfId="7" applyNumberFormat="1" applyFont="1" applyBorder="1" applyAlignment="1" applyProtection="1">
      <alignment horizontal="center" vertical="top"/>
    </xf>
    <xf numFmtId="0" fontId="1" fillId="0" borderId="0" xfId="7" applyNumberFormat="1" applyFont="1" applyBorder="1" applyAlignment="1" applyProtection="1">
      <alignment horizontal="center" vertical="top"/>
    </xf>
    <xf numFmtId="174" fontId="0" fillId="0" borderId="0" xfId="1" applyNumberFormat="1" applyFont="1" applyBorder="1" applyAlignment="1" applyProtection="1">
      <alignment vertical="top"/>
    </xf>
    <xf numFmtId="37" fontId="1" fillId="0" borderId="86" xfId="7" applyNumberFormat="1" applyFont="1" applyBorder="1" applyAlignment="1" applyProtection="1">
      <alignment horizontal="right" vertical="top"/>
    </xf>
    <xf numFmtId="0" fontId="1" fillId="0" borderId="54" xfId="7" applyNumberFormat="1" applyFont="1" applyFill="1" applyBorder="1" applyAlignment="1" applyProtection="1">
      <alignment vertical="top"/>
    </xf>
    <xf numFmtId="0" fontId="1" fillId="0" borderId="190" xfId="7" applyNumberFormat="1" applyFont="1" applyBorder="1" applyAlignment="1" applyProtection="1">
      <alignment horizontal="center" vertical="center"/>
      <protection locked="0"/>
    </xf>
    <xf numFmtId="169" fontId="2" fillId="0" borderId="241" xfId="7" applyNumberFormat="1" applyBorder="1" applyAlignment="1" applyProtection="1">
      <alignment horizontal="center" vertical="center"/>
      <protection locked="0"/>
    </xf>
    <xf numFmtId="0" fontId="1" fillId="0" borderId="120" xfId="7" applyNumberFormat="1" applyFont="1" applyBorder="1" applyAlignment="1" applyProtection="1">
      <alignment horizontal="center" vertical="center"/>
    </xf>
    <xf numFmtId="37" fontId="1" fillId="0" borderId="237" xfId="1" applyNumberFormat="1" applyFont="1" applyBorder="1" applyAlignment="1" applyProtection="1">
      <alignment horizontal="right" vertical="center"/>
    </xf>
    <xf numFmtId="0" fontId="34" fillId="0" borderId="86" xfId="7" applyNumberFormat="1" applyFont="1" applyBorder="1" applyAlignment="1" applyProtection="1">
      <alignment vertical="center" wrapText="1"/>
    </xf>
    <xf numFmtId="0" fontId="34" fillId="0" borderId="0" xfId="7" applyNumberFormat="1" applyFont="1" applyBorder="1" applyAlignment="1" applyProtection="1">
      <alignment vertical="center" wrapText="1"/>
    </xf>
    <xf numFmtId="0" fontId="1" fillId="0" borderId="0" xfId="7" applyNumberFormat="1" applyFont="1" applyBorder="1" applyAlignment="1" applyProtection="1">
      <alignment horizontal="center" vertical="center"/>
    </xf>
    <xf numFmtId="0" fontId="1" fillId="0" borderId="0" xfId="7" applyNumberFormat="1" applyFont="1" applyBorder="1" applyAlignment="1" applyProtection="1">
      <alignment horizontal="center" vertical="center"/>
      <protection locked="0"/>
    </xf>
    <xf numFmtId="169" fontId="2" fillId="0" borderId="0" xfId="7" applyNumberFormat="1" applyBorder="1" applyAlignment="1" applyProtection="1">
      <alignment horizontal="center" vertical="center"/>
      <protection locked="0"/>
    </xf>
    <xf numFmtId="37" fontId="1" fillId="0" borderId="238" xfId="1" applyNumberFormat="1" applyFont="1" applyBorder="1" applyAlignment="1" applyProtection="1">
      <alignment horizontal="right" vertical="center"/>
    </xf>
    <xf numFmtId="0" fontId="2" fillId="8" borderId="276" xfId="7" applyNumberFormat="1" applyFill="1" applyBorder="1" applyProtection="1"/>
    <xf numFmtId="0" fontId="2" fillId="8" borderId="86" xfId="7" applyNumberFormat="1" applyFill="1" applyBorder="1" applyProtection="1"/>
    <xf numFmtId="37" fontId="0" fillId="0" borderId="236" xfId="1" applyNumberFormat="1" applyFont="1" applyBorder="1" applyProtection="1"/>
    <xf numFmtId="0" fontId="0" fillId="0" borderId="277" xfId="0" pivotButton="1" applyBorder="1"/>
    <xf numFmtId="0" fontId="0" fillId="0" borderId="278" xfId="0" applyBorder="1"/>
    <xf numFmtId="0" fontId="0" fillId="0" borderId="0" xfId="0" applyBorder="1" applyAlignment="1"/>
    <xf numFmtId="0" fontId="74" fillId="12" borderId="116" xfId="51" applyFont="1" applyFill="1" applyBorder="1" applyAlignment="1">
      <alignment horizontal="center" wrapText="1"/>
    </xf>
    <xf numFmtId="0" fontId="15" fillId="0" borderId="0" xfId="56" applyAlignment="1">
      <alignment wrapText="1"/>
    </xf>
    <xf numFmtId="0" fontId="15" fillId="0" borderId="0" xfId="56" applyAlignment="1">
      <alignment horizontal="center"/>
    </xf>
    <xf numFmtId="0" fontId="15" fillId="0" borderId="0" xfId="56"/>
    <xf numFmtId="0" fontId="15" fillId="0" borderId="0" xfId="56" applyFill="1"/>
    <xf numFmtId="1" fontId="0" fillId="0" borderId="0" xfId="0" applyNumberFormat="1"/>
    <xf numFmtId="0" fontId="75" fillId="0" borderId="0" xfId="0" applyFont="1" applyFill="1" applyAlignment="1">
      <alignment horizontal="left"/>
    </xf>
    <xf numFmtId="0" fontId="59" fillId="12" borderId="0" xfId="0" applyFont="1" applyFill="1" applyAlignment="1">
      <alignment horizontal="left"/>
    </xf>
    <xf numFmtId="0" fontId="76" fillId="0" borderId="0" xfId="0" applyFont="1" applyFill="1" applyAlignment="1">
      <alignment horizontal="left"/>
    </xf>
    <xf numFmtId="0" fontId="77" fillId="0" borderId="0" xfId="0" applyFont="1" applyFill="1" applyAlignment="1">
      <alignment horizontal="left"/>
    </xf>
    <xf numFmtId="4" fontId="78" fillId="0" borderId="0" xfId="0" applyNumberFormat="1" applyFont="1" applyFill="1" applyAlignment="1">
      <alignment horizontal="right"/>
    </xf>
    <xf numFmtId="0" fontId="26" fillId="0" borderId="178" xfId="0" applyFont="1" applyBorder="1" applyAlignment="1">
      <alignment vertical="top" wrapText="1"/>
    </xf>
    <xf numFmtId="0" fontId="26" fillId="0" borderId="9" xfId="0" applyFont="1" applyBorder="1" applyAlignment="1">
      <alignment horizontal="center" vertical="top" wrapText="1"/>
    </xf>
    <xf numFmtId="0" fontId="22" fillId="0" borderId="0" xfId="0" applyFont="1" applyBorder="1" applyAlignment="1">
      <alignment horizontal="left" vertical="top" wrapText="1"/>
    </xf>
    <xf numFmtId="0" fontId="22" fillId="0" borderId="9" xfId="0" applyFont="1" applyBorder="1" applyAlignment="1">
      <alignment horizontal="left" vertical="top" wrapText="1"/>
    </xf>
    <xf numFmtId="0" fontId="34" fillId="0" borderId="0" xfId="0" applyFont="1" applyBorder="1" applyAlignment="1">
      <alignment horizontal="center" vertical="top" wrapText="1"/>
    </xf>
    <xf numFmtId="0" fontId="27" fillId="0" borderId="0" xfId="0" applyFont="1" applyBorder="1" applyAlignment="1">
      <alignment horizontal="right" vertical="top" wrapText="1"/>
    </xf>
    <xf numFmtId="0" fontId="13" fillId="0" borderId="0" xfId="0" applyFont="1" applyAlignment="1"/>
    <xf numFmtId="0" fontId="16" fillId="0" borderId="0" xfId="0" quotePrefix="1" applyFont="1" applyFill="1" applyBorder="1" applyAlignment="1">
      <alignment horizontal="left"/>
    </xf>
    <xf numFmtId="0" fontId="0" fillId="0" borderId="0" xfId="0" applyAlignment="1"/>
    <xf numFmtId="0" fontId="3" fillId="0" borderId="0" xfId="0" applyFont="1" applyFill="1" applyBorder="1" applyAlignment="1">
      <alignment horizontal="left" wrapText="1" indent="3"/>
    </xf>
    <xf numFmtId="0" fontId="8" fillId="0" borderId="0" xfId="0" quotePrefix="1" applyFont="1" applyFill="1" applyBorder="1" applyAlignment="1">
      <alignment horizontal="center" vertical="center"/>
    </xf>
    <xf numFmtId="0" fontId="4" fillId="0" borderId="3" xfId="0" applyFont="1" applyFill="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0"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0" fillId="0" borderId="0" xfId="0" applyFill="1" applyBorder="1" applyAlignment="1">
      <alignment horizontal="left" vertical="top" wrapText="1" indent="1"/>
    </xf>
    <xf numFmtId="0" fontId="0" fillId="0" borderId="0" xfId="0" applyAlignment="1">
      <alignment horizontal="left" vertical="top" wrapText="1" indent="1"/>
    </xf>
    <xf numFmtId="0" fontId="0" fillId="0" borderId="0" xfId="0" applyAlignment="1">
      <alignment horizontal="left" vertical="top" indent="1"/>
    </xf>
    <xf numFmtId="0" fontId="0" fillId="0" borderId="0" xfId="0" applyAlignment="1">
      <alignment horizontal="left" indent="3"/>
    </xf>
    <xf numFmtId="0" fontId="0" fillId="0" borderId="0" xfId="0" quotePrefix="1" applyFill="1" applyBorder="1" applyAlignment="1">
      <alignment horizontal="left" wrapText="1" indent="5"/>
    </xf>
    <xf numFmtId="0" fontId="0" fillId="0" borderId="0" xfId="0" applyAlignment="1">
      <alignment horizontal="left" wrapText="1" indent="5"/>
    </xf>
    <xf numFmtId="0" fontId="3" fillId="0" borderId="0" xfId="0" applyFont="1" applyAlignment="1">
      <alignment horizontal="left" wrapText="1" indent="3"/>
    </xf>
    <xf numFmtId="0" fontId="16" fillId="0" borderId="0" xfId="0" quotePrefix="1" applyFont="1" applyFill="1" applyBorder="1" applyAlignment="1">
      <alignment horizontal="left" wrapText="1"/>
    </xf>
    <xf numFmtId="0" fontId="0" fillId="0" borderId="0" xfId="0" applyAlignment="1">
      <alignment horizontal="left" wrapText="1"/>
    </xf>
    <xf numFmtId="0" fontId="3" fillId="0" borderId="0" xfId="0" applyFont="1" applyFill="1" applyBorder="1" applyAlignment="1">
      <alignment horizontal="left" wrapText="1" indent="1"/>
    </xf>
    <xf numFmtId="0" fontId="3" fillId="0" borderId="0" xfId="0" applyFont="1" applyAlignment="1">
      <alignment horizontal="left" wrapText="1" indent="1"/>
    </xf>
    <xf numFmtId="0" fontId="16" fillId="0" borderId="0" xfId="0" applyFont="1" applyFill="1" applyBorder="1" applyAlignment="1">
      <alignment horizontal="left"/>
    </xf>
    <xf numFmtId="0" fontId="0" fillId="0" borderId="0" xfId="0" applyFill="1" applyBorder="1" applyAlignment="1"/>
    <xf numFmtId="0" fontId="3" fillId="0" borderId="0" xfId="0" quotePrefix="1" applyFont="1" applyFill="1" applyBorder="1" applyAlignment="1">
      <alignment horizontal="left" indent="5"/>
    </xf>
    <xf numFmtId="0" fontId="3" fillId="0" borderId="0" xfId="0" applyFont="1" applyFill="1" applyBorder="1" applyAlignment="1">
      <alignment horizontal="left" indent="4"/>
    </xf>
    <xf numFmtId="0" fontId="16" fillId="0" borderId="0" xfId="0" applyFont="1" applyFill="1" applyBorder="1" applyAlignment="1">
      <alignment horizontal="left" wrapText="1"/>
    </xf>
    <xf numFmtId="0" fontId="4" fillId="0" borderId="0" xfId="0" applyFont="1" applyFill="1" applyBorder="1" applyAlignment="1">
      <alignment wrapText="1"/>
    </xf>
    <xf numFmtId="0" fontId="0" fillId="0" borderId="0" xfId="0" applyFill="1" applyBorder="1" applyAlignment="1">
      <alignment horizontal="left" wrapText="1" indent="1"/>
    </xf>
    <xf numFmtId="0" fontId="0" fillId="0" borderId="0" xfId="0" applyFill="1" applyBorder="1" applyAlignment="1">
      <alignment wrapText="1"/>
    </xf>
    <xf numFmtId="0" fontId="0" fillId="0" borderId="0" xfId="0" applyAlignment="1">
      <alignment horizontal="left" indent="1"/>
    </xf>
    <xf numFmtId="0" fontId="0" fillId="0" borderId="0" xfId="0" applyFill="1" applyBorder="1" applyAlignment="1">
      <alignment horizontal="left" wrapText="1" indent="3"/>
    </xf>
    <xf numFmtId="0" fontId="0" fillId="0" borderId="0" xfId="0" applyAlignment="1">
      <alignment horizontal="left" wrapText="1" indent="2"/>
    </xf>
    <xf numFmtId="0" fontId="0" fillId="0" borderId="0" xfId="0" applyAlignment="1">
      <alignment horizontal="left" wrapText="1" indent="4"/>
    </xf>
    <xf numFmtId="0" fontId="3" fillId="0" borderId="0" xfId="0" quotePrefix="1" applyFont="1" applyFill="1" applyBorder="1" applyAlignment="1">
      <alignment horizontal="left" wrapText="1" indent="5"/>
    </xf>
    <xf numFmtId="0" fontId="3" fillId="0" borderId="0" xfId="0" applyFont="1" applyFill="1" applyBorder="1" applyAlignment="1">
      <alignment horizontal="left" indent="3"/>
    </xf>
    <xf numFmtId="0" fontId="0" fillId="0" borderId="0" xfId="0" applyFill="1" applyBorder="1" applyAlignment="1">
      <alignment horizontal="left" indent="3"/>
    </xf>
    <xf numFmtId="0" fontId="3" fillId="0" borderId="0" xfId="0" applyFont="1" applyAlignment="1">
      <alignment horizontal="left" wrapText="1" indent="4"/>
    </xf>
    <xf numFmtId="0" fontId="0" fillId="0" borderId="0" xfId="0" applyFill="1" applyAlignment="1">
      <alignment horizontal="left" indent="1"/>
    </xf>
    <xf numFmtId="0" fontId="4" fillId="0" borderId="0" xfId="0" applyFont="1" applyFill="1" applyBorder="1" applyAlignment="1"/>
    <xf numFmtId="0" fontId="3" fillId="0" borderId="0" xfId="0" applyFont="1" applyFill="1" applyBorder="1" applyAlignment="1">
      <alignment horizontal="left" indent="1"/>
    </xf>
    <xf numFmtId="0" fontId="0" fillId="0" borderId="0" xfId="0" applyFill="1" applyBorder="1" applyAlignment="1">
      <alignment horizontal="left" indent="2"/>
    </xf>
    <xf numFmtId="0" fontId="3" fillId="0" borderId="0" xfId="0" applyFont="1" applyAlignment="1">
      <alignment horizontal="left" wrapText="1" indent="5"/>
    </xf>
    <xf numFmtId="0" fontId="16" fillId="0" borderId="0" xfId="0" applyFont="1" applyAlignment="1">
      <alignment horizontal="left" wrapText="1"/>
    </xf>
    <xf numFmtId="0" fontId="16" fillId="0" borderId="0" xfId="0" applyFont="1" applyAlignment="1">
      <alignment horizontal="left"/>
    </xf>
    <xf numFmtId="0" fontId="0" fillId="0" borderId="0" xfId="0" quotePrefix="1" applyFill="1" applyBorder="1" applyAlignment="1">
      <alignment horizontal="left" indent="5"/>
    </xf>
    <xf numFmtId="0" fontId="0" fillId="0" borderId="0" xfId="0" applyFill="1" applyBorder="1" applyAlignment="1">
      <alignment horizontal="left" indent="4"/>
    </xf>
    <xf numFmtId="0" fontId="71" fillId="0" borderId="256" xfId="0" applyFont="1" applyBorder="1" applyAlignment="1">
      <alignment horizontal="center" vertical="center" wrapText="1"/>
    </xf>
    <xf numFmtId="0" fontId="71" fillId="0" borderId="257" xfId="0" applyFont="1" applyBorder="1" applyAlignment="1">
      <alignment horizontal="center" vertical="center" wrapText="1"/>
    </xf>
    <xf numFmtId="0" fontId="71" fillId="0" borderId="258" xfId="0" applyFont="1" applyBorder="1" applyAlignment="1">
      <alignment horizontal="center" vertical="center" wrapText="1"/>
    </xf>
    <xf numFmtId="0" fontId="1" fillId="0" borderId="0" xfId="0" applyFont="1" applyFill="1" applyBorder="1" applyAlignment="1">
      <alignment horizontal="left" wrapText="1"/>
    </xf>
    <xf numFmtId="0" fontId="0" fillId="0" borderId="0" xfId="0" applyAlignment="1">
      <alignment wrapText="1"/>
    </xf>
    <xf numFmtId="0" fontId="0" fillId="0" borderId="0" xfId="0" applyFill="1" applyBorder="1" applyAlignment="1">
      <alignment horizontal="left" indent="1"/>
    </xf>
    <xf numFmtId="0" fontId="0" fillId="0" borderId="0" xfId="0" applyAlignment="1">
      <alignment horizontal="left" wrapText="1" indent="3"/>
    </xf>
    <xf numFmtId="0" fontId="16" fillId="0" borderId="159" xfId="0" applyFont="1" applyBorder="1" applyAlignment="1">
      <alignment vertical="center"/>
    </xf>
    <xf numFmtId="0" fontId="0" fillId="0" borderId="159" xfId="0" applyBorder="1" applyAlignment="1">
      <alignment vertical="center"/>
    </xf>
    <xf numFmtId="0" fontId="0" fillId="0" borderId="159" xfId="0" applyBorder="1" applyAlignment="1"/>
    <xf numFmtId="0" fontId="28" fillId="0" borderId="149" xfId="0" applyFont="1" applyBorder="1" applyAlignment="1" applyProtection="1">
      <alignment horizontal="left" vertical="top" wrapText="1"/>
      <protection locked="0"/>
    </xf>
    <xf numFmtId="0" fontId="28" fillId="0" borderId="150" xfId="0" applyFont="1" applyBorder="1" applyAlignment="1" applyProtection="1">
      <alignment horizontal="left" vertical="top" wrapText="1"/>
      <protection locked="0"/>
    </xf>
    <xf numFmtId="0" fontId="28" fillId="0" borderId="151" xfId="0" applyFont="1" applyBorder="1" applyAlignment="1" applyProtection="1">
      <alignment horizontal="left" vertical="top" wrapText="1"/>
      <protection locked="0"/>
    </xf>
    <xf numFmtId="0" fontId="4" fillId="0" borderId="160" xfId="0" applyFont="1" applyBorder="1" applyAlignment="1">
      <alignment horizontal="center"/>
    </xf>
    <xf numFmtId="0" fontId="4" fillId="0" borderId="161" xfId="0" applyFont="1" applyBorder="1" applyAlignment="1">
      <alignment horizontal="center"/>
    </xf>
    <xf numFmtId="0" fontId="4" fillId="0" borderId="162" xfId="0" applyFont="1" applyBorder="1" applyAlignment="1">
      <alignment horizontal="center"/>
    </xf>
    <xf numFmtId="0" fontId="4" fillId="0" borderId="132" xfId="0" applyFont="1" applyFill="1" applyBorder="1" applyAlignment="1">
      <alignment horizontal="center" vertical="center" textRotation="90"/>
    </xf>
    <xf numFmtId="0" fontId="4" fillId="0" borderId="132" xfId="0" applyFont="1" applyBorder="1" applyAlignment="1">
      <alignment horizontal="center" vertical="center" textRotation="90"/>
    </xf>
    <xf numFmtId="0" fontId="4" fillId="0" borderId="138" xfId="0" applyFont="1" applyBorder="1" applyAlignment="1">
      <alignment horizontal="center" vertical="center" textRotation="90"/>
    </xf>
    <xf numFmtId="0" fontId="16" fillId="0" borderId="9" xfId="0" applyFont="1" applyBorder="1" applyAlignment="1">
      <alignment vertical="center"/>
    </xf>
    <xf numFmtId="0" fontId="0" fillId="0" borderId="9" xfId="0" applyBorder="1" applyAlignment="1"/>
    <xf numFmtId="0" fontId="26" fillId="0" borderId="155" xfId="0" applyFont="1" applyFill="1" applyBorder="1" applyAlignment="1">
      <alignment horizontal="center" wrapText="1"/>
    </xf>
    <xf numFmtId="0" fontId="27" fillId="0" borderId="45" xfId="0" applyFont="1" applyFill="1" applyBorder="1" applyAlignment="1">
      <alignment horizontal="center" wrapText="1"/>
    </xf>
    <xf numFmtId="0" fontId="4" fillId="0" borderId="145" xfId="0" applyFont="1" applyFill="1" applyBorder="1" applyAlignment="1">
      <alignment horizontal="center" vertical="center" textRotation="90" wrapText="1"/>
    </xf>
    <xf numFmtId="0" fontId="27" fillId="0" borderId="154" xfId="0" applyFont="1" applyFill="1" applyBorder="1" applyAlignment="1">
      <alignment horizontal="center" wrapText="1"/>
    </xf>
    <xf numFmtId="0" fontId="27" fillId="0" borderId="158" xfId="0" applyFont="1" applyFill="1" applyBorder="1" applyAlignment="1">
      <alignment horizontal="center" wrapText="1"/>
    </xf>
    <xf numFmtId="0" fontId="4" fillId="0" borderId="145" xfId="0" applyFont="1" applyFill="1" applyBorder="1" applyAlignment="1">
      <alignment horizontal="center" vertical="center" textRotation="90"/>
    </xf>
    <xf numFmtId="0" fontId="26" fillId="0" borderId="45" xfId="0" applyFont="1" applyFill="1" applyBorder="1" applyAlignment="1">
      <alignment horizontal="center" wrapText="1"/>
    </xf>
    <xf numFmtId="0" fontId="27" fillId="0" borderId="152" xfId="0" applyFont="1" applyFill="1" applyBorder="1" applyAlignment="1">
      <alignment horizontal="center" wrapText="1"/>
    </xf>
    <xf numFmtId="0" fontId="8" fillId="0" borderId="0" xfId="0" applyFont="1" applyBorder="1" applyAlignment="1">
      <alignment horizontal="center" vertical="top"/>
    </xf>
    <xf numFmtId="0" fontId="16" fillId="0" borderId="0" xfId="0" applyFont="1" applyBorder="1" applyAlignment="1">
      <alignment vertical="center"/>
    </xf>
    <xf numFmtId="0" fontId="0" fillId="0" borderId="0" xfId="0" applyAlignment="1">
      <alignment vertical="center"/>
    </xf>
    <xf numFmtId="0" fontId="28" fillId="0" borderId="156" xfId="0" applyFont="1" applyBorder="1" applyAlignment="1" applyProtection="1">
      <alignment horizontal="left" vertical="top" wrapText="1"/>
      <protection locked="0"/>
    </xf>
    <xf numFmtId="0" fontId="28" fillId="0" borderId="157" xfId="0" applyFont="1" applyBorder="1" applyAlignment="1" applyProtection="1">
      <alignment horizontal="left" vertical="top" wrapText="1"/>
      <protection locked="0"/>
    </xf>
    <xf numFmtId="0" fontId="27" fillId="0" borderId="153" xfId="0" applyFont="1" applyFill="1" applyBorder="1" applyAlignment="1">
      <alignment horizontal="center" wrapText="1"/>
    </xf>
    <xf numFmtId="0" fontId="4" fillId="0" borderId="145" xfId="0" applyFont="1" applyBorder="1" applyAlignment="1">
      <alignment horizontal="center" vertical="center" textRotation="90" wrapText="1"/>
    </xf>
    <xf numFmtId="0" fontId="0" fillId="0" borderId="132" xfId="0" applyBorder="1" applyAlignment="1">
      <alignment wrapText="1"/>
    </xf>
    <xf numFmtId="0" fontId="0" fillId="0" borderId="138" xfId="0" applyBorder="1" applyAlignment="1">
      <alignment wrapText="1"/>
    </xf>
    <xf numFmtId="0" fontId="1" fillId="0" borderId="146" xfId="0" applyFont="1" applyFill="1" applyBorder="1" applyAlignment="1">
      <alignment horizontal="center"/>
    </xf>
    <xf numFmtId="0" fontId="4" fillId="0" borderId="147" xfId="0" applyFont="1" applyFill="1" applyBorder="1" applyAlignment="1">
      <alignment horizontal="center"/>
    </xf>
    <xf numFmtId="0" fontId="4" fillId="0" borderId="148" xfId="0" applyFont="1" applyFill="1" applyBorder="1" applyAlignment="1">
      <alignment horizontal="center"/>
    </xf>
    <xf numFmtId="0" fontId="3" fillId="0" borderId="45" xfId="0" applyFont="1" applyFill="1" applyBorder="1" applyAlignment="1">
      <alignment horizontal="center" wrapText="1"/>
    </xf>
    <xf numFmtId="0" fontId="3" fillId="0" borderId="152" xfId="0" applyFont="1" applyFill="1" applyBorder="1" applyAlignment="1">
      <alignment horizontal="center" wrapText="1"/>
    </xf>
    <xf numFmtId="0" fontId="2" fillId="0" borderId="153" xfId="0" applyFont="1" applyFill="1" applyBorder="1" applyAlignment="1">
      <alignment horizontal="center" wrapText="1"/>
    </xf>
    <xf numFmtId="0" fontId="3" fillId="0" borderId="154" xfId="0" applyFont="1" applyFill="1" applyBorder="1" applyAlignment="1">
      <alignment horizontal="center" wrapText="1"/>
    </xf>
    <xf numFmtId="0" fontId="2" fillId="0" borderId="155" xfId="0" applyFont="1" applyFill="1" applyBorder="1" applyAlignment="1">
      <alignment horizontal="center" wrapText="1"/>
    </xf>
    <xf numFmtId="0" fontId="2" fillId="0" borderId="3" xfId="0" applyFont="1" applyBorder="1" applyAlignment="1" applyProtection="1">
      <alignment horizontal="center" textRotation="90" wrapText="1"/>
    </xf>
    <xf numFmtId="0" fontId="3" fillId="0" borderId="8" xfId="0" applyFont="1" applyBorder="1" applyAlignment="1" applyProtection="1">
      <alignment horizontal="center" textRotation="90" wrapText="1"/>
    </xf>
    <xf numFmtId="0" fontId="4" fillId="0" borderId="8" xfId="0" applyFont="1" applyBorder="1" applyAlignment="1">
      <alignment horizontal="center" vertical="center" textRotation="90"/>
    </xf>
    <xf numFmtId="0" fontId="2" fillId="0" borderId="154" xfId="0" applyFont="1" applyFill="1" applyBorder="1" applyAlignment="1">
      <alignment horizontal="center" wrapText="1"/>
    </xf>
    <xf numFmtId="0" fontId="3" fillId="0" borderId="158" xfId="0" applyFont="1" applyFill="1" applyBorder="1" applyAlignment="1">
      <alignment horizontal="center" wrapText="1"/>
    </xf>
    <xf numFmtId="0" fontId="13" fillId="0" borderId="0" xfId="0" applyFont="1" applyBorder="1" applyAlignment="1">
      <alignment horizontal="left" vertical="top" wrapText="1"/>
    </xf>
    <xf numFmtId="0" fontId="26" fillId="0" borderId="3" xfId="0" applyFont="1" applyFill="1" applyBorder="1" applyAlignment="1">
      <alignment horizontal="left" vertical="center" wrapText="1" indent="1"/>
    </xf>
    <xf numFmtId="0" fontId="29" fillId="0" borderId="3" xfId="0" applyFont="1" applyFill="1" applyBorder="1" applyAlignment="1">
      <alignment horizontal="left" vertical="center" wrapText="1" indent="1"/>
    </xf>
    <xf numFmtId="0" fontId="1" fillId="0" borderId="143" xfId="0" applyFont="1" applyFill="1" applyBorder="1" applyAlignment="1">
      <alignment horizontal="center"/>
    </xf>
    <xf numFmtId="0" fontId="2" fillId="0" borderId="144" xfId="0" applyFont="1" applyBorder="1" applyAlignment="1">
      <alignment horizontal="center"/>
    </xf>
    <xf numFmtId="167" fontId="2" fillId="0" borderId="236" xfId="0" applyNumberFormat="1" applyFont="1" applyBorder="1" applyAlignment="1">
      <alignment horizontal="center"/>
    </xf>
    <xf numFmtId="0" fontId="2" fillId="0" borderId="245" xfId="0" applyFont="1" applyBorder="1" applyAlignment="1">
      <alignment horizontal="center"/>
    </xf>
    <xf numFmtId="0" fontId="79" fillId="0" borderId="143" xfId="0" applyFont="1" applyBorder="1" applyAlignment="1">
      <alignment horizontal="center" vertical="center" wrapText="1"/>
    </xf>
    <xf numFmtId="0" fontId="79" fillId="0" borderId="190" xfId="0" applyFont="1" applyBorder="1" applyAlignment="1">
      <alignment horizontal="center" vertical="center" wrapText="1"/>
    </xf>
    <xf numFmtId="0" fontId="79" fillId="0" borderId="144" xfId="0" applyFont="1" applyBorder="1" applyAlignment="1">
      <alignment horizontal="center" vertical="center" wrapText="1"/>
    </xf>
    <xf numFmtId="0" fontId="8" fillId="0" borderId="0" xfId="0" applyFont="1" applyBorder="1" applyAlignment="1">
      <alignment horizontal="center"/>
    </xf>
    <xf numFmtId="49" fontId="12" fillId="0" borderId="179" xfId="0" applyNumberFormat="1" applyFont="1" applyBorder="1" applyAlignment="1" applyProtection="1">
      <alignment horizontal="left" indent="1"/>
    </xf>
    <xf numFmtId="0" fontId="15" fillId="0" borderId="180" xfId="0" applyFont="1" applyBorder="1" applyAlignment="1" applyProtection="1">
      <alignment horizontal="left" indent="1"/>
    </xf>
    <xf numFmtId="0" fontId="15" fillId="0" borderId="181" xfId="0" applyFont="1" applyBorder="1" applyAlignment="1" applyProtection="1">
      <alignment horizontal="left" indent="1"/>
    </xf>
    <xf numFmtId="0" fontId="4" fillId="0" borderId="0" xfId="0" applyFont="1" applyBorder="1" applyAlignment="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22" fillId="0" borderId="0" xfId="0" applyFont="1" applyFill="1" applyBorder="1" applyAlignment="1" applyProtection="1">
      <alignment horizontal="center"/>
    </xf>
    <xf numFmtId="0" fontId="16" fillId="0" borderId="0" xfId="0" applyFont="1" applyFill="1" applyBorder="1" applyAlignment="1" applyProtection="1">
      <alignment horizontal="left" vertical="center"/>
    </xf>
    <xf numFmtId="0" fontId="0" fillId="0" borderId="0" xfId="0" applyBorder="1" applyAlignment="1">
      <alignment vertical="center"/>
    </xf>
    <xf numFmtId="0" fontId="12" fillId="0" borderId="84" xfId="0" applyFont="1" applyFill="1" applyBorder="1" applyAlignment="1" applyProtection="1">
      <alignment horizontal="center" vertical="center"/>
    </xf>
    <xf numFmtId="0" fontId="12" fillId="0" borderId="177"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12" fillId="0" borderId="178"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8" fillId="0" borderId="45" xfId="0" applyFont="1" applyBorder="1" applyAlignment="1">
      <alignment horizontal="center" vertical="center"/>
    </xf>
    <xf numFmtId="0" fontId="0" fillId="0" borderId="0" xfId="0" applyBorder="1" applyAlignment="1">
      <alignment horizontal="left" wrapText="1"/>
    </xf>
    <xf numFmtId="0" fontId="19" fillId="0" borderId="0" xfId="0" applyFont="1" applyFill="1" applyBorder="1" applyAlignment="1" applyProtection="1">
      <alignment horizontal="center"/>
    </xf>
    <xf numFmtId="164" fontId="15" fillId="0" borderId="6" xfId="2" quotePrefix="1"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center"/>
    </xf>
    <xf numFmtId="0" fontId="13" fillId="0" borderId="15" xfId="0" quotePrefix="1" applyFont="1" applyFill="1" applyBorder="1" applyAlignment="1" applyProtection="1">
      <alignment horizontal="left" vertical="center" indent="1"/>
    </xf>
    <xf numFmtId="0" fontId="0" fillId="0" borderId="15" xfId="0" applyBorder="1" applyAlignment="1">
      <alignment horizontal="left" vertical="center" indent="1"/>
    </xf>
    <xf numFmtId="0" fontId="0" fillId="0" borderId="15" xfId="0" applyBorder="1" applyAlignment="1">
      <alignment vertical="center"/>
    </xf>
    <xf numFmtId="164" fontId="0" fillId="0" borderId="0" xfId="0" applyNumberFormat="1" applyFill="1" applyBorder="1" applyAlignment="1" applyProtection="1">
      <alignment wrapText="1"/>
    </xf>
    <xf numFmtId="0" fontId="0" fillId="0" borderId="0" xfId="0" applyBorder="1" applyAlignment="1">
      <alignment wrapText="1"/>
    </xf>
    <xf numFmtId="10" fontId="22" fillId="0" borderId="201" xfId="4" applyNumberFormat="1" applyFont="1" applyFill="1" applyBorder="1" applyAlignment="1" applyProtection="1">
      <alignment horizontal="center" vertical="center" wrapText="1"/>
    </xf>
    <xf numFmtId="10" fontId="22" fillId="0" borderId="202" xfId="4" applyNumberFormat="1" applyFont="1" applyFill="1" applyBorder="1" applyAlignment="1" applyProtection="1">
      <alignment horizontal="center" vertical="center" wrapText="1"/>
    </xf>
    <xf numFmtId="10" fontId="22" fillId="0" borderId="8" xfId="4" applyNumberFormat="1" applyFont="1" applyFill="1" applyBorder="1" applyAlignment="1" applyProtection="1">
      <alignment horizontal="center" vertical="center" wrapText="1"/>
    </xf>
    <xf numFmtId="10" fontId="22" fillId="0" borderId="10" xfId="4"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3" fillId="0" borderId="175" xfId="0" applyFont="1" applyFill="1" applyBorder="1" applyAlignment="1" applyProtection="1">
      <alignment horizontal="left" vertical="center" indent="1"/>
    </xf>
    <xf numFmtId="0" fontId="0" fillId="0" borderId="175" xfId="0" applyBorder="1" applyAlignment="1">
      <alignment horizontal="left" vertical="center" indent="1"/>
    </xf>
    <xf numFmtId="0" fontId="13" fillId="0" borderId="133" xfId="0" quotePrefix="1" applyFont="1" applyFill="1" applyBorder="1" applyAlignment="1" applyProtection="1">
      <alignment horizontal="left" vertical="center" indent="1"/>
    </xf>
    <xf numFmtId="0" fontId="0" fillId="0" borderId="133" xfId="0" applyBorder="1" applyAlignment="1">
      <alignment horizontal="left" vertical="center" indent="1"/>
    </xf>
    <xf numFmtId="0" fontId="0" fillId="0" borderId="176" xfId="0" applyBorder="1" applyAlignment="1">
      <alignment horizontal="left" vertical="center" indent="1"/>
    </xf>
    <xf numFmtId="0" fontId="0" fillId="0" borderId="81" xfId="0" applyFill="1" applyBorder="1" applyAlignment="1" applyProtection="1">
      <alignment horizontal="left" vertical="center"/>
    </xf>
    <xf numFmtId="0" fontId="0" fillId="0" borderId="81" xfId="0" applyBorder="1" applyAlignment="1">
      <alignment horizontal="left" vertical="center"/>
    </xf>
    <xf numFmtId="6" fontId="16" fillId="0" borderId="6" xfId="0" applyNumberFormat="1" applyFont="1" applyFill="1" applyBorder="1" applyAlignment="1" applyProtection="1">
      <alignment horizontal="center"/>
    </xf>
    <xf numFmtId="6" fontId="16" fillId="0" borderId="7" xfId="0" applyNumberFormat="1" applyFont="1" applyFill="1" applyBorder="1" applyAlignment="1" applyProtection="1">
      <alignment horizontal="center"/>
    </xf>
    <xf numFmtId="0" fontId="13" fillId="0" borderId="15"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0" fillId="0" borderId="0" xfId="0" applyBorder="1" applyAlignment="1">
      <alignment horizontal="left" vertical="center" indent="1"/>
    </xf>
    <xf numFmtId="0" fontId="1" fillId="0" borderId="0" xfId="0" quotePrefix="1" applyFont="1" applyFill="1" applyBorder="1" applyAlignment="1" applyProtection="1">
      <alignment horizontal="left" vertical="center" indent="1"/>
    </xf>
    <xf numFmtId="0" fontId="3" fillId="0" borderId="0" xfId="0" quotePrefix="1" applyFont="1" applyFill="1" applyBorder="1" applyAlignment="1" applyProtection="1">
      <alignment horizontal="left" vertical="center" indent="2"/>
    </xf>
    <xf numFmtId="0" fontId="0" fillId="0" borderId="0" xfId="0" quotePrefix="1" applyFill="1" applyBorder="1" applyAlignment="1" applyProtection="1">
      <alignment horizontal="left" vertical="center" indent="2"/>
    </xf>
    <xf numFmtId="0" fontId="0" fillId="0" borderId="0" xfId="0" applyBorder="1" applyAlignment="1">
      <alignment horizontal="left" vertical="center" indent="2"/>
    </xf>
    <xf numFmtId="0" fontId="15" fillId="0" borderId="0" xfId="0" quotePrefix="1" applyFont="1" applyFill="1" applyBorder="1" applyAlignment="1" applyProtection="1">
      <alignment horizontal="left" vertical="center" indent="1"/>
    </xf>
    <xf numFmtId="0" fontId="3" fillId="0" borderId="0" xfId="0" applyFont="1" applyBorder="1" applyAlignment="1">
      <alignment horizontal="left" vertical="center" indent="1"/>
    </xf>
    <xf numFmtId="0" fontId="0" fillId="0" borderId="0" xfId="0" applyBorder="1" applyAlignment="1">
      <alignment horizontal="left" indent="1"/>
    </xf>
    <xf numFmtId="0" fontId="0" fillId="0" borderId="0" xfId="0" applyBorder="1" applyAlignment="1"/>
    <xf numFmtId="0" fontId="16" fillId="0" borderId="15" xfId="0" applyFont="1" applyFill="1" applyBorder="1" applyAlignment="1" applyProtection="1">
      <alignment vertical="center"/>
    </xf>
    <xf numFmtId="10" fontId="22" fillId="0" borderId="201" xfId="0" applyNumberFormat="1" applyFont="1" applyFill="1" applyBorder="1" applyAlignment="1" applyProtection="1">
      <alignment horizontal="center" vertical="center"/>
    </xf>
    <xf numFmtId="10" fontId="22" fillId="0" borderId="202" xfId="0" applyNumberFormat="1" applyFont="1" applyFill="1" applyBorder="1" applyAlignment="1" applyProtection="1">
      <alignment horizontal="center" vertical="center"/>
    </xf>
    <xf numFmtId="10" fontId="22" fillId="0" borderId="8" xfId="0" applyNumberFormat="1" applyFont="1" applyFill="1" applyBorder="1" applyAlignment="1" applyProtection="1">
      <alignment horizontal="center" vertical="center"/>
    </xf>
    <xf numFmtId="10" fontId="22" fillId="0" borderId="1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xf>
    <xf numFmtId="0" fontId="4" fillId="0" borderId="0" xfId="0" quotePrefix="1" applyFont="1" applyFill="1" applyBorder="1" applyAlignment="1" applyProtection="1">
      <alignment horizontal="left" vertical="center" indent="1"/>
    </xf>
    <xf numFmtId="0" fontId="0" fillId="0" borderId="0" xfId="0" applyFill="1" applyBorder="1" applyAlignment="1" applyProtection="1">
      <alignment horizontal="left" vertical="center" indent="2"/>
    </xf>
    <xf numFmtId="0" fontId="24"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10" xfId="0" applyBorder="1" applyAlignment="1">
      <alignment horizontal="center" vertical="top"/>
    </xf>
    <xf numFmtId="0" fontId="1" fillId="0" borderId="171" xfId="0" applyFont="1" applyBorder="1" applyAlignment="1">
      <alignment horizontal="center" wrapText="1"/>
    </xf>
    <xf numFmtId="0" fontId="4" fillId="0" borderId="172" xfId="0" applyFont="1" applyBorder="1" applyAlignment="1">
      <alignment horizontal="center" wrapText="1"/>
    </xf>
    <xf numFmtId="0" fontId="4" fillId="0" borderId="173" xfId="0" applyFont="1" applyBorder="1" applyAlignment="1">
      <alignment horizontal="center" wrapText="1"/>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5" fontId="4" fillId="0" borderId="8" xfId="2"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xf numFmtId="0" fontId="0" fillId="0" borderId="10" xfId="0" applyBorder="1"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166" xfId="0" applyFont="1" applyBorder="1" applyAlignment="1">
      <alignment horizontal="center" wrapText="1"/>
    </xf>
    <xf numFmtId="0" fontId="4" fillId="0" borderId="167" xfId="0" applyFont="1" applyBorder="1" applyAlignment="1">
      <alignment horizontal="center" wrapText="1"/>
    </xf>
    <xf numFmtId="0" fontId="4" fillId="0" borderId="168" xfId="0" applyFont="1" applyBorder="1" applyAlignment="1">
      <alignment horizontal="center" wrapText="1"/>
    </xf>
    <xf numFmtId="0" fontId="4" fillId="0" borderId="169" xfId="0" applyFont="1" applyBorder="1" applyAlignment="1">
      <alignment horizontal="center" vertical="center"/>
    </xf>
    <xf numFmtId="0" fontId="4" fillId="0" borderId="170"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0" fillId="0" borderId="0" xfId="0" applyFont="1" applyFill="1" applyBorder="1" applyAlignment="1" applyProtection="1">
      <alignment horizontal="center"/>
    </xf>
    <xf numFmtId="164" fontId="15" fillId="0" borderId="6" xfId="2" applyNumberFormat="1" applyFont="1" applyFill="1" applyBorder="1" applyAlignment="1" applyProtection="1">
      <alignment horizontal="center"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72" fillId="0" borderId="0" xfId="52" applyFont="1" applyBorder="1" applyAlignment="1" applyProtection="1">
      <alignment horizontal="right" vertical="center"/>
    </xf>
    <xf numFmtId="164" fontId="15" fillId="0" borderId="6" xfId="2" applyNumberFormat="1" applyFont="1" applyFill="1" applyBorder="1" applyAlignment="1" applyProtection="1">
      <alignment horizontal="center"/>
    </xf>
    <xf numFmtId="164" fontId="15" fillId="0" borderId="7" xfId="2" applyNumberFormat="1" applyFont="1" applyFill="1" applyBorder="1" applyAlignment="1" applyProtection="1">
      <alignment horizontal="center"/>
    </xf>
    <xf numFmtId="0" fontId="13" fillId="0" borderId="174" xfId="0" applyFont="1" applyFill="1" applyBorder="1" applyAlignment="1" applyProtection="1">
      <alignment horizontal="left" vertical="center" indent="1"/>
    </xf>
    <xf numFmtId="0" fontId="0" fillId="0" borderId="174" xfId="0" applyBorder="1" applyAlignment="1">
      <alignment horizontal="left" vertical="center" indent="1"/>
    </xf>
    <xf numFmtId="10" fontId="35" fillId="0" borderId="261" xfId="4" applyNumberFormat="1" applyFont="1" applyBorder="1" applyAlignment="1" applyProtection="1">
      <alignment horizontal="center" vertical="center"/>
      <protection locked="0"/>
    </xf>
    <xf numFmtId="10" fontId="35" fillId="0" borderId="262" xfId="4" applyNumberFormat="1" applyFont="1" applyBorder="1" applyAlignment="1" applyProtection="1">
      <alignment horizontal="center" vertical="center"/>
      <protection locked="0"/>
    </xf>
    <xf numFmtId="0" fontId="2" fillId="0" borderId="143" xfId="7" quotePrefix="1" applyBorder="1" applyAlignment="1" applyProtection="1">
      <alignment horizontal="left" indent="2"/>
    </xf>
    <xf numFmtId="0" fontId="2" fillId="0" borderId="190" xfId="7" quotePrefix="1" applyBorder="1" applyAlignment="1" applyProtection="1">
      <alignment horizontal="left" indent="2"/>
    </xf>
    <xf numFmtId="0" fontId="2" fillId="0" borderId="144" xfId="7" quotePrefix="1" applyBorder="1" applyAlignment="1" applyProtection="1">
      <alignment horizontal="left" indent="2"/>
    </xf>
    <xf numFmtId="0" fontId="8" fillId="0" borderId="204" xfId="7" applyFont="1" applyBorder="1" applyAlignment="1" applyProtection="1">
      <alignment horizontal="center"/>
    </xf>
    <xf numFmtId="169" fontId="35" fillId="0" borderId="256" xfId="7" applyNumberFormat="1" applyFont="1" applyBorder="1" applyAlignment="1" applyProtection="1">
      <alignment horizontal="center"/>
    </xf>
    <xf numFmtId="169" fontId="35" fillId="0" borderId="257" xfId="7" applyNumberFormat="1" applyFont="1" applyBorder="1" applyAlignment="1" applyProtection="1">
      <alignment horizontal="center"/>
    </xf>
    <xf numFmtId="169" fontId="35" fillId="0" borderId="258" xfId="7" applyNumberFormat="1" applyFont="1" applyBorder="1" applyAlignment="1" applyProtection="1">
      <alignment horizontal="center"/>
    </xf>
    <xf numFmtId="0" fontId="2" fillId="0" borderId="0" xfId="7" applyBorder="1" applyProtection="1"/>
    <xf numFmtId="0" fontId="2" fillId="0" borderId="120" xfId="7" applyBorder="1" applyProtection="1"/>
    <xf numFmtId="0" fontId="2" fillId="0" borderId="143" xfId="7" applyBorder="1" applyProtection="1"/>
    <xf numFmtId="0" fontId="1" fillId="0" borderId="0" xfId="7" applyFont="1" applyBorder="1" applyAlignment="1" applyProtection="1">
      <alignment horizontal="center" wrapText="1"/>
    </xf>
    <xf numFmtId="0" fontId="35" fillId="0" borderId="224" xfId="7" applyFont="1" applyBorder="1" applyAlignment="1" applyProtection="1">
      <alignment horizontal="center" vertical="center" wrapText="1"/>
    </xf>
    <xf numFmtId="0" fontId="35" fillId="0" borderId="225" xfId="7" applyFont="1" applyBorder="1" applyAlignment="1" applyProtection="1">
      <alignment horizontal="center" vertical="center" wrapText="1"/>
    </xf>
    <xf numFmtId="0" fontId="35" fillId="0" borderId="226" xfId="7" applyFont="1" applyBorder="1" applyAlignment="1" applyProtection="1">
      <alignment horizontal="center" vertical="center" wrapText="1"/>
    </xf>
    <xf numFmtId="0" fontId="35" fillId="0" borderId="227" xfId="7" applyFont="1" applyBorder="1" applyAlignment="1" applyProtection="1">
      <alignment horizontal="center" vertical="center" wrapText="1"/>
    </xf>
    <xf numFmtId="0" fontId="35" fillId="0" borderId="0" xfId="7" applyFont="1" applyBorder="1" applyAlignment="1" applyProtection="1">
      <alignment horizontal="center" vertical="center" wrapText="1"/>
    </xf>
    <xf numFmtId="0" fontId="35" fillId="0" borderId="228" xfId="7" applyFont="1" applyBorder="1" applyAlignment="1" applyProtection="1">
      <alignment horizontal="center" vertical="center" wrapText="1"/>
    </xf>
    <xf numFmtId="0" fontId="35" fillId="0" borderId="229" xfId="7" applyFont="1" applyBorder="1" applyAlignment="1" applyProtection="1">
      <alignment horizontal="center" vertical="center" wrapText="1"/>
    </xf>
    <xf numFmtId="0" fontId="35" fillId="0" borderId="230" xfId="7" applyFont="1" applyBorder="1" applyAlignment="1" applyProtection="1">
      <alignment horizontal="center" vertical="center" wrapText="1"/>
    </xf>
    <xf numFmtId="0" fontId="35" fillId="0" borderId="231" xfId="7" applyFont="1" applyBorder="1" applyAlignment="1" applyProtection="1">
      <alignment horizontal="center" vertical="center" wrapText="1"/>
    </xf>
    <xf numFmtId="0" fontId="2" fillId="0" borderId="143" xfId="7" quotePrefix="1" applyBorder="1" applyAlignment="1" applyProtection="1">
      <alignment horizontal="left" indent="4"/>
    </xf>
    <xf numFmtId="0" fontId="2" fillId="0" borderId="190" xfId="7" quotePrefix="1" applyBorder="1" applyAlignment="1" applyProtection="1">
      <alignment horizontal="left" indent="4"/>
    </xf>
    <xf numFmtId="0" fontId="2" fillId="0" borderId="144" xfId="7" quotePrefix="1" applyBorder="1" applyAlignment="1" applyProtection="1">
      <alignment horizontal="left" indent="4"/>
    </xf>
    <xf numFmtId="0" fontId="2" fillId="0" borderId="143" xfId="7" applyBorder="1" applyAlignment="1" applyProtection="1">
      <alignment horizontal="left" indent="4"/>
    </xf>
    <xf numFmtId="0" fontId="1" fillId="0" borderId="0" xfId="7" applyFont="1" applyBorder="1" applyAlignment="1">
      <alignment horizontal="center" wrapText="1"/>
    </xf>
    <xf numFmtId="0" fontId="22" fillId="0" borderId="0" xfId="7" applyFont="1" applyBorder="1"/>
    <xf numFmtId="0" fontId="2" fillId="0" borderId="0" xfId="7" applyFill="1" applyBorder="1" applyAlignment="1">
      <alignment horizontal="center" vertical="center"/>
    </xf>
    <xf numFmtId="49" fontId="1" fillId="0" borderId="0" xfId="7" applyNumberFormat="1" applyFont="1" applyBorder="1" applyAlignment="1">
      <alignment horizontal="center"/>
    </xf>
    <xf numFmtId="38" fontId="35" fillId="0" borderId="0" xfId="7" applyNumberFormat="1" applyFont="1" applyBorder="1" applyAlignment="1">
      <alignment horizontal="left" vertical="center" wrapText="1"/>
    </xf>
    <xf numFmtId="38" fontId="35" fillId="0" borderId="7" xfId="7" applyNumberFormat="1" applyFont="1" applyBorder="1" applyAlignment="1">
      <alignment horizontal="left" vertical="center" wrapText="1"/>
    </xf>
    <xf numFmtId="14" fontId="1" fillId="0" borderId="202" xfId="7" applyNumberFormat="1" applyFont="1" applyBorder="1" applyAlignment="1">
      <alignment horizontal="center" wrapText="1"/>
    </xf>
    <xf numFmtId="14" fontId="1" fillId="0" borderId="7" xfId="7" applyNumberFormat="1" applyFont="1" applyBorder="1" applyAlignment="1">
      <alignment horizontal="center" wrapText="1"/>
    </xf>
    <xf numFmtId="169" fontId="2" fillId="0" borderId="9" xfId="7" applyNumberFormat="1" applyBorder="1" applyAlignment="1">
      <alignment horizontal="center"/>
    </xf>
    <xf numFmtId="49" fontId="2" fillId="0" borderId="6" xfId="7" applyNumberFormat="1" applyBorder="1" applyAlignment="1">
      <alignment horizontal="center" wrapText="1"/>
    </xf>
    <xf numFmtId="49" fontId="2" fillId="0" borderId="8" xfId="7" applyNumberFormat="1" applyBorder="1" applyAlignment="1">
      <alignment horizontal="center" wrapText="1"/>
    </xf>
    <xf numFmtId="10" fontId="2" fillId="0" borderId="7" xfId="7" applyNumberFormat="1" applyBorder="1" applyAlignment="1">
      <alignment horizontal="center" vertical="center"/>
    </xf>
    <xf numFmtId="10" fontId="2" fillId="0" borderId="10" xfId="7" applyNumberFormat="1" applyBorder="1" applyAlignment="1">
      <alignment horizontal="center" vertical="center"/>
    </xf>
    <xf numFmtId="0" fontId="34" fillId="0" borderId="190" xfId="7" applyNumberFormat="1" applyFont="1" applyBorder="1" applyAlignment="1" applyProtection="1">
      <alignment vertical="center" wrapText="1"/>
    </xf>
    <xf numFmtId="0" fontId="34" fillId="0" borderId="144" xfId="7" applyNumberFormat="1" applyFont="1" applyBorder="1" applyAlignment="1" applyProtection="1">
      <alignment vertical="center" wrapText="1"/>
    </xf>
    <xf numFmtId="0" fontId="2" fillId="0" borderId="273" xfId="7" applyNumberFormat="1" applyBorder="1" applyAlignment="1" applyProtection="1">
      <alignment horizontal="left" vertical="center" wrapText="1"/>
      <protection locked="0"/>
    </xf>
    <xf numFmtId="0" fontId="2" fillId="0" borderId="274" xfId="7" applyNumberFormat="1" applyBorder="1" applyAlignment="1" applyProtection="1">
      <alignment horizontal="left" vertical="center" wrapText="1"/>
      <protection locked="0"/>
    </xf>
    <xf numFmtId="0" fontId="2" fillId="0" borderId="275" xfId="7" applyNumberFormat="1" applyBorder="1" applyAlignment="1" applyProtection="1">
      <alignment horizontal="left" vertical="center" wrapText="1"/>
      <protection locked="0"/>
    </xf>
    <xf numFmtId="0" fontId="54" fillId="0" borderId="270" xfId="7" applyNumberFormat="1" applyFont="1" applyBorder="1" applyAlignment="1" applyProtection="1">
      <alignment horizontal="center" vertical="center" wrapText="1"/>
      <protection locked="0"/>
    </xf>
    <xf numFmtId="0" fontId="54" fillId="0" borderId="271" xfId="7" applyNumberFormat="1" applyFont="1" applyBorder="1" applyAlignment="1" applyProtection="1">
      <alignment horizontal="center" vertical="center"/>
      <protection locked="0"/>
    </xf>
    <xf numFmtId="0" fontId="54" fillId="0" borderId="272" xfId="7" applyNumberFormat="1" applyFont="1" applyBorder="1" applyAlignment="1" applyProtection="1">
      <alignment horizontal="center" vertical="center"/>
      <protection locked="0"/>
    </xf>
    <xf numFmtId="0" fontId="62" fillId="0" borderId="270" xfId="7" applyNumberFormat="1" applyFont="1" applyBorder="1" applyAlignment="1" applyProtection="1">
      <alignment horizontal="center" vertical="center" wrapText="1"/>
      <protection locked="0"/>
    </xf>
    <xf numFmtId="0" fontId="62" fillId="0" borderId="271" xfId="7" applyNumberFormat="1" applyFont="1" applyBorder="1" applyAlignment="1" applyProtection="1">
      <alignment horizontal="center" vertical="center" wrapText="1"/>
      <protection locked="0"/>
    </xf>
    <xf numFmtId="0" fontId="62" fillId="0" borderId="272" xfId="7" applyNumberFormat="1" applyFont="1" applyBorder="1" applyAlignment="1" applyProtection="1">
      <alignment horizontal="center" vertical="center" wrapText="1"/>
      <protection locked="0"/>
    </xf>
    <xf numFmtId="174" fontId="37" fillId="0" borderId="0" xfId="1" applyNumberFormat="1" applyFont="1" applyAlignment="1">
      <alignment horizontal="center"/>
    </xf>
    <xf numFmtId="38" fontId="2" fillId="0" borderId="256" xfId="17" applyFont="1" applyBorder="1" applyAlignment="1">
      <alignment horizontal="center" wrapText="1"/>
    </xf>
    <xf numFmtId="38" fontId="2" fillId="0" borderId="257" xfId="17" applyFont="1" applyBorder="1" applyAlignment="1">
      <alignment horizontal="center" wrapText="1"/>
    </xf>
    <xf numFmtId="38" fontId="2" fillId="0" borderId="258" xfId="17" applyFont="1" applyBorder="1" applyAlignment="1">
      <alignment horizontal="center" wrapText="1"/>
    </xf>
    <xf numFmtId="0" fontId="8" fillId="0" borderId="54" xfId="21" applyFont="1" applyBorder="1" applyAlignment="1">
      <alignment horizont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0" fillId="0" borderId="7" xfId="0" applyBorder="1" applyAlignment="1"/>
    <xf numFmtId="0" fontId="2" fillId="0" borderId="0" xfId="0" applyFont="1" applyBorder="1" applyAlignment="1">
      <alignment wrapText="1"/>
    </xf>
    <xf numFmtId="0" fontId="2" fillId="0" borderId="7" xfId="0" applyFont="1" applyBorder="1" applyAlignment="1">
      <alignment wrapText="1"/>
    </xf>
    <xf numFmtId="0" fontId="2" fillId="0" borderId="0" xfId="0" applyFont="1" applyBorder="1" applyAlignment="1"/>
    <xf numFmtId="0" fontId="2" fillId="0" borderId="7" xfId="0" applyFont="1" applyBorder="1" applyAlignment="1"/>
  </cellXfs>
  <cellStyles count="57">
    <cellStyle name="Box" xfId="27"/>
    <cellStyle name="ColumnB" xfId="28"/>
    <cellStyle name="ColumnD" xfId="29"/>
    <cellStyle name="ColumnE" xfId="30"/>
    <cellStyle name="ColumnF" xfId="31"/>
    <cellStyle name="Comma" xfId="1" builtinId="3"/>
    <cellStyle name="Comma0" xfId="8"/>
    <cellStyle name="Currency" xfId="2" builtinId="4"/>
    <cellStyle name="Currency0" xfId="9"/>
    <cellStyle name="Date" xfId="10"/>
    <cellStyle name="Final" xfId="32"/>
    <cellStyle name="Fixed" xfId="11"/>
    <cellStyle name="Grey" xfId="33"/>
    <cellStyle name="Header 1" xfId="34"/>
    <cellStyle name="Header 2" xfId="35"/>
    <cellStyle name="Heading 1 2" xfId="26"/>
    <cellStyle name="Heading 2 2" xfId="21"/>
    <cellStyle name="Heading 3 2" xfId="23"/>
    <cellStyle name="HEADING1" xfId="12"/>
    <cellStyle name="HEADING2" xfId="13"/>
    <cellStyle name="Hyperlink" xfId="52" builtinId="8"/>
    <cellStyle name="Input [yellow]" xfId="36"/>
    <cellStyle name="input cells" xfId="37"/>
    <cellStyle name="Loss" xfId="38"/>
    <cellStyle name="Normal" xfId="0" builtinId="0"/>
    <cellStyle name="Normal - Style1" xfId="39"/>
    <cellStyle name="Normal 2" xfId="7"/>
    <cellStyle name="Normal 3" xfId="53"/>
    <cellStyle name="Normal 4" xfId="56"/>
    <cellStyle name="Normal_Book1" xfId="18"/>
    <cellStyle name="Normal_FUNDFLOW" xfId="17"/>
    <cellStyle name="Normal_PRELIM~1" xfId="24"/>
    <cellStyle name="Normal_Select City &amp; State" xfId="3"/>
    <cellStyle name="Normal_Sheet1" xfId="51"/>
    <cellStyle name="Page" xfId="40"/>
    <cellStyle name="Percent" xfId="4" builtinId="5"/>
    <cellStyle name="Percent [2]" xfId="41"/>
    <cellStyle name="Project" xfId="42"/>
    <cellStyle name="Project 2" xfId="54"/>
    <cellStyle name="PSChar" xfId="43"/>
    <cellStyle name="PSDec" xfId="44"/>
    <cellStyle name="PSHeading" xfId="45"/>
    <cellStyle name="Scenario" xfId="46"/>
    <cellStyle name="Style 1" xfId="5"/>
    <cellStyle name="Style 2" xfId="6"/>
    <cellStyle name="Subheader" xfId="47"/>
    <cellStyle name="Subtotal" xfId="19"/>
    <cellStyle name="Subtotal_FUNDFLOW" xfId="22"/>
    <cellStyle name="Times 10_cashflow" xfId="48"/>
    <cellStyle name="Top Line" xfId="49"/>
    <cellStyle name="Top Line 2" xfId="55"/>
    <cellStyle name="Top Line_FUNDFLOW" xfId="25"/>
    <cellStyle name="Total_FUNDFLOW" xfId="20"/>
    <cellStyle name="white" xfId="14"/>
    <cellStyle name="Win" xfId="50"/>
    <cellStyle name="Year" xfId="15"/>
    <cellStyle name="Yellow" xfId="16"/>
  </cellStyles>
  <dxfs count="27">
    <dxf>
      <font>
        <color rgb="FFFF0000"/>
      </font>
    </dxf>
    <dxf>
      <font>
        <color rgb="FFFF0000"/>
      </font>
    </dxf>
    <dxf>
      <font>
        <color rgb="FFFF0000"/>
      </font>
      <fill>
        <patternFill patternType="none">
          <bgColor auto="1"/>
        </patternFill>
      </fill>
    </dxf>
    <dxf>
      <font>
        <strike val="0"/>
        <color rgb="FFFF0000"/>
      </font>
    </dxf>
    <dxf>
      <font>
        <color rgb="FFFF0000"/>
      </font>
    </dxf>
    <dxf>
      <font>
        <color rgb="FFFF0000"/>
      </font>
    </dxf>
    <dxf>
      <font>
        <color rgb="FFFF0000"/>
      </font>
    </dxf>
    <dxf>
      <font>
        <color rgb="FFFF000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border>
        <left style="thick">
          <color rgb="FF0000FF"/>
        </left>
        <top style="thick">
          <color rgb="FF0000FF"/>
        </top>
        <bottom style="thick">
          <color rgb="FF0000FF"/>
        </bottom>
        <horizontal style="thick">
          <color rgb="FF0000FF"/>
        </horizontal>
      </border>
    </dxf>
    <dxf>
      <border>
        <left style="thick">
          <color rgb="FF0000FF"/>
        </left>
        <top style="thick">
          <color rgb="FF0000FF"/>
        </top>
        <bottom style="thick">
          <color rgb="FF0000FF"/>
        </bottom>
        <horizontal style="thick">
          <color rgb="FF0000FF"/>
        </horizontal>
      </border>
    </dxf>
    <dxf>
      <border>
        <left style="thick">
          <color rgb="FF0000FF"/>
        </left>
        <right style="thick">
          <color rgb="FF0000FF"/>
        </right>
        <top style="thick">
          <color rgb="FF0000FF"/>
        </top>
        <bottom style="thick">
          <color rgb="FF0000FF"/>
        </bottom>
        <horizontal style="thick">
          <color rgb="FF0000FF"/>
        </horizontal>
      </border>
    </dxf>
    <dxf>
      <border>
        <left style="thick">
          <color rgb="FF0000FF"/>
        </left>
        <right style="thick">
          <color rgb="FF0000FF"/>
        </right>
        <top style="thick">
          <color rgb="FF0000FF"/>
        </top>
        <bottom style="thick">
          <color rgb="FF0000FF"/>
        </bottom>
        <horizontal style="thick">
          <color rgb="FF0000FF"/>
        </horizontal>
      </border>
    </dxf>
    <dxf>
      <border>
        <left style="thick">
          <color indexed="56"/>
        </left>
        <right style="thick">
          <color indexed="56"/>
        </right>
        <top style="thick">
          <color indexed="56"/>
        </top>
        <bottom style="thick">
          <color indexed="56"/>
        </bottom>
      </border>
    </dxf>
    <dxf>
      <border>
        <left style="thick">
          <color indexed="56"/>
        </left>
        <right style="thick">
          <color indexed="56"/>
        </right>
        <top style="thick">
          <color indexed="56"/>
        </top>
        <bottom style="thick">
          <color indexed="56"/>
        </bottom>
      </border>
    </dxf>
    <dxf>
      <numFmt numFmtId="168"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12</xdr:col>
      <xdr:colOff>586740</xdr:colOff>
      <xdr:row>35</xdr:row>
      <xdr:rowOff>106680</xdr:rowOff>
    </xdr:from>
    <xdr:to>
      <xdr:col>13</xdr:col>
      <xdr:colOff>419100</xdr:colOff>
      <xdr:row>41</xdr:row>
      <xdr:rowOff>106680</xdr:rowOff>
    </xdr:to>
    <xdr:pic>
      <xdr:nvPicPr>
        <xdr:cNvPr id="2061" name="Picture 1" descr="PE01460_"/>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7437120" y="4945380"/>
          <a:ext cx="746760" cy="914400"/>
        </a:xfrm>
        <a:prstGeom prst="rect">
          <a:avLst/>
        </a:prstGeom>
        <a:noFill/>
        <a:ln w="9525">
          <a:noFill/>
          <a:miter lim="800000"/>
          <a:headEnd/>
          <a:tailEnd/>
        </a:ln>
      </xdr:spPr>
    </xdr:pic>
    <xdr:clientData/>
  </xdr:twoCellAnchor>
  <xdr:twoCellAnchor editAs="oneCell">
    <xdr:from>
      <xdr:col>7</xdr:col>
      <xdr:colOff>259080</xdr:colOff>
      <xdr:row>66</xdr:row>
      <xdr:rowOff>91440</xdr:rowOff>
    </xdr:from>
    <xdr:to>
      <xdr:col>7</xdr:col>
      <xdr:colOff>563880</xdr:colOff>
      <xdr:row>67</xdr:row>
      <xdr:rowOff>144780</xdr:rowOff>
    </xdr:to>
    <xdr:pic>
      <xdr:nvPicPr>
        <xdr:cNvPr id="2062" name="Picture 2" descr="pcs_popular_143"/>
        <xdr:cNvPicPr>
          <a:picLocks noChangeAspect="1" noChangeArrowheads="1"/>
        </xdr:cNvPicPr>
      </xdr:nvPicPr>
      <xdr:blipFill>
        <a:blip xmlns:r="http://schemas.openxmlformats.org/officeDocument/2006/relationships" r:embed="rId2" cstate="print"/>
        <a:srcRect/>
        <a:stretch>
          <a:fillRect/>
        </a:stretch>
      </xdr:blipFill>
      <xdr:spPr bwMode="auto">
        <a:xfrm>
          <a:off x="3672840" y="10035540"/>
          <a:ext cx="304800" cy="2209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205740</xdr:colOff>
      <xdr:row>10</xdr:row>
      <xdr:rowOff>30480</xdr:rowOff>
    </xdr:from>
    <xdr:to>
      <xdr:col>3</xdr:col>
      <xdr:colOff>38100</xdr:colOff>
      <xdr:row>13</xdr:row>
      <xdr:rowOff>160019</xdr:rowOff>
    </xdr:to>
    <xdr:pic>
      <xdr:nvPicPr>
        <xdr:cNvPr id="4103" name="Picture 1" descr="PE01460_"/>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twoCellAnchor>
    <xdr:from>
      <xdr:col>9</xdr:col>
      <xdr:colOff>0</xdr:colOff>
      <xdr:row>80</xdr:row>
      <xdr:rowOff>0</xdr:rowOff>
    </xdr:from>
    <xdr:to>
      <xdr:col>11</xdr:col>
      <xdr:colOff>0</xdr:colOff>
      <xdr:row>82</xdr:row>
      <xdr:rowOff>0</xdr:rowOff>
    </xdr:to>
    <xdr:sp macro="" textlink="">
      <xdr:nvSpPr>
        <xdr:cNvPr id="1028" name="Rectangle 4"/>
        <xdr:cNvSpPr>
          <a:spLocks noChangeArrowheads="1"/>
        </xdr:cNvSpPr>
      </xdr:nvSpPr>
      <xdr:spPr bwMode="auto">
        <a:xfrm>
          <a:off x="8629650" y="13849350"/>
          <a:ext cx="2228850" cy="36195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xdr:from>
      <xdr:col>9</xdr:col>
      <xdr:colOff>0</xdr:colOff>
      <xdr:row>88</xdr:row>
      <xdr:rowOff>0</xdr:rowOff>
    </xdr:from>
    <xdr:to>
      <xdr:col>11</xdr:col>
      <xdr:colOff>0</xdr:colOff>
      <xdr:row>90</xdr:row>
      <xdr:rowOff>0</xdr:rowOff>
    </xdr:to>
    <xdr:sp macro="" textlink="">
      <xdr:nvSpPr>
        <xdr:cNvPr id="1029" name="Rectangle 5"/>
        <xdr:cNvSpPr>
          <a:spLocks noChangeArrowheads="1"/>
        </xdr:cNvSpPr>
      </xdr:nvSpPr>
      <xdr:spPr bwMode="auto">
        <a:xfrm>
          <a:off x="8629650" y="15278100"/>
          <a:ext cx="2228850" cy="36195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xdr:from>
      <xdr:col>13</xdr:col>
      <xdr:colOff>0</xdr:colOff>
      <xdr:row>79</xdr:row>
      <xdr:rowOff>0</xdr:rowOff>
    </xdr:from>
    <xdr:to>
      <xdr:col>16</xdr:col>
      <xdr:colOff>0</xdr:colOff>
      <xdr:row>84</xdr:row>
      <xdr:rowOff>0</xdr:rowOff>
    </xdr:to>
    <xdr:sp macro="" textlink="">
      <xdr:nvSpPr>
        <xdr:cNvPr id="1030" name="Rectangle 6"/>
        <xdr:cNvSpPr>
          <a:spLocks noChangeArrowheads="1"/>
        </xdr:cNvSpPr>
      </xdr:nvSpPr>
      <xdr:spPr bwMode="auto">
        <a:xfrm>
          <a:off x="11201400" y="13649325"/>
          <a:ext cx="2943225" cy="904875"/>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xdr:from>
      <xdr:col>12</xdr:col>
      <xdr:colOff>163286</xdr:colOff>
      <xdr:row>85</xdr:row>
      <xdr:rowOff>0</xdr:rowOff>
    </xdr:from>
    <xdr:to>
      <xdr:col>15</xdr:col>
      <xdr:colOff>990601</xdr:colOff>
      <xdr:row>91</xdr:row>
      <xdr:rowOff>0</xdr:rowOff>
    </xdr:to>
    <xdr:sp macro="" textlink="">
      <xdr:nvSpPr>
        <xdr:cNvPr id="1031" name="Rectangle 7"/>
        <xdr:cNvSpPr>
          <a:spLocks noChangeArrowheads="1"/>
        </xdr:cNvSpPr>
      </xdr:nvSpPr>
      <xdr:spPr bwMode="auto">
        <a:xfrm>
          <a:off x="11495315" y="14793686"/>
          <a:ext cx="3004457" cy="1088571"/>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editAs="oneCell">
    <xdr:from>
      <xdr:col>9</xdr:col>
      <xdr:colOff>861060</xdr:colOff>
      <xdr:row>63</xdr:row>
      <xdr:rowOff>76200</xdr:rowOff>
    </xdr:from>
    <xdr:to>
      <xdr:col>10</xdr:col>
      <xdr:colOff>30480</xdr:colOff>
      <xdr:row>64</xdr:row>
      <xdr:rowOff>144779</xdr:rowOff>
    </xdr:to>
    <xdr:pic>
      <xdr:nvPicPr>
        <xdr:cNvPr id="5168" name="Picture 8" descr="pcs_popular_143"/>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9</xdr:row>
      <xdr:rowOff>15240</xdr:rowOff>
    </xdr:from>
    <xdr:to>
      <xdr:col>2</xdr:col>
      <xdr:colOff>685800</xdr:colOff>
      <xdr:row>11</xdr:row>
      <xdr:rowOff>0</xdr:rowOff>
    </xdr:to>
    <xdr:pic>
      <xdr:nvPicPr>
        <xdr:cNvPr id="5169" name="Picture 382" descr="PE01460_"/>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GMACCM%20Atl%20Folder\1.%20Project%20Files\B.%20Under%20Engagement\Riverside%20Phase%20I%20-%20Schrage\GMACCM%20Atl%20Folder\1%20Project%20Files\B.%20Analysis\Curtis%20Park%20II\1.%20General\a.%20Preliminary%20Loan%20Analysis\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ny2006\d&amp;b\IProperties\PROJECT_OPERATIONS\Atlanta_Harris%20Homes\Harris%20Homes%20Program\02_Draws,%20Budgets%20&amp;%20Financial%20Info\2.3_Project%20Budgets%20and%20Proformas\Development%20Proformas\West%20End%2099-2000\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wrence Gnessin" refreshedDate="42152.622766319444" createdVersion="3" refreshedVersion="4" recordCount="1608">
  <cacheSource type="worksheet">
    <worksheetSource ref="A1:U1609" sheet="qryRPTCostBOTHIndexes_Crosstab"/>
  </cacheSource>
  <cacheFields count="21">
    <cacheField name="Region Order" numFmtId="1">
      <sharedItems containsSemiMixedTypes="0" containsString="0" containsNumber="1" containsInteger="1" minValue="1" maxValue="10"/>
    </cacheField>
    <cacheField name="RegionLabel" numFmtId="0">
      <sharedItems/>
    </cacheField>
    <cacheField name="StateName" numFmtId="0">
      <sharedItems containsBlank="1" count="54">
        <s v="CONNECTICUT"/>
        <s v="MAINE"/>
        <s v="MASSACHUSETTS"/>
        <s v="NEW HAMPSHIRE"/>
        <s v="RHODE ISLAND"/>
        <s v="VERMONT"/>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s v="ALASKA"/>
        <s v="IDAHO"/>
        <s v="OREGON"/>
        <s v="WASHINGTON"/>
        <m u="1"/>
      </sharedItems>
    </cacheField>
    <cacheField name="StateAbbrev" numFmtId="0">
      <sharedItems/>
    </cacheField>
    <cacheField name="City" numFmtId="0">
      <sharedItems containsBlank="1" count="385">
        <s v="BRIDGEPORT"/>
        <s v="HARTFORD"/>
        <s v="NEW HAVEN"/>
        <s v="NEW LONDON"/>
        <s v="NEW MILFORD"/>
        <s v="NORWICH"/>
        <s v="RIDGEFIELD"/>
        <s v="WINDHAM"/>
        <s v="AUGUSTA"/>
        <s v="BANGOR"/>
        <s v="BRUNSWICK"/>
        <s v="LEWISTON"/>
        <s v="PORTLAND"/>
        <s v="WATERVILLE"/>
        <s v="BOSTON"/>
        <s v="FALL RIVER"/>
        <s v="WORCESTER"/>
        <s v="CONCORD"/>
        <s v="DOVER"/>
        <s v="KEENE"/>
        <s v="MANCHESTER"/>
        <s v="NASHUA"/>
        <s v="PORTSMOUTH"/>
        <s v="PROVIDENCE"/>
        <s v="BENNINGTON"/>
        <s v="BRATTLEBORO"/>
        <s v="BURLINGTON"/>
        <s v="MONTPELIER"/>
        <s v="RUTLAND"/>
        <s v="ASBURY PARK"/>
        <s v="ATLANTIC CITY"/>
        <s v="CAMDEN"/>
        <s v="FREEHOLD"/>
        <s v="GLOUCESTER"/>
        <s v="NEWARK"/>
        <s v="NORTH BERGEN"/>
        <s v="TRENTON"/>
        <s v="VINELAND"/>
        <s v="ALBANY"/>
        <s v="BINGHAMTON"/>
        <s v="BUFFALO"/>
        <s v="ELMIRA"/>
        <s v="JAMESTOWN"/>
        <s v="NASSAU COUNTY"/>
        <s v="NEW YORK CITY (INNER)"/>
        <s v="NEW YORK CITY (METRO)"/>
        <s v="ORANGE COUNTY"/>
        <s v="PLATTSBURGH"/>
        <s v="POUGHKEEPSIE"/>
        <s v="ROCHESTER"/>
        <s v="ROCKLAND COUNTY"/>
        <s v="SUFFOLK COUNTY"/>
        <s v="SYRACUSE"/>
        <s v="WESTCHESTER COUNTY"/>
        <s v="ARECIBO"/>
        <s v="MAYAGUEZ"/>
        <s v="PONCE"/>
        <s v="SAN JUAN"/>
        <s v="ST. CROIX"/>
        <s v="ST. THOMAS"/>
        <s v="WILMINGTON"/>
        <s v="WASHINGTON, D.C."/>
        <s v="BALTIMORE"/>
        <s v="BALTIMORE CITY"/>
        <s v="HAGERSTOWN"/>
        <s v="SALISBURY"/>
        <s v="WALDORF"/>
        <s v="ALLENTOWN"/>
        <s v="ALTOONA"/>
        <s v="BELLEFONTE"/>
        <s v="ERIE"/>
        <s v="HARRISBURG"/>
        <s v="JOHNSTOWN"/>
        <s v="LANCASTER"/>
        <s v="PHILADELPHIA"/>
        <s v="PITTSBURGH"/>
        <s v="READING"/>
        <s v="SCRANTON"/>
        <s v="WELLSBORO"/>
        <s v="YORK"/>
        <s v="CHARLOTTESVILLE"/>
        <s v="HARRISONBURG"/>
        <s v="NEWPORT NEWS"/>
        <s v="NORFOLK"/>
        <s v="NORTHERN VA"/>
        <s v="NORTON"/>
        <s v="RICHMOND"/>
        <s v="BLUEFIELD"/>
        <s v="CHARLESTON"/>
        <s v="FAIRMONT"/>
        <s v="HUNTINGTON"/>
        <s v="MARTINSBURG"/>
        <s v="PARKERSBURG"/>
        <s v="POINT PLEASANT"/>
        <s v="WHEELING"/>
        <s v="BIRMINGHAM"/>
        <s v="DOTHAN"/>
        <s v="FLORENCE"/>
        <s v="HUNTSVILLE"/>
        <s v="MOBILE"/>
        <s v="MONTGOMERY"/>
        <s v="TUSCALOOSA"/>
        <s v="JACKSONVILLE"/>
        <s v="KEY WEST"/>
        <s v="MIAMI"/>
        <s v="ORLANDO"/>
        <s v="PENSACOLA"/>
        <s v="TAMPA"/>
        <s v="ATLANTA"/>
        <s v="COLUMBUS"/>
        <s v="MACON"/>
        <s v="ROME"/>
        <s v="SAVANNAH"/>
        <s v="VALDOSTA"/>
        <s v="ASHLAND"/>
        <s v="COVINGTON"/>
        <s v="LOUISVILLE"/>
        <s v="MIDDLESBORO"/>
        <s v="OWENSBORO"/>
        <s v="PADUCAH"/>
        <s v="CORINTH"/>
        <s v="GREENVILLE"/>
        <s v="GREENWOOD"/>
        <s v="GULFPORT"/>
        <s v="HATTIESBURG"/>
        <s v="JACKSON"/>
        <s v="SOUTHAVEN"/>
        <s v="ASHEVILLE"/>
        <s v="CHARLOTTE"/>
        <s v="DURHAM"/>
        <s v="ELIZABETH CITY"/>
        <s v="FAYETTEVILLE"/>
        <s v="GREENSBORO"/>
        <s v="RALEIGH"/>
        <s v="WINSTON-SALEM"/>
        <s v="AIKEN"/>
        <s v="ANDERSON"/>
        <s v="BEAUFORT"/>
        <s v="COLUMBIA"/>
        <s v="MYRTLE BEACH"/>
        <s v="NORTH AUGUSTA"/>
        <s v="ORANGEBURG"/>
        <s v="ROCK HILL"/>
        <s v="SPARTANBURG"/>
        <s v="CHATTANOOGA"/>
        <s v="CLARKSVILLE"/>
        <s v="JOHNSON CITY"/>
        <s v="KINGSPORT"/>
        <s v="KNOXVILLE"/>
        <s v="MEMPHIS"/>
        <s v="NASHVILLE"/>
        <s v="OAK RIDGE"/>
        <s v="BELLEVILLE"/>
        <s v="CHICAGO"/>
        <s v="EAST ST. LOUIS"/>
        <s v="MOLINE"/>
        <s v="SPRINGFIELD"/>
        <s v="BLOOMINGTON"/>
        <s v="EVANSVILLE"/>
        <s v="FORT WAYNE"/>
        <s v="GARY"/>
        <s v="HAMMOND"/>
        <s v="INDIANAPOLIS"/>
        <s v="LAFAYETTE"/>
        <s v="SOUTH BEND"/>
        <s v="TERRE HAUTE"/>
        <s v="ANN ARBOR"/>
        <s v="BATTLE CREEK"/>
        <s v="BENTON HARBOR"/>
        <s v="DETROIT"/>
        <s v="FLINT"/>
        <s v="GRAND RAPIDS"/>
        <s v="LANSING"/>
        <s v="MARQUETTE"/>
        <s v="MT. PLEASANT"/>
        <s v="MUSKEGAN"/>
        <s v="SAGINAW"/>
        <s v="TRAVERSE CITY"/>
        <s v="YPSILANTI"/>
        <s v="DULUTH"/>
        <s v="MANKATO"/>
        <s v="MINNEAPOLIS"/>
        <s v="ST. CLOUD"/>
        <s v="WORTHINGTON"/>
        <s v="AKRON"/>
        <s v="CINCINNATI"/>
        <s v="CLEVELAND"/>
        <s v="DAYTON"/>
        <s v="FINDLAY"/>
        <s v="LORAIN"/>
        <s v="MANSFIELD"/>
        <s v="TOLEDO"/>
        <s v="YOUNGSTOWN"/>
        <s v="EAU CLAIRE"/>
        <s v="GREEN BAY"/>
        <s v="MADISON"/>
        <s v="MILWAUKEE"/>
        <s v="REEDSVILLE"/>
        <s v="SUPERIOR"/>
        <s v="WAUSAU"/>
        <s v="FAYETTSVILLE"/>
        <s v="FORT SMITH"/>
        <s v="JONESBORO"/>
        <s v="LITTLE ROCK"/>
        <s v="TEXARKANA"/>
        <s v="ALEXANDRIA"/>
        <s v="BATON ROUGE"/>
        <s v="HOUMA"/>
        <s v="LAKE CHARLES"/>
        <s v="MARSHALL"/>
        <s v="MONROE"/>
        <s v="NEW ORLEANS"/>
        <s v="SHREVEPORT"/>
        <s v="ALBUQUERQUE"/>
        <s v="CLOVIS"/>
        <s v="SANTA FE"/>
        <s v="SILVER CITY"/>
        <s v="TAOS"/>
        <s v="ADA"/>
        <s v="ARDMORE"/>
        <s v="BARTLESVILLE"/>
        <s v="ENID"/>
        <s v="GUYMON"/>
        <s v="LAWTON"/>
        <s v="MCALESTER"/>
        <s v="MUSKOGEE"/>
        <s v="OKLAHOMA CITY"/>
        <s v="SHAWNEE"/>
        <s v="STILLWATER"/>
        <s v="TULSA"/>
        <s v="WOODWARD"/>
        <s v="ABILENE"/>
        <s v="AMARILLO"/>
        <s v="AUSTIN"/>
        <s v="BEAUMONT"/>
        <s v="BRYAN"/>
        <s v="CORPUS CHRISTI"/>
        <s v="DEL RIO"/>
        <s v="EAGLE PASS"/>
        <s v="EL CAMPO"/>
        <s v="EL PASO"/>
        <s v="FORT WORTH"/>
        <s v="HARLINGEN"/>
        <s v="HOUSTON"/>
        <s v="JUNCTION"/>
        <s v="LAREDO"/>
        <s v="LUBBOCK"/>
        <s v="LUFKIN"/>
        <s v="MIDLAND"/>
        <s v="ODESSA"/>
        <s v="SAN ANGELO"/>
        <s v="SAN ANTONIO"/>
        <s v="SHERMAN"/>
        <s v="TEXAS CITY"/>
        <s v="TYLER"/>
        <s v="VICTORIA"/>
        <s v="WACO"/>
        <s v="WICHITA FALLS"/>
        <s v="BETTENDORF"/>
        <s v="CEDAR RAPIDS"/>
        <s v="COUNCIL BLUFFS"/>
        <s v="DAVENPORT"/>
        <s v="DES MOINES"/>
        <s v="DUBUQUE"/>
        <s v="MASON CITY"/>
        <s v="SIOUX CITY"/>
        <s v="WATERLOO"/>
        <s v="GARDEN CITY"/>
        <s v="KANSAS CITY"/>
        <s v="PITTSBURG"/>
        <s v="SALINA"/>
        <s v="TOPEKA"/>
        <s v="WICHITA"/>
        <s v="CAPE GIRARDEAU"/>
        <s v="JOPLIN"/>
        <s v="KIRKSVILLE"/>
        <s v="ROLLA"/>
        <s v="SEDALIA"/>
        <s v="ST. JOSEPH"/>
        <s v="ST. LOUIS"/>
        <s v="GRAND ISLAND"/>
        <s v="LINCOLN"/>
        <s v="MACY"/>
        <s v="NORTH PLATTE"/>
        <s v="OMAHA"/>
        <s v="SCOTTSBLUFF"/>
        <s v="ASPEN"/>
        <s v="DENVER"/>
        <s v="GRAND JUNCTION"/>
        <s v="BILLINGS"/>
        <s v="GREAT FALLS"/>
        <s v="HELENA"/>
        <s v="MISSOULA"/>
        <s v="BISMARCK"/>
        <s v="DICKINSON"/>
        <s v="FARGO"/>
        <s v="PIERRE"/>
        <s v="RAPID CITY"/>
        <s v="SIOUX FALLS"/>
        <s v="CEDAR CITY"/>
        <s v="SALT LAKE CITY"/>
        <s v="VERNAL"/>
        <s v="CASPER"/>
        <s v="CHEYENNE"/>
        <s v="CODY"/>
        <s v="CASA GRANDE"/>
        <s v="FLAGSTAFF"/>
        <s v="KINGMAN"/>
        <s v="PHOENIX"/>
        <s v="SIERRA VISTA"/>
        <s v="TUCSON"/>
        <s v="YUMA"/>
        <s v="ARROWHEAD"/>
        <s v="BAKERSFIELD"/>
        <s v="BARSTOW"/>
        <s v="BIG BEAR"/>
        <s v="DESERT CENTER"/>
        <s v="EL CAJON"/>
        <s v="EUREKA"/>
        <s v="FRESNO"/>
        <s v="INYOKERN"/>
        <s v="LOS ANGELES"/>
        <s v="MODESTO"/>
        <s v="MOJAVE"/>
        <s v="NEEDLES"/>
        <s v="OAKLAND"/>
        <s v="OJAI"/>
        <s v="OXNARD"/>
        <s v="PASO ROBLES"/>
        <s v="PIRU"/>
        <s v="PLACERVILLE"/>
        <s v="REDDING"/>
        <s v="RIDGECREST"/>
        <s v="SACRAMENTO"/>
        <s v="SAN BERNADINO"/>
        <s v="SAN DIEGO"/>
        <s v="SAN FRANCISCO"/>
        <s v="SAN JOSE"/>
        <s v="SANTA ANA"/>
        <s v="SANTA BARBARA"/>
        <s v="SANTA CRUZ"/>
        <s v="SANTA MARIA"/>
        <s v="SANTA ROSA"/>
        <s v="SOUTH LAKE TAHOE"/>
        <s v="TEHACHAPI"/>
        <s v="VENTURA"/>
        <s v="VICTORVILLE"/>
        <s v="YREKA"/>
        <s v="GUAM"/>
        <s v="HILO"/>
        <s v="HONOLULU"/>
        <s v="KAUAI"/>
        <s v="KONO"/>
        <s v="MAUI"/>
        <s v="LAS VEGAS"/>
        <s v="RENO"/>
        <s v="ANCHORAGE"/>
        <s v="FAIRBANKS"/>
        <s v="JUNEAU"/>
        <s v="KENAI"/>
        <s v="KETCHIKAN"/>
        <s v="SITKA"/>
        <s v="BOISE"/>
        <s v="COEUR D'ALENE"/>
        <s v="IDAHO FALLS"/>
        <s v="POCATELLO"/>
        <s v="BEND"/>
        <s v="COOS BAY"/>
        <s v="EUGENE"/>
        <s v="ABERDEEN"/>
        <s v="BELLINGHAM"/>
        <s v="CHENEY"/>
        <s v="KENNEWICK"/>
        <s v="LONGVIEW"/>
        <s v="OLYMPIA"/>
        <s v="PORT ANGELES"/>
        <s v="PULLMAN"/>
        <s v="SEATTLE"/>
        <s v="SPOKANE"/>
        <m u="1"/>
        <s v="MUSKEGON" u="1"/>
        <s v="YAKIMA" u="1"/>
        <s v="FORT WORTH-DALLAS" u="1"/>
        <s v="ASPEN-VAIL" u="1"/>
        <s v="OAKLAND-MARIN" u="1"/>
      </sharedItems>
    </cacheField>
    <cacheField name="SortOrder" numFmtId="0">
      <sharedItems containsSemiMixedTypes="0" containsString="0" containsNumber="1" containsInteger="1" minValue="1" maxValue="4"/>
    </cacheField>
    <cacheField name="Type" numFmtId="0">
      <sharedItems containsBlank="1" count="5">
        <s v="Detached/Semi-Detached"/>
        <s v="Row House"/>
        <s v="Walkup"/>
        <s v="Elevator"/>
        <m u="1"/>
      </sharedItems>
    </cacheField>
    <cacheField name="0 Bedrooms, HCC" numFmtId="4">
      <sharedItems containsSemiMixedTypes="0" containsString="0" containsNumber="1" containsInteger="1" minValue="51321" maxValue="126017"/>
    </cacheField>
    <cacheField name="0 Bedrooms, TDC" numFmtId="4">
      <sharedItems containsSemiMixedTypes="0" containsString="0" containsNumber="1" containsInteger="1" minValue="89812" maxValue="220529"/>
    </cacheField>
    <cacheField name="1 Bedrooms, HCC" numFmtId="4">
      <sharedItems containsSemiMixedTypes="0" containsString="0" containsNumber="1" containsInteger="1" minValue="70828" maxValue="166841"/>
    </cacheField>
    <cacheField name="1 Bedrooms, TDC" numFmtId="4">
      <sharedItems containsSemiMixedTypes="0" containsString="0" containsNumber="1" containsInteger="1" minValue="123948" maxValue="291972"/>
    </cacheField>
    <cacheField name="2 Bedrooms, HCC" numFmtId="4">
      <sharedItems containsSemiMixedTypes="0" containsString="0" containsNumber="1" containsInteger="1" minValue="89746" maxValue="206337"/>
    </cacheField>
    <cacheField name="2 Bedrooms, TDC" numFmtId="4">
      <sharedItems containsSemiMixedTypes="0" containsString="0" containsNumber="1" containsInteger="1" minValue="157056" maxValue="352096"/>
    </cacheField>
    <cacheField name="3 Bedrooms, HCC" numFmtId="4">
      <sharedItems containsSemiMixedTypes="0" containsString="0" containsNumber="1" containsInteger="1" minValue="117031" maxValue="275116"/>
    </cacheField>
    <cacheField name="3 Bedrooms, TDC" numFmtId="4">
      <sharedItems containsSemiMixedTypes="0" containsString="0" containsNumber="1" containsInteger="1" minValue="204805" maxValue="441919"/>
    </cacheField>
    <cacheField name="4 Bedrooms, HCC" numFmtId="4">
      <sharedItems containsSemiMixedTypes="0" containsString="0" containsNumber="1" containsInteger="1" minValue="143080" maxValue="343895"/>
    </cacheField>
    <cacheField name="4 Bedrooms, TDC" numFmtId="4">
      <sharedItems containsSemiMixedTypes="0" containsString="0" containsNumber="1" containsInteger="1" minValue="250390" maxValue="552398"/>
    </cacheField>
    <cacheField name="5 Bedrooms, HCC" numFmtId="4">
      <sharedItems containsSemiMixedTypes="0" containsString="0" containsNumber="1" containsInteger="1" minValue="157775" maxValue="389748"/>
    </cacheField>
    <cacheField name="5 Bedrooms, TDC" numFmtId="4">
      <sharedItems containsSemiMixedTypes="0" containsString="0" containsNumber="1" containsInteger="1" minValue="276106" maxValue="626052"/>
    </cacheField>
    <cacheField name="6 Bedrooms, HCC" numFmtId="4">
      <sharedItems containsSemiMixedTypes="0" containsString="0" containsNumber="1" containsInteger="1" minValue="171556" maxValue="435601"/>
    </cacheField>
    <cacheField name="6 Bedrooms, TDC" numFmtId="4">
      <sharedItems containsSemiMixedTypes="0" containsString="0" containsNumber="1" containsInteger="1" minValue="300223" maxValue="6997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8">
  <r>
    <n v="1"/>
    <s v="Region I - Northeast"/>
    <x v="0"/>
    <s v="CT"/>
    <x v="0"/>
    <n v="1"/>
    <x v="0"/>
    <n v="99571"/>
    <n v="174250"/>
    <n v="131216"/>
    <n v="229628"/>
    <n v="157265"/>
    <n v="275214"/>
    <n v="189444"/>
    <n v="331527"/>
    <n v="223397"/>
    <n v="390945"/>
    <n v="244225"/>
    <n v="427393"/>
    <n v="262823"/>
    <n v="459940"/>
  </r>
  <r>
    <n v="1"/>
    <s v="Region I - Northeast"/>
    <x v="0"/>
    <s v="CT"/>
    <x v="0"/>
    <n v="2"/>
    <x v="1"/>
    <n v="94564"/>
    <n v="165488"/>
    <n v="124949"/>
    <n v="218661"/>
    <n v="150168"/>
    <n v="262795"/>
    <n v="181898"/>
    <n v="318321"/>
    <n v="216544"/>
    <n v="378951"/>
    <n v="238849"/>
    <n v="417985"/>
    <n v="259796"/>
    <n v="454643"/>
  </r>
  <r>
    <n v="1"/>
    <s v="Region I - Northeast"/>
    <x v="0"/>
    <s v="CT"/>
    <x v="0"/>
    <n v="3"/>
    <x v="2"/>
    <n v="77165"/>
    <n v="135039"/>
    <n v="106542"/>
    <n v="186448"/>
    <n v="135061"/>
    <n v="236357"/>
    <n v="176247"/>
    <n v="308432"/>
    <n v="219681"/>
    <n v="384441"/>
    <n v="247233"/>
    <n v="432658"/>
    <n v="274382"/>
    <n v="480169"/>
  </r>
  <r>
    <n v="1"/>
    <s v="Region I - Northeast"/>
    <x v="0"/>
    <s v="CT"/>
    <x v="0"/>
    <n v="4"/>
    <x v="3"/>
    <n v="89532"/>
    <n v="143251"/>
    <n v="125345"/>
    <n v="200552"/>
    <n v="161158"/>
    <n v="257852"/>
    <n v="214877"/>
    <n v="343803"/>
    <n v="268596"/>
    <n v="429754"/>
    <n v="304409"/>
    <n v="487054"/>
    <n v="340222"/>
    <n v="544355"/>
  </r>
  <r>
    <n v="1"/>
    <s v="Region I - Northeast"/>
    <x v="0"/>
    <s v="CT"/>
    <x v="1"/>
    <n v="1"/>
    <x v="0"/>
    <n v="98631"/>
    <n v="172605"/>
    <n v="130012"/>
    <n v="227522"/>
    <n v="155879"/>
    <n v="272788"/>
    <n v="187870"/>
    <n v="328772"/>
    <n v="221561"/>
    <n v="387732"/>
    <n v="242222"/>
    <n v="423889"/>
    <n v="260674"/>
    <n v="456180"/>
  </r>
  <r>
    <n v="1"/>
    <s v="Region I - Northeast"/>
    <x v="0"/>
    <s v="CT"/>
    <x v="1"/>
    <n v="2"/>
    <x v="1"/>
    <n v="93624"/>
    <n v="163842"/>
    <n v="123746"/>
    <n v="216555"/>
    <n v="148782"/>
    <n v="260368"/>
    <n v="180324"/>
    <n v="315567"/>
    <n v="214708"/>
    <n v="375738"/>
    <n v="236846"/>
    <n v="414480"/>
    <n v="257648"/>
    <n v="450883"/>
  </r>
  <r>
    <n v="1"/>
    <s v="Region I - Northeast"/>
    <x v="0"/>
    <s v="CT"/>
    <x v="1"/>
    <n v="3"/>
    <x v="2"/>
    <n v="76324"/>
    <n v="133566"/>
    <n v="105363"/>
    <n v="184386"/>
    <n v="133546"/>
    <n v="233705"/>
    <n v="174226"/>
    <n v="304896"/>
    <n v="217155"/>
    <n v="380022"/>
    <n v="244371"/>
    <n v="427650"/>
    <n v="271183"/>
    <n v="474571"/>
  </r>
  <r>
    <n v="1"/>
    <s v="Region I - Northeast"/>
    <x v="0"/>
    <s v="CT"/>
    <x v="1"/>
    <n v="4"/>
    <x v="3"/>
    <n v="88747"/>
    <n v="141995"/>
    <n v="124245"/>
    <n v="198793"/>
    <n v="159744"/>
    <n v="255590"/>
    <n v="212992"/>
    <n v="340787"/>
    <n v="266240"/>
    <n v="425984"/>
    <n v="301739"/>
    <n v="482782"/>
    <n v="337237"/>
    <n v="539580"/>
  </r>
  <r>
    <n v="1"/>
    <s v="Region I - Northeast"/>
    <x v="0"/>
    <s v="CT"/>
    <x v="2"/>
    <n v="1"/>
    <x v="0"/>
    <n v="95999"/>
    <n v="167998"/>
    <n v="126396"/>
    <n v="221192"/>
    <n v="151308"/>
    <n v="264790"/>
    <n v="181959"/>
    <n v="318428"/>
    <n v="214507"/>
    <n v="375387"/>
    <n v="234491"/>
    <n v="410359"/>
    <n v="252327"/>
    <n v="441572"/>
  </r>
  <r>
    <n v="1"/>
    <s v="Region I - Northeast"/>
    <x v="0"/>
    <s v="CT"/>
    <x v="2"/>
    <n v="2"/>
    <x v="1"/>
    <n v="91323"/>
    <n v="159815"/>
    <n v="120543"/>
    <n v="210950"/>
    <n v="144681"/>
    <n v="253191"/>
    <n v="174912"/>
    <n v="306095"/>
    <n v="208107"/>
    <n v="364187"/>
    <n v="229470"/>
    <n v="401573"/>
    <n v="249500"/>
    <n v="436625"/>
  </r>
  <r>
    <n v="1"/>
    <s v="Region I - Northeast"/>
    <x v="0"/>
    <s v="CT"/>
    <x v="2"/>
    <n v="3"/>
    <x v="2"/>
    <n v="74759"/>
    <n v="130829"/>
    <n v="103272"/>
    <n v="180725"/>
    <n v="130984"/>
    <n v="229221"/>
    <n v="171064"/>
    <n v="299361"/>
    <n v="213243"/>
    <n v="373176"/>
    <n v="240053"/>
    <n v="420092"/>
    <n v="266485"/>
    <n v="466348"/>
  </r>
  <r>
    <n v="1"/>
    <s v="Region I - Northeast"/>
    <x v="0"/>
    <s v="CT"/>
    <x v="2"/>
    <n v="4"/>
    <x v="3"/>
    <n v="86128"/>
    <n v="137804"/>
    <n v="120579"/>
    <n v="192926"/>
    <n v="155030"/>
    <n v="248048"/>
    <n v="206706"/>
    <n v="330730"/>
    <n v="258383"/>
    <n v="413413"/>
    <n v="292834"/>
    <n v="468535"/>
    <n v="327285"/>
    <n v="523656"/>
  </r>
  <r>
    <n v="1"/>
    <s v="Region I - Northeast"/>
    <x v="0"/>
    <s v="CT"/>
    <x v="3"/>
    <n v="1"/>
    <x v="0"/>
    <n v="96775"/>
    <n v="169355"/>
    <n v="127450"/>
    <n v="223038"/>
    <n v="152624"/>
    <n v="267092"/>
    <n v="183633"/>
    <n v="321358"/>
    <n v="216500"/>
    <n v="378875"/>
    <n v="236674"/>
    <n v="414180"/>
    <n v="254682"/>
    <n v="445694"/>
  </r>
  <r>
    <n v="1"/>
    <s v="Region I - Northeast"/>
    <x v="0"/>
    <s v="CT"/>
    <x v="3"/>
    <n v="2"/>
    <x v="1"/>
    <n v="92016"/>
    <n v="161028"/>
    <n v="121494"/>
    <n v="212615"/>
    <n v="145879"/>
    <n v="255289"/>
    <n v="176461"/>
    <n v="308808"/>
    <n v="209986"/>
    <n v="367476"/>
    <n v="231564"/>
    <n v="405238"/>
    <n v="251806"/>
    <n v="440660"/>
  </r>
  <r>
    <n v="1"/>
    <s v="Region I - Northeast"/>
    <x v="0"/>
    <s v="CT"/>
    <x v="3"/>
    <n v="3"/>
    <x v="2"/>
    <n v="75256"/>
    <n v="131697"/>
    <n v="103942"/>
    <n v="181898"/>
    <n v="131814"/>
    <n v="230674"/>
    <n v="172107"/>
    <n v="301187"/>
    <n v="214537"/>
    <n v="375440"/>
    <n v="241490"/>
    <n v="422608"/>
    <n v="268059"/>
    <n v="469104"/>
  </r>
  <r>
    <n v="1"/>
    <s v="Region I - Northeast"/>
    <x v="0"/>
    <s v="CT"/>
    <x v="3"/>
    <n v="4"/>
    <x v="3"/>
    <n v="86881"/>
    <n v="139009"/>
    <n v="121633"/>
    <n v="194613"/>
    <n v="156385"/>
    <n v="250216"/>
    <n v="208513"/>
    <n v="333622"/>
    <n v="260642"/>
    <n v="417027"/>
    <n v="295394"/>
    <n v="472631"/>
    <n v="330146"/>
    <n v="528234"/>
  </r>
  <r>
    <n v="1"/>
    <s v="Region I - Northeast"/>
    <x v="0"/>
    <s v="CT"/>
    <x v="4"/>
    <n v="1"/>
    <x v="0"/>
    <n v="95223"/>
    <n v="166641"/>
    <n v="125341"/>
    <n v="219347"/>
    <n v="149992"/>
    <n v="262487"/>
    <n v="180284"/>
    <n v="315498"/>
    <n v="212514"/>
    <n v="371899"/>
    <n v="232308"/>
    <n v="406539"/>
    <n v="249971"/>
    <n v="437450"/>
  </r>
  <r>
    <n v="1"/>
    <s v="Region I - Northeast"/>
    <x v="0"/>
    <s v="CT"/>
    <x v="4"/>
    <n v="2"/>
    <x v="1"/>
    <n v="90630"/>
    <n v="158603"/>
    <n v="119592"/>
    <n v="209286"/>
    <n v="143482"/>
    <n v="251093"/>
    <n v="173362"/>
    <n v="303383"/>
    <n v="206227"/>
    <n v="360897"/>
    <n v="227376"/>
    <n v="397908"/>
    <n v="247195"/>
    <n v="432591"/>
  </r>
  <r>
    <n v="1"/>
    <s v="Region I - Northeast"/>
    <x v="0"/>
    <s v="CT"/>
    <x v="4"/>
    <n v="3"/>
    <x v="2"/>
    <n v="74263"/>
    <n v="129960"/>
    <n v="102601"/>
    <n v="179552"/>
    <n v="130154"/>
    <n v="227769"/>
    <n v="170020"/>
    <n v="297536"/>
    <n v="211950"/>
    <n v="370912"/>
    <n v="238615"/>
    <n v="417577"/>
    <n v="264910"/>
    <n v="463593"/>
  </r>
  <r>
    <n v="1"/>
    <s v="Region I - Northeast"/>
    <x v="0"/>
    <s v="CT"/>
    <x v="4"/>
    <n v="4"/>
    <x v="3"/>
    <n v="85375"/>
    <n v="136600"/>
    <n v="119525"/>
    <n v="191240"/>
    <n v="153675"/>
    <n v="245879"/>
    <n v="204899"/>
    <n v="327839"/>
    <n v="256124"/>
    <n v="409799"/>
    <n v="290274"/>
    <n v="464439"/>
    <n v="324424"/>
    <n v="519079"/>
  </r>
  <r>
    <n v="1"/>
    <s v="Region I - Northeast"/>
    <x v="0"/>
    <s v="CT"/>
    <x v="5"/>
    <n v="1"/>
    <x v="0"/>
    <n v="96387"/>
    <n v="168677"/>
    <n v="126923"/>
    <n v="222115"/>
    <n v="151966"/>
    <n v="265941"/>
    <n v="182796"/>
    <n v="319893"/>
    <n v="215503"/>
    <n v="377131"/>
    <n v="235583"/>
    <n v="412269"/>
    <n v="253504"/>
    <n v="443633"/>
  </r>
  <r>
    <n v="1"/>
    <s v="Region I - Northeast"/>
    <x v="0"/>
    <s v="CT"/>
    <x v="5"/>
    <n v="2"/>
    <x v="1"/>
    <n v="91669"/>
    <n v="160421"/>
    <n v="121019"/>
    <n v="211783"/>
    <n v="145280"/>
    <n v="254240"/>
    <n v="175687"/>
    <n v="307451"/>
    <n v="209046"/>
    <n v="365831"/>
    <n v="230517"/>
    <n v="403405"/>
    <n v="250653"/>
    <n v="438643"/>
  </r>
  <r>
    <n v="1"/>
    <s v="Region I - Northeast"/>
    <x v="0"/>
    <s v="CT"/>
    <x v="5"/>
    <n v="3"/>
    <x v="2"/>
    <n v="75007"/>
    <n v="131263"/>
    <n v="103607"/>
    <n v="181312"/>
    <n v="131399"/>
    <n v="229948"/>
    <n v="171585"/>
    <n v="300274"/>
    <n v="213890"/>
    <n v="374308"/>
    <n v="240771"/>
    <n v="421350"/>
    <n v="267272"/>
    <n v="467726"/>
  </r>
  <r>
    <n v="1"/>
    <s v="Region I - Northeast"/>
    <x v="0"/>
    <s v="CT"/>
    <x v="5"/>
    <n v="4"/>
    <x v="3"/>
    <n v="86504"/>
    <n v="138407"/>
    <n v="121106"/>
    <n v="193769"/>
    <n v="155707"/>
    <n v="249132"/>
    <n v="207610"/>
    <n v="332176"/>
    <n v="259512"/>
    <n v="415220"/>
    <n v="294114"/>
    <n v="470583"/>
    <n v="328716"/>
    <n v="525945"/>
  </r>
  <r>
    <n v="1"/>
    <s v="Region I - Northeast"/>
    <x v="0"/>
    <s v="CT"/>
    <x v="6"/>
    <n v="1"/>
    <x v="0"/>
    <n v="102368"/>
    <n v="179144"/>
    <n v="134982"/>
    <n v="236219"/>
    <n v="161907"/>
    <n v="283336"/>
    <n v="195254"/>
    <n v="341695"/>
    <n v="230294"/>
    <n v="403015"/>
    <n v="251775"/>
    <n v="440607"/>
    <n v="270963"/>
    <n v="474186"/>
  </r>
  <r>
    <n v="1"/>
    <s v="Region I - Northeast"/>
    <x v="0"/>
    <s v="CT"/>
    <x v="6"/>
    <n v="2"/>
    <x v="1"/>
    <n v="97113"/>
    <n v="169947"/>
    <n v="128404"/>
    <n v="224708"/>
    <n v="154458"/>
    <n v="270301"/>
    <n v="187334"/>
    <n v="327834"/>
    <n v="223101"/>
    <n v="390427"/>
    <n v="246133"/>
    <n v="430732"/>
    <n v="267787"/>
    <n v="468627"/>
  </r>
  <r>
    <n v="1"/>
    <s v="Region I - Northeast"/>
    <x v="0"/>
    <s v="CT"/>
    <x v="6"/>
    <n v="3"/>
    <x v="2"/>
    <n v="79075"/>
    <n v="138382"/>
    <n v="109142"/>
    <n v="190998"/>
    <n v="138309"/>
    <n v="242040"/>
    <n v="180386"/>
    <n v="315676"/>
    <n v="224824"/>
    <n v="393442"/>
    <n v="252977"/>
    <n v="442709"/>
    <n v="280705"/>
    <n v="491234"/>
  </r>
  <r>
    <n v="1"/>
    <s v="Region I - Northeast"/>
    <x v="0"/>
    <s v="CT"/>
    <x v="6"/>
    <n v="4"/>
    <x v="3"/>
    <n v="92183"/>
    <n v="147494"/>
    <n v="129057"/>
    <n v="206491"/>
    <n v="165930"/>
    <n v="265488"/>
    <n v="221240"/>
    <n v="353984"/>
    <n v="276550"/>
    <n v="442481"/>
    <n v="313424"/>
    <n v="501478"/>
    <n v="350297"/>
    <n v="560475"/>
  </r>
  <r>
    <n v="1"/>
    <s v="Region I - Northeast"/>
    <x v="0"/>
    <s v="CT"/>
    <x v="7"/>
    <n v="1"/>
    <x v="0"/>
    <n v="99101"/>
    <n v="173427"/>
    <n v="130614"/>
    <n v="228575"/>
    <n v="156572"/>
    <n v="274001"/>
    <n v="188657"/>
    <n v="330150"/>
    <n v="222479"/>
    <n v="389338"/>
    <n v="243223"/>
    <n v="425641"/>
    <n v="261748"/>
    <n v="458060"/>
  </r>
  <r>
    <n v="1"/>
    <s v="Region I - Northeast"/>
    <x v="0"/>
    <s v="CT"/>
    <x v="7"/>
    <n v="2"/>
    <x v="1"/>
    <n v="94094"/>
    <n v="164665"/>
    <n v="124347"/>
    <n v="217608"/>
    <n v="149475"/>
    <n v="261581"/>
    <n v="181111"/>
    <n v="316944"/>
    <n v="215626"/>
    <n v="377345"/>
    <n v="237847"/>
    <n v="416233"/>
    <n v="258722"/>
    <n v="452763"/>
  </r>
  <r>
    <n v="1"/>
    <s v="Region I - Northeast"/>
    <x v="0"/>
    <s v="CT"/>
    <x v="7"/>
    <n v="3"/>
    <x v="2"/>
    <n v="76745"/>
    <n v="134303"/>
    <n v="105952"/>
    <n v="185417"/>
    <n v="134304"/>
    <n v="235031"/>
    <n v="175236"/>
    <n v="306664"/>
    <n v="218418"/>
    <n v="382232"/>
    <n v="245802"/>
    <n v="430154"/>
    <n v="272783"/>
    <n v="477370"/>
  </r>
  <r>
    <n v="1"/>
    <s v="Region I - Northeast"/>
    <x v="0"/>
    <s v="CT"/>
    <x v="7"/>
    <n v="4"/>
    <x v="3"/>
    <n v="89139"/>
    <n v="142623"/>
    <n v="124795"/>
    <n v="199672"/>
    <n v="160451"/>
    <n v="256721"/>
    <n v="213934"/>
    <n v="342295"/>
    <n v="267418"/>
    <n v="427869"/>
    <n v="303074"/>
    <n v="484918"/>
    <n v="338730"/>
    <n v="541967"/>
  </r>
  <r>
    <n v="1"/>
    <s v="Region I - Northeast"/>
    <x v="1"/>
    <s v="ME"/>
    <x v="8"/>
    <n v="1"/>
    <x v="0"/>
    <n v="84353"/>
    <n v="147618"/>
    <n v="111269"/>
    <n v="194721"/>
    <n v="133530"/>
    <n v="233677"/>
    <n v="161146"/>
    <n v="282006"/>
    <n v="190089"/>
    <n v="332655"/>
    <n v="207825"/>
    <n v="363694"/>
    <n v="223671"/>
    <n v="391425"/>
  </r>
  <r>
    <n v="1"/>
    <s v="Region I - Northeast"/>
    <x v="1"/>
    <s v="ME"/>
    <x v="8"/>
    <n v="2"/>
    <x v="1"/>
    <n v="79967"/>
    <n v="139942"/>
    <n v="105779"/>
    <n v="185113"/>
    <n v="127312"/>
    <n v="222797"/>
    <n v="154536"/>
    <n v="270438"/>
    <n v="184085"/>
    <n v="322149"/>
    <n v="203116"/>
    <n v="355452"/>
    <n v="221020"/>
    <n v="386785"/>
  </r>
  <r>
    <n v="1"/>
    <s v="Region I - Northeast"/>
    <x v="1"/>
    <s v="ME"/>
    <x v="8"/>
    <n v="3"/>
    <x v="2"/>
    <n v="65026"/>
    <n v="113795"/>
    <n v="89730"/>
    <n v="157028"/>
    <n v="113685"/>
    <n v="198949"/>
    <n v="148220"/>
    <n v="259386"/>
    <n v="184726"/>
    <n v="323270"/>
    <n v="207833"/>
    <n v="363708"/>
    <n v="230587"/>
    <n v="403527"/>
  </r>
  <r>
    <n v="1"/>
    <s v="Region I - Northeast"/>
    <x v="1"/>
    <s v="ME"/>
    <x v="8"/>
    <n v="4"/>
    <x v="3"/>
    <n v="76031"/>
    <n v="121650"/>
    <n v="106444"/>
    <n v="170311"/>
    <n v="136857"/>
    <n v="218971"/>
    <n v="182476"/>
    <n v="291961"/>
    <n v="228094"/>
    <n v="364951"/>
    <n v="258507"/>
    <n v="413611"/>
    <n v="288920"/>
    <n v="462271"/>
  </r>
  <r>
    <n v="1"/>
    <s v="Region I - Northeast"/>
    <x v="1"/>
    <s v="ME"/>
    <x v="9"/>
    <n v="1"/>
    <x v="0"/>
    <n v="84212"/>
    <n v="147371"/>
    <n v="110965"/>
    <n v="194189"/>
    <n v="132978"/>
    <n v="232711"/>
    <n v="160158"/>
    <n v="280277"/>
    <n v="188857"/>
    <n v="330499"/>
    <n v="206463"/>
    <n v="361310"/>
    <n v="222183"/>
    <n v="388821"/>
  </r>
  <r>
    <n v="1"/>
    <s v="Region I - Northeast"/>
    <x v="1"/>
    <s v="ME"/>
    <x v="9"/>
    <n v="2"/>
    <x v="1"/>
    <n v="79991"/>
    <n v="139985"/>
    <n v="105682"/>
    <n v="184944"/>
    <n v="126995"/>
    <n v="222241"/>
    <n v="153797"/>
    <n v="269145"/>
    <n v="183080"/>
    <n v="320389"/>
    <n v="201931"/>
    <n v="353379"/>
    <n v="219632"/>
    <n v="384356"/>
  </r>
  <r>
    <n v="1"/>
    <s v="Region I - Northeast"/>
    <x v="1"/>
    <s v="ME"/>
    <x v="9"/>
    <n v="3"/>
    <x v="2"/>
    <n v="65295"/>
    <n v="114267"/>
    <n v="90158"/>
    <n v="157776"/>
    <n v="114298"/>
    <n v="200021"/>
    <n v="149164"/>
    <n v="261037"/>
    <n v="185926"/>
    <n v="325371"/>
    <n v="209251"/>
    <n v="366190"/>
    <n v="232236"/>
    <n v="406413"/>
  </r>
  <r>
    <n v="1"/>
    <s v="Region I - Northeast"/>
    <x v="1"/>
    <s v="ME"/>
    <x v="9"/>
    <n v="4"/>
    <x v="3"/>
    <n v="75704"/>
    <n v="121126"/>
    <n v="105985"/>
    <n v="169576"/>
    <n v="136267"/>
    <n v="218027"/>
    <n v="181689"/>
    <n v="290702"/>
    <n v="227111"/>
    <n v="363378"/>
    <n v="257393"/>
    <n v="411828"/>
    <n v="287674"/>
    <n v="460279"/>
  </r>
  <r>
    <n v="1"/>
    <s v="Region I - Northeast"/>
    <x v="1"/>
    <s v="ME"/>
    <x v="10"/>
    <n v="1"/>
    <x v="0"/>
    <n v="85845"/>
    <n v="150230"/>
    <n v="113149"/>
    <n v="198011"/>
    <n v="135645"/>
    <n v="237379"/>
    <n v="163457"/>
    <n v="286050"/>
    <n v="192764"/>
    <n v="337338"/>
    <n v="210739"/>
    <n v="368793"/>
    <n v="226791"/>
    <n v="396884"/>
  </r>
  <r>
    <n v="1"/>
    <s v="Region I - Northeast"/>
    <x v="1"/>
    <s v="ME"/>
    <x v="10"/>
    <n v="2"/>
    <x v="1"/>
    <n v="81500"/>
    <n v="142626"/>
    <n v="107711"/>
    <n v="188494"/>
    <n v="129486"/>
    <n v="226601"/>
    <n v="156909"/>
    <n v="274590"/>
    <n v="186817"/>
    <n v="326930"/>
    <n v="206074"/>
    <n v="360629"/>
    <n v="224164"/>
    <n v="392288"/>
  </r>
  <r>
    <n v="1"/>
    <s v="Region I - Northeast"/>
    <x v="1"/>
    <s v="ME"/>
    <x v="10"/>
    <n v="3"/>
    <x v="2"/>
    <n v="66461"/>
    <n v="116306"/>
    <n v="91752"/>
    <n v="160566"/>
    <n v="116300"/>
    <n v="203525"/>
    <n v="151739"/>
    <n v="265544"/>
    <n v="189129"/>
    <n v="330976"/>
    <n v="212838"/>
    <n v="372467"/>
    <n v="236197"/>
    <n v="413344"/>
  </r>
  <r>
    <n v="1"/>
    <s v="Region I - Northeast"/>
    <x v="1"/>
    <s v="ME"/>
    <x v="10"/>
    <n v="4"/>
    <x v="3"/>
    <n v="77226"/>
    <n v="123561"/>
    <n v="108116"/>
    <n v="172986"/>
    <n v="139006"/>
    <n v="222410"/>
    <n v="185342"/>
    <n v="296547"/>
    <n v="231677"/>
    <n v="370684"/>
    <n v="262568"/>
    <n v="420108"/>
    <n v="293458"/>
    <n v="469533"/>
  </r>
  <r>
    <n v="1"/>
    <s v="Region I - Northeast"/>
    <x v="1"/>
    <s v="ME"/>
    <x v="11"/>
    <n v="1"/>
    <x v="0"/>
    <n v="86233"/>
    <n v="150908"/>
    <n v="113676"/>
    <n v="198934"/>
    <n v="136303"/>
    <n v="238530"/>
    <n v="164294"/>
    <n v="287515"/>
    <n v="193761"/>
    <n v="339082"/>
    <n v="211830"/>
    <n v="370703"/>
    <n v="227969"/>
    <n v="398945"/>
  </r>
  <r>
    <n v="1"/>
    <s v="Region I - Northeast"/>
    <x v="1"/>
    <s v="ME"/>
    <x v="11"/>
    <n v="2"/>
    <x v="1"/>
    <n v="81847"/>
    <n v="143232"/>
    <n v="108186"/>
    <n v="189326"/>
    <n v="130086"/>
    <n v="227650"/>
    <n v="157683"/>
    <n v="275946"/>
    <n v="187757"/>
    <n v="328575"/>
    <n v="207121"/>
    <n v="362461"/>
    <n v="225317"/>
    <n v="394305"/>
  </r>
  <r>
    <n v="1"/>
    <s v="Region I - Northeast"/>
    <x v="1"/>
    <s v="ME"/>
    <x v="11"/>
    <n v="3"/>
    <x v="2"/>
    <n v="66709"/>
    <n v="116741"/>
    <n v="92087"/>
    <n v="161153"/>
    <n v="116715"/>
    <n v="204252"/>
    <n v="152261"/>
    <n v="266456"/>
    <n v="189776"/>
    <n v="332108"/>
    <n v="213557"/>
    <n v="373725"/>
    <n v="236984"/>
    <n v="414722"/>
  </r>
  <r>
    <n v="1"/>
    <s v="Region I - Northeast"/>
    <x v="1"/>
    <s v="ME"/>
    <x v="11"/>
    <n v="4"/>
    <x v="3"/>
    <n v="77602"/>
    <n v="124164"/>
    <n v="108643"/>
    <n v="173829"/>
    <n v="139684"/>
    <n v="223494"/>
    <n v="186245"/>
    <n v="297993"/>
    <n v="232807"/>
    <n v="372491"/>
    <n v="263848"/>
    <n v="422156"/>
    <n v="294888"/>
    <n v="471821"/>
  </r>
  <r>
    <n v="1"/>
    <s v="Region I - Northeast"/>
    <x v="1"/>
    <s v="ME"/>
    <x v="12"/>
    <n v="1"/>
    <x v="0"/>
    <n v="85845"/>
    <n v="150230"/>
    <n v="113149"/>
    <n v="198011"/>
    <n v="135645"/>
    <n v="237379"/>
    <n v="163457"/>
    <n v="286050"/>
    <n v="192764"/>
    <n v="337338"/>
    <n v="210739"/>
    <n v="368793"/>
    <n v="226791"/>
    <n v="396884"/>
  </r>
  <r>
    <n v="1"/>
    <s v="Region I - Northeast"/>
    <x v="1"/>
    <s v="ME"/>
    <x v="12"/>
    <n v="2"/>
    <x v="1"/>
    <n v="81500"/>
    <n v="142626"/>
    <n v="107711"/>
    <n v="188494"/>
    <n v="129486"/>
    <n v="226601"/>
    <n v="156909"/>
    <n v="274590"/>
    <n v="186817"/>
    <n v="326930"/>
    <n v="206074"/>
    <n v="360629"/>
    <n v="224164"/>
    <n v="392288"/>
  </r>
  <r>
    <n v="1"/>
    <s v="Region I - Northeast"/>
    <x v="1"/>
    <s v="ME"/>
    <x v="12"/>
    <n v="3"/>
    <x v="2"/>
    <n v="66461"/>
    <n v="116306"/>
    <n v="91752"/>
    <n v="160566"/>
    <n v="116300"/>
    <n v="203525"/>
    <n v="151739"/>
    <n v="265544"/>
    <n v="189129"/>
    <n v="330976"/>
    <n v="212838"/>
    <n v="372467"/>
    <n v="236197"/>
    <n v="413344"/>
  </r>
  <r>
    <n v="1"/>
    <s v="Region I - Northeast"/>
    <x v="1"/>
    <s v="ME"/>
    <x v="12"/>
    <n v="4"/>
    <x v="3"/>
    <n v="77226"/>
    <n v="123561"/>
    <n v="108116"/>
    <n v="172986"/>
    <n v="139006"/>
    <n v="222410"/>
    <n v="185342"/>
    <n v="296547"/>
    <n v="231677"/>
    <n v="370684"/>
    <n v="262568"/>
    <n v="420108"/>
    <n v="293458"/>
    <n v="469533"/>
  </r>
  <r>
    <n v="1"/>
    <s v="Region I - Northeast"/>
    <x v="1"/>
    <s v="ME"/>
    <x v="13"/>
    <n v="1"/>
    <x v="0"/>
    <n v="80310"/>
    <n v="140543"/>
    <n v="105847"/>
    <n v="185231"/>
    <n v="126879"/>
    <n v="222039"/>
    <n v="152875"/>
    <n v="267530"/>
    <n v="180281"/>
    <n v="315491"/>
    <n v="197090"/>
    <n v="344908"/>
    <n v="212101"/>
    <n v="371177"/>
  </r>
  <r>
    <n v="1"/>
    <s v="Region I - Northeast"/>
    <x v="1"/>
    <s v="ME"/>
    <x v="13"/>
    <n v="2"/>
    <x v="1"/>
    <n v="76255"/>
    <n v="133447"/>
    <n v="100771"/>
    <n v="176349"/>
    <n v="121131"/>
    <n v="211980"/>
    <n v="146763"/>
    <n v="256835"/>
    <n v="174730"/>
    <n v="305777"/>
    <n v="192736"/>
    <n v="337288"/>
    <n v="209650"/>
    <n v="366887"/>
  </r>
  <r>
    <n v="1"/>
    <s v="Region I - Northeast"/>
    <x v="1"/>
    <s v="ME"/>
    <x v="13"/>
    <n v="3"/>
    <x v="2"/>
    <n v="62198"/>
    <n v="108847"/>
    <n v="85871"/>
    <n v="150274"/>
    <n v="108850"/>
    <n v="190487"/>
    <n v="142027"/>
    <n v="248548"/>
    <n v="177026"/>
    <n v="309795"/>
    <n v="199222"/>
    <n v="348638"/>
    <n v="221090"/>
    <n v="386908"/>
  </r>
  <r>
    <n v="1"/>
    <s v="Region I - Northeast"/>
    <x v="1"/>
    <s v="ME"/>
    <x v="13"/>
    <n v="4"/>
    <x v="3"/>
    <n v="72234"/>
    <n v="115575"/>
    <n v="101128"/>
    <n v="161805"/>
    <n v="130022"/>
    <n v="208035"/>
    <n v="173363"/>
    <n v="277380"/>
    <n v="216703"/>
    <n v="346725"/>
    <n v="245597"/>
    <n v="392955"/>
    <n v="274491"/>
    <n v="439185"/>
  </r>
  <r>
    <n v="1"/>
    <s v="Region I - Northeast"/>
    <x v="2"/>
    <s v="MA"/>
    <x v="14"/>
    <n v="1"/>
    <x v="0"/>
    <n v="108150"/>
    <n v="189263"/>
    <n v="142508"/>
    <n v="249389"/>
    <n v="170778"/>
    <n v="298862"/>
    <n v="205686"/>
    <n v="359950"/>
    <n v="242542"/>
    <n v="424449"/>
    <n v="265153"/>
    <n v="464018"/>
    <n v="285343"/>
    <n v="499350"/>
  </r>
  <r>
    <n v="1"/>
    <s v="Region I - Northeast"/>
    <x v="2"/>
    <s v="MA"/>
    <x v="14"/>
    <n v="2"/>
    <x v="1"/>
    <n v="102729"/>
    <n v="179776"/>
    <n v="135723"/>
    <n v="237516"/>
    <n v="163095"/>
    <n v="285416"/>
    <n v="197516"/>
    <n v="345653"/>
    <n v="235123"/>
    <n v="411465"/>
    <n v="259333"/>
    <n v="453833"/>
    <n v="282066"/>
    <n v="493615"/>
  </r>
  <r>
    <n v="1"/>
    <s v="Region I - Northeast"/>
    <x v="2"/>
    <s v="MA"/>
    <x v="14"/>
    <n v="3"/>
    <x v="2"/>
    <n v="83856"/>
    <n v="146748"/>
    <n v="115785"/>
    <n v="202624"/>
    <n v="146787"/>
    <n v="256877"/>
    <n v="191564"/>
    <n v="335237"/>
    <n v="238775"/>
    <n v="417857"/>
    <n v="268730"/>
    <n v="470278"/>
    <n v="298248"/>
    <n v="521934"/>
  </r>
  <r>
    <n v="1"/>
    <s v="Region I - Northeast"/>
    <x v="2"/>
    <s v="MA"/>
    <x v="14"/>
    <n v="4"/>
    <x v="3"/>
    <n v="97223"/>
    <n v="155558"/>
    <n v="136113"/>
    <n v="217781"/>
    <n v="175002"/>
    <n v="280004"/>
    <n v="233336"/>
    <n v="373338"/>
    <n v="291670"/>
    <n v="466673"/>
    <n v="330560"/>
    <n v="528896"/>
    <n v="369449"/>
    <n v="591119"/>
  </r>
  <r>
    <n v="1"/>
    <s v="Region I - Northeast"/>
    <x v="2"/>
    <s v="MA"/>
    <x v="15"/>
    <n v="1"/>
    <x v="0"/>
    <n v="101146"/>
    <n v="177006"/>
    <n v="133171"/>
    <n v="233049"/>
    <n v="159416"/>
    <n v="278978"/>
    <n v="191704"/>
    <n v="335482"/>
    <n v="225994"/>
    <n v="395490"/>
    <n v="247048"/>
    <n v="432334"/>
    <n v="265839"/>
    <n v="465218"/>
  </r>
  <r>
    <n v="1"/>
    <s v="Region I - Northeast"/>
    <x v="2"/>
    <s v="MA"/>
    <x v="15"/>
    <n v="2"/>
    <x v="1"/>
    <n v="96222"/>
    <n v="168388"/>
    <n v="127008"/>
    <n v="222263"/>
    <n v="152436"/>
    <n v="266764"/>
    <n v="184283"/>
    <n v="322495"/>
    <n v="219254"/>
    <n v="383694"/>
    <n v="241761"/>
    <n v="423081"/>
    <n v="262862"/>
    <n v="460009"/>
  </r>
  <r>
    <n v="1"/>
    <s v="Region I - Northeast"/>
    <x v="2"/>
    <s v="MA"/>
    <x v="15"/>
    <n v="3"/>
    <x v="2"/>
    <n v="78773"/>
    <n v="137854"/>
    <n v="108818"/>
    <n v="190431"/>
    <n v="138019"/>
    <n v="241533"/>
    <n v="180254"/>
    <n v="315444"/>
    <n v="224700"/>
    <n v="393225"/>
    <n v="252951"/>
    <n v="442664"/>
    <n v="280804"/>
    <n v="491407"/>
  </r>
  <r>
    <n v="1"/>
    <s v="Region I - Northeast"/>
    <x v="2"/>
    <s v="MA"/>
    <x v="15"/>
    <n v="4"/>
    <x v="3"/>
    <n v="90743"/>
    <n v="145188"/>
    <n v="127040"/>
    <n v="203263"/>
    <n v="163337"/>
    <n v="261339"/>
    <n v="217782"/>
    <n v="348451"/>
    <n v="272228"/>
    <n v="435564"/>
    <n v="308525"/>
    <n v="493640"/>
    <n v="344822"/>
    <n v="551715"/>
  </r>
  <r>
    <n v="1"/>
    <s v="Region I - Northeast"/>
    <x v="2"/>
    <s v="MA"/>
    <x v="16"/>
    <n v="1"/>
    <x v="0"/>
    <n v="98737"/>
    <n v="172790"/>
    <n v="129932"/>
    <n v="227382"/>
    <n v="155433"/>
    <n v="272007"/>
    <n v="186731"/>
    <n v="326779"/>
    <n v="220094"/>
    <n v="385164"/>
    <n v="240589"/>
    <n v="421031"/>
    <n v="258876"/>
    <n v="453033"/>
  </r>
  <r>
    <n v="1"/>
    <s v="Region I - Northeast"/>
    <x v="2"/>
    <s v="MA"/>
    <x v="16"/>
    <n v="2"/>
    <x v="1"/>
    <n v="94020"/>
    <n v="164535"/>
    <n v="124028"/>
    <n v="217049"/>
    <n v="148746"/>
    <n v="260306"/>
    <n v="179621"/>
    <n v="314337"/>
    <n v="213637"/>
    <n v="373864"/>
    <n v="235524"/>
    <n v="412167"/>
    <n v="256024"/>
    <n v="448043"/>
  </r>
  <r>
    <n v="1"/>
    <s v="Region I - Northeast"/>
    <x v="2"/>
    <s v="MA"/>
    <x v="16"/>
    <n v="3"/>
    <x v="2"/>
    <n v="77112"/>
    <n v="134946"/>
    <n v="106553"/>
    <n v="186467"/>
    <n v="135187"/>
    <n v="236576"/>
    <n v="176636"/>
    <n v="309112"/>
    <n v="220203"/>
    <n v="385356"/>
    <n v="247926"/>
    <n v="433871"/>
    <n v="275269"/>
    <n v="481720"/>
  </r>
  <r>
    <n v="1"/>
    <s v="Region I - Northeast"/>
    <x v="2"/>
    <s v="MA"/>
    <x v="16"/>
    <n v="4"/>
    <x v="3"/>
    <n v="88468"/>
    <n v="141548"/>
    <n v="123855"/>
    <n v="198167"/>
    <n v="159242"/>
    <n v="254787"/>
    <n v="212322"/>
    <n v="339716"/>
    <n v="265403"/>
    <n v="424644"/>
    <n v="300790"/>
    <n v="481264"/>
    <n v="336177"/>
    <n v="537883"/>
  </r>
  <r>
    <n v="1"/>
    <s v="Region I - Northeast"/>
    <x v="3"/>
    <s v="NH"/>
    <x v="17"/>
    <n v="1"/>
    <x v="0"/>
    <n v="84847"/>
    <n v="148482"/>
    <n v="111716"/>
    <n v="195503"/>
    <n v="133742"/>
    <n v="234048"/>
    <n v="160844"/>
    <n v="281478"/>
    <n v="189618"/>
    <n v="331831"/>
    <n v="207284"/>
    <n v="362747"/>
    <n v="223051"/>
    <n v="390339"/>
  </r>
  <r>
    <n v="1"/>
    <s v="Region I - Northeast"/>
    <x v="3"/>
    <s v="NH"/>
    <x v="17"/>
    <n v="2"/>
    <x v="1"/>
    <n v="80709"/>
    <n v="141240"/>
    <n v="106537"/>
    <n v="186439"/>
    <n v="127876"/>
    <n v="223784"/>
    <n v="154608"/>
    <n v="270564"/>
    <n v="183954"/>
    <n v="321919"/>
    <n v="202841"/>
    <n v="354971"/>
    <n v="220550"/>
    <n v="385962"/>
  </r>
  <r>
    <n v="1"/>
    <s v="Region I - Northeast"/>
    <x v="3"/>
    <s v="NH"/>
    <x v="17"/>
    <n v="3"/>
    <x v="2"/>
    <n v="66062"/>
    <n v="115608"/>
    <n v="91255"/>
    <n v="159697"/>
    <n v="115740"/>
    <n v="202546"/>
    <n v="151151"/>
    <n v="264515"/>
    <n v="188420"/>
    <n v="329736"/>
    <n v="212107"/>
    <n v="371187"/>
    <n v="235459"/>
    <n v="412054"/>
  </r>
  <r>
    <n v="1"/>
    <s v="Region I - Northeast"/>
    <x v="3"/>
    <s v="NH"/>
    <x v="17"/>
    <n v="4"/>
    <x v="3"/>
    <n v="76129"/>
    <n v="121806"/>
    <n v="106580"/>
    <n v="170529"/>
    <n v="137032"/>
    <n v="219251"/>
    <n v="182709"/>
    <n v="292335"/>
    <n v="228387"/>
    <n v="365418"/>
    <n v="258838"/>
    <n v="414141"/>
    <n v="289290"/>
    <n v="462863"/>
  </r>
  <r>
    <n v="1"/>
    <s v="Region I - Northeast"/>
    <x v="3"/>
    <s v="NH"/>
    <x v="18"/>
    <n v="1"/>
    <x v="0"/>
    <n v="88254"/>
    <n v="154445"/>
    <n v="116388"/>
    <n v="203678"/>
    <n v="139628"/>
    <n v="244349"/>
    <n v="168430"/>
    <n v="294753"/>
    <n v="198665"/>
    <n v="347664"/>
    <n v="217198"/>
    <n v="380097"/>
    <n v="233754"/>
    <n v="409069"/>
  </r>
  <r>
    <n v="1"/>
    <s v="Region I - Northeast"/>
    <x v="3"/>
    <s v="NH"/>
    <x v="18"/>
    <n v="2"/>
    <x v="1"/>
    <n v="83703"/>
    <n v="146480"/>
    <n v="110690"/>
    <n v="193708"/>
    <n v="133176"/>
    <n v="233058"/>
    <n v="161570"/>
    <n v="282747"/>
    <n v="192435"/>
    <n v="336761"/>
    <n v="212311"/>
    <n v="371544"/>
    <n v="231002"/>
    <n v="404254"/>
  </r>
  <r>
    <n v="1"/>
    <s v="Region I - Northeast"/>
    <x v="3"/>
    <s v="NH"/>
    <x v="18"/>
    <n v="3"/>
    <x v="2"/>
    <n v="68123"/>
    <n v="119214"/>
    <n v="94017"/>
    <n v="164530"/>
    <n v="119133"/>
    <n v="208482"/>
    <n v="155357"/>
    <n v="271875"/>
    <n v="193626"/>
    <n v="338846"/>
    <n v="217863"/>
    <n v="381260"/>
    <n v="241732"/>
    <n v="423032"/>
  </r>
  <r>
    <n v="1"/>
    <s v="Region I - Northeast"/>
    <x v="3"/>
    <s v="NH"/>
    <x v="18"/>
    <n v="4"/>
    <x v="3"/>
    <n v="79501"/>
    <n v="127201"/>
    <n v="111301"/>
    <n v="178082"/>
    <n v="143101"/>
    <n v="228962"/>
    <n v="190802"/>
    <n v="305283"/>
    <n v="238502"/>
    <n v="381604"/>
    <n v="270302"/>
    <n v="432484"/>
    <n v="302103"/>
    <n v="483364"/>
  </r>
  <r>
    <n v="1"/>
    <s v="Region I - Northeast"/>
    <x v="3"/>
    <s v="NH"/>
    <x v="19"/>
    <n v="1"/>
    <x v="0"/>
    <n v="80146"/>
    <n v="140255"/>
    <n v="105697"/>
    <n v="184970"/>
    <n v="126809"/>
    <n v="221915"/>
    <n v="152975"/>
    <n v="267707"/>
    <n v="180438"/>
    <n v="315766"/>
    <n v="197271"/>
    <n v="345224"/>
    <n v="212308"/>
    <n v="371539"/>
  </r>
  <r>
    <n v="1"/>
    <s v="Region I - Northeast"/>
    <x v="3"/>
    <s v="NH"/>
    <x v="19"/>
    <n v="2"/>
    <x v="1"/>
    <n v="76008"/>
    <n v="133014"/>
    <n v="100518"/>
    <n v="175907"/>
    <n v="120943"/>
    <n v="211651"/>
    <n v="146739"/>
    <n v="256793"/>
    <n v="174774"/>
    <n v="305854"/>
    <n v="192828"/>
    <n v="337448"/>
    <n v="209807"/>
    <n v="367162"/>
  </r>
  <r>
    <n v="1"/>
    <s v="Region I - Northeast"/>
    <x v="3"/>
    <s v="NH"/>
    <x v="19"/>
    <n v="3"/>
    <x v="2"/>
    <n v="61853"/>
    <n v="108243"/>
    <n v="85363"/>
    <n v="149385"/>
    <n v="108165"/>
    <n v="189288"/>
    <n v="141050"/>
    <n v="246838"/>
    <n v="175794"/>
    <n v="307640"/>
    <n v="197797"/>
    <n v="346145"/>
    <n v="219466"/>
    <n v="384065"/>
  </r>
  <r>
    <n v="1"/>
    <s v="Region I - Northeast"/>
    <x v="3"/>
    <s v="NH"/>
    <x v="19"/>
    <n v="4"/>
    <x v="3"/>
    <n v="72202"/>
    <n v="115523"/>
    <n v="101083"/>
    <n v="161732"/>
    <n v="129964"/>
    <n v="207942"/>
    <n v="173285"/>
    <n v="277256"/>
    <n v="216606"/>
    <n v="346570"/>
    <n v="245487"/>
    <n v="392779"/>
    <n v="274368"/>
    <n v="438988"/>
  </r>
  <r>
    <n v="1"/>
    <s v="Region I - Northeast"/>
    <x v="3"/>
    <s v="NH"/>
    <x v="20"/>
    <n v="1"/>
    <x v="0"/>
    <n v="86703"/>
    <n v="151731"/>
    <n v="114278"/>
    <n v="199987"/>
    <n v="136996"/>
    <n v="239743"/>
    <n v="165081"/>
    <n v="288892"/>
    <n v="194679"/>
    <n v="340688"/>
    <n v="212832"/>
    <n v="372456"/>
    <n v="229043"/>
    <n v="400825"/>
  </r>
  <r>
    <n v="1"/>
    <s v="Region I - Northeast"/>
    <x v="3"/>
    <s v="NH"/>
    <x v="20"/>
    <n v="2"/>
    <x v="1"/>
    <n v="82317"/>
    <n v="144055"/>
    <n v="108788"/>
    <n v="190379"/>
    <n v="130779"/>
    <n v="228863"/>
    <n v="158470"/>
    <n v="277323"/>
    <n v="188675"/>
    <n v="330181"/>
    <n v="208122"/>
    <n v="364214"/>
    <n v="226391"/>
    <n v="396185"/>
  </r>
  <r>
    <n v="1"/>
    <s v="Region I - Northeast"/>
    <x v="3"/>
    <s v="NH"/>
    <x v="20"/>
    <n v="3"/>
    <x v="2"/>
    <n v="67130"/>
    <n v="117477"/>
    <n v="92677"/>
    <n v="162184"/>
    <n v="117473"/>
    <n v="205577"/>
    <n v="153271"/>
    <n v="268224"/>
    <n v="191039"/>
    <n v="334318"/>
    <n v="214988"/>
    <n v="376229"/>
    <n v="238583"/>
    <n v="417521"/>
  </r>
  <r>
    <n v="1"/>
    <s v="Region I - Northeast"/>
    <x v="3"/>
    <s v="NH"/>
    <x v="20"/>
    <n v="4"/>
    <x v="3"/>
    <n v="77995"/>
    <n v="124792"/>
    <n v="109193"/>
    <n v="174709"/>
    <n v="140391"/>
    <n v="224625"/>
    <n v="187188"/>
    <n v="299500"/>
    <n v="233985"/>
    <n v="374376"/>
    <n v="265183"/>
    <n v="424292"/>
    <n v="296381"/>
    <n v="474209"/>
  </r>
  <r>
    <n v="1"/>
    <s v="Region I - Northeast"/>
    <x v="3"/>
    <s v="NH"/>
    <x v="21"/>
    <n v="1"/>
    <x v="0"/>
    <n v="91439"/>
    <n v="160018"/>
    <n v="120681"/>
    <n v="211191"/>
    <n v="144927"/>
    <n v="253623"/>
    <n v="175078"/>
    <n v="306386"/>
    <n v="206559"/>
    <n v="361478"/>
    <n v="225840"/>
    <n v="395221"/>
    <n v="243072"/>
    <n v="425376"/>
  </r>
  <r>
    <n v="1"/>
    <s v="Region I - Northeast"/>
    <x v="3"/>
    <s v="NH"/>
    <x v="21"/>
    <n v="2"/>
    <x v="1"/>
    <n v="86598"/>
    <n v="151546"/>
    <n v="114621"/>
    <n v="200587"/>
    <n v="138065"/>
    <n v="241613"/>
    <n v="167781"/>
    <n v="293617"/>
    <n v="199932"/>
    <n v="349881"/>
    <n v="220642"/>
    <n v="386123"/>
    <n v="240145"/>
    <n v="420255"/>
  </r>
  <r>
    <n v="1"/>
    <s v="Region I - Northeast"/>
    <x v="3"/>
    <s v="NH"/>
    <x v="21"/>
    <n v="3"/>
    <x v="2"/>
    <n v="70281"/>
    <n v="122991"/>
    <n v="96952"/>
    <n v="169666"/>
    <n v="122795"/>
    <n v="214891"/>
    <n v="160019"/>
    <n v="280033"/>
    <n v="199417"/>
    <n v="348979"/>
    <n v="224325"/>
    <n v="392569"/>
    <n v="248843"/>
    <n v="435474"/>
  </r>
  <r>
    <n v="1"/>
    <s v="Region I - Northeast"/>
    <x v="3"/>
    <s v="NH"/>
    <x v="21"/>
    <n v="4"/>
    <x v="3"/>
    <n v="82529"/>
    <n v="132046"/>
    <n v="115540"/>
    <n v="184864"/>
    <n v="148551"/>
    <n v="237682"/>
    <n v="198069"/>
    <n v="316910"/>
    <n v="247586"/>
    <n v="396137"/>
    <n v="280597"/>
    <n v="448956"/>
    <n v="313609"/>
    <n v="501774"/>
  </r>
  <r>
    <n v="1"/>
    <s v="Region I - Northeast"/>
    <x v="3"/>
    <s v="NH"/>
    <x v="22"/>
    <n v="1"/>
    <x v="0"/>
    <n v="86703"/>
    <n v="151731"/>
    <n v="114278"/>
    <n v="199987"/>
    <n v="136996"/>
    <n v="239743"/>
    <n v="165081"/>
    <n v="288892"/>
    <n v="194679"/>
    <n v="340688"/>
    <n v="212832"/>
    <n v="372456"/>
    <n v="229043"/>
    <n v="400825"/>
  </r>
  <r>
    <n v="1"/>
    <s v="Region I - Northeast"/>
    <x v="3"/>
    <s v="NH"/>
    <x v="22"/>
    <n v="2"/>
    <x v="1"/>
    <n v="82317"/>
    <n v="144055"/>
    <n v="108788"/>
    <n v="190379"/>
    <n v="130779"/>
    <n v="228863"/>
    <n v="158470"/>
    <n v="277323"/>
    <n v="188675"/>
    <n v="330181"/>
    <n v="208122"/>
    <n v="364214"/>
    <n v="226391"/>
    <n v="396185"/>
  </r>
  <r>
    <n v="1"/>
    <s v="Region I - Northeast"/>
    <x v="3"/>
    <s v="NH"/>
    <x v="22"/>
    <n v="3"/>
    <x v="2"/>
    <n v="67130"/>
    <n v="117477"/>
    <n v="92677"/>
    <n v="162184"/>
    <n v="117473"/>
    <n v="205577"/>
    <n v="153271"/>
    <n v="268224"/>
    <n v="191039"/>
    <n v="334318"/>
    <n v="214988"/>
    <n v="376229"/>
    <n v="238583"/>
    <n v="417521"/>
  </r>
  <r>
    <n v="1"/>
    <s v="Region I - Northeast"/>
    <x v="3"/>
    <s v="NH"/>
    <x v="22"/>
    <n v="4"/>
    <x v="3"/>
    <n v="77995"/>
    <n v="124792"/>
    <n v="109193"/>
    <n v="174709"/>
    <n v="140391"/>
    <n v="224625"/>
    <n v="187188"/>
    <n v="299500"/>
    <n v="233985"/>
    <n v="374376"/>
    <n v="265183"/>
    <n v="424292"/>
    <n v="296381"/>
    <n v="474209"/>
  </r>
  <r>
    <n v="1"/>
    <s v="Region I - Northeast"/>
    <x v="4"/>
    <s v="RI"/>
    <x v="23"/>
    <n v="1"/>
    <x v="0"/>
    <n v="98631"/>
    <n v="172605"/>
    <n v="130012"/>
    <n v="227522"/>
    <n v="155879"/>
    <n v="272788"/>
    <n v="187870"/>
    <n v="328772"/>
    <n v="221561"/>
    <n v="387732"/>
    <n v="242222"/>
    <n v="423889"/>
    <n v="260674"/>
    <n v="456180"/>
  </r>
  <r>
    <n v="1"/>
    <s v="Region I - Northeast"/>
    <x v="4"/>
    <s v="RI"/>
    <x v="23"/>
    <n v="2"/>
    <x v="1"/>
    <n v="93624"/>
    <n v="163842"/>
    <n v="123746"/>
    <n v="216555"/>
    <n v="148782"/>
    <n v="260368"/>
    <n v="180324"/>
    <n v="315567"/>
    <n v="214708"/>
    <n v="375738"/>
    <n v="236846"/>
    <n v="414480"/>
    <n v="257648"/>
    <n v="450883"/>
  </r>
  <r>
    <n v="1"/>
    <s v="Region I - Northeast"/>
    <x v="4"/>
    <s v="RI"/>
    <x v="23"/>
    <n v="3"/>
    <x v="2"/>
    <n v="76324"/>
    <n v="133566"/>
    <n v="105363"/>
    <n v="184386"/>
    <n v="133546"/>
    <n v="233705"/>
    <n v="174226"/>
    <n v="304896"/>
    <n v="217155"/>
    <n v="380022"/>
    <n v="244371"/>
    <n v="427650"/>
    <n v="271183"/>
    <n v="474571"/>
  </r>
  <r>
    <n v="1"/>
    <s v="Region I - Northeast"/>
    <x v="4"/>
    <s v="RI"/>
    <x v="23"/>
    <n v="4"/>
    <x v="3"/>
    <n v="88747"/>
    <n v="141995"/>
    <n v="124245"/>
    <n v="198793"/>
    <n v="159744"/>
    <n v="255590"/>
    <n v="212992"/>
    <n v="340787"/>
    <n v="266240"/>
    <n v="425984"/>
    <n v="301739"/>
    <n v="482782"/>
    <n v="337237"/>
    <n v="539580"/>
  </r>
  <r>
    <n v="1"/>
    <s v="Region I - Northeast"/>
    <x v="5"/>
    <s v="VT"/>
    <x v="24"/>
    <n v="1"/>
    <x v="0"/>
    <n v="86562"/>
    <n v="151484"/>
    <n v="113975"/>
    <n v="199455"/>
    <n v="136444"/>
    <n v="238777"/>
    <n v="164093"/>
    <n v="287162"/>
    <n v="193447"/>
    <n v="338532"/>
    <n v="211469"/>
    <n v="370072"/>
    <n v="227555"/>
    <n v="398221"/>
  </r>
  <r>
    <n v="1"/>
    <s v="Region I - Northeast"/>
    <x v="5"/>
    <s v="VT"/>
    <x v="24"/>
    <n v="2"/>
    <x v="1"/>
    <n v="82342"/>
    <n v="144098"/>
    <n v="108692"/>
    <n v="190210"/>
    <n v="130462"/>
    <n v="228308"/>
    <n v="157732"/>
    <n v="276030"/>
    <n v="187670"/>
    <n v="328422"/>
    <n v="206937"/>
    <n v="362141"/>
    <n v="225003"/>
    <n v="393756"/>
  </r>
  <r>
    <n v="1"/>
    <s v="Region I - Northeast"/>
    <x v="5"/>
    <s v="VT"/>
    <x v="24"/>
    <n v="3"/>
    <x v="2"/>
    <n v="67400"/>
    <n v="117950"/>
    <n v="93104"/>
    <n v="162932"/>
    <n v="118086"/>
    <n v="206650"/>
    <n v="154215"/>
    <n v="269876"/>
    <n v="192239"/>
    <n v="336419"/>
    <n v="216406"/>
    <n v="378711"/>
    <n v="240232"/>
    <n v="420407"/>
  </r>
  <r>
    <n v="1"/>
    <s v="Region I - Northeast"/>
    <x v="5"/>
    <s v="VT"/>
    <x v="24"/>
    <n v="4"/>
    <x v="3"/>
    <n v="77667"/>
    <n v="124267"/>
    <n v="108734"/>
    <n v="173974"/>
    <n v="139801"/>
    <n v="223681"/>
    <n v="186401"/>
    <n v="298242"/>
    <n v="233001"/>
    <n v="372802"/>
    <n v="264068"/>
    <n v="422509"/>
    <n v="295135"/>
    <n v="472216"/>
  </r>
  <r>
    <n v="1"/>
    <s v="Region I - Northeast"/>
    <x v="5"/>
    <s v="VT"/>
    <x v="25"/>
    <n v="1"/>
    <x v="0"/>
    <n v="84682"/>
    <n v="148194"/>
    <n v="111567"/>
    <n v="195242"/>
    <n v="133671"/>
    <n v="233924"/>
    <n v="160945"/>
    <n v="281654"/>
    <n v="189775"/>
    <n v="332106"/>
    <n v="207464"/>
    <n v="363062"/>
    <n v="223258"/>
    <n v="390701"/>
  </r>
  <r>
    <n v="1"/>
    <s v="Region I - Northeast"/>
    <x v="5"/>
    <s v="VT"/>
    <x v="25"/>
    <n v="2"/>
    <x v="1"/>
    <n v="80461"/>
    <n v="140807"/>
    <n v="106284"/>
    <n v="185997"/>
    <n v="127688"/>
    <n v="223455"/>
    <n v="154584"/>
    <n v="270522"/>
    <n v="183998"/>
    <n v="321996"/>
    <n v="202932"/>
    <n v="355131"/>
    <n v="220706"/>
    <n v="386236"/>
  </r>
  <r>
    <n v="1"/>
    <s v="Region I - Northeast"/>
    <x v="5"/>
    <s v="VT"/>
    <x v="25"/>
    <n v="3"/>
    <x v="2"/>
    <n v="65716"/>
    <n v="115004"/>
    <n v="90747"/>
    <n v="158807"/>
    <n v="115055"/>
    <n v="201347"/>
    <n v="150174"/>
    <n v="262805"/>
    <n v="187189"/>
    <n v="327580"/>
    <n v="210682"/>
    <n v="368694"/>
    <n v="233835"/>
    <n v="409211"/>
  </r>
  <r>
    <n v="1"/>
    <s v="Region I - Northeast"/>
    <x v="5"/>
    <s v="VT"/>
    <x v="25"/>
    <n v="4"/>
    <x v="3"/>
    <n v="76096"/>
    <n v="121754"/>
    <n v="106535"/>
    <n v="170456"/>
    <n v="136974"/>
    <n v="219158"/>
    <n v="182631"/>
    <n v="292210"/>
    <n v="228289"/>
    <n v="365263"/>
    <n v="258728"/>
    <n v="413964"/>
    <n v="289166"/>
    <n v="462666"/>
  </r>
  <r>
    <n v="1"/>
    <s v="Region I - Northeast"/>
    <x v="5"/>
    <s v="VT"/>
    <x v="26"/>
    <n v="1"/>
    <x v="0"/>
    <n v="84905"/>
    <n v="148584"/>
    <n v="111945"/>
    <n v="195904"/>
    <n v="134258"/>
    <n v="234952"/>
    <n v="161883"/>
    <n v="283295"/>
    <n v="190928"/>
    <n v="334125"/>
    <n v="208736"/>
    <n v="365289"/>
    <n v="224642"/>
    <n v="393124"/>
  </r>
  <r>
    <n v="1"/>
    <s v="Region I - Northeast"/>
    <x v="5"/>
    <s v="VT"/>
    <x v="26"/>
    <n v="2"/>
    <x v="1"/>
    <n v="80560"/>
    <n v="140981"/>
    <n v="106507"/>
    <n v="186387"/>
    <n v="128100"/>
    <n v="224174"/>
    <n v="155335"/>
    <n v="271836"/>
    <n v="184981"/>
    <n v="323717"/>
    <n v="204071"/>
    <n v="357124"/>
    <n v="222016"/>
    <n v="388528"/>
  </r>
  <r>
    <n v="1"/>
    <s v="Region I - Northeast"/>
    <x v="5"/>
    <s v="VT"/>
    <x v="26"/>
    <n v="3"/>
    <x v="2"/>
    <n v="65619"/>
    <n v="114833"/>
    <n v="90574"/>
    <n v="158504"/>
    <n v="114785"/>
    <n v="200874"/>
    <n v="149719"/>
    <n v="262008"/>
    <n v="186604"/>
    <n v="326557"/>
    <n v="209976"/>
    <n v="367459"/>
    <n v="232998"/>
    <n v="407747"/>
  </r>
  <r>
    <n v="1"/>
    <s v="Region I - Northeast"/>
    <x v="5"/>
    <s v="VT"/>
    <x v="26"/>
    <n v="4"/>
    <x v="3"/>
    <n v="76440"/>
    <n v="122305"/>
    <n v="107017"/>
    <n v="171226"/>
    <n v="137593"/>
    <n v="220148"/>
    <n v="183457"/>
    <n v="293531"/>
    <n v="229321"/>
    <n v="366914"/>
    <n v="259897"/>
    <n v="415836"/>
    <n v="290473"/>
    <n v="464758"/>
  </r>
  <r>
    <n v="1"/>
    <s v="Region I - Northeast"/>
    <x v="5"/>
    <s v="VT"/>
    <x v="27"/>
    <n v="1"/>
    <x v="0"/>
    <n v="84435"/>
    <n v="147762"/>
    <n v="111343"/>
    <n v="194851"/>
    <n v="133565"/>
    <n v="233739"/>
    <n v="161096"/>
    <n v="281918"/>
    <n v="190010"/>
    <n v="332518"/>
    <n v="207735"/>
    <n v="363536"/>
    <n v="223568"/>
    <n v="391244"/>
  </r>
  <r>
    <n v="1"/>
    <s v="Region I - Northeast"/>
    <x v="5"/>
    <s v="VT"/>
    <x v="27"/>
    <n v="2"/>
    <x v="1"/>
    <n v="80090"/>
    <n v="140158"/>
    <n v="105905"/>
    <n v="185334"/>
    <n v="127406"/>
    <n v="222961"/>
    <n v="154548"/>
    <n v="270459"/>
    <n v="184063"/>
    <n v="322110"/>
    <n v="203070"/>
    <n v="355372"/>
    <n v="220942"/>
    <n v="386648"/>
  </r>
  <r>
    <n v="1"/>
    <s v="Region I - Northeast"/>
    <x v="5"/>
    <s v="VT"/>
    <x v="27"/>
    <n v="3"/>
    <x v="2"/>
    <n v="65198"/>
    <n v="114097"/>
    <n v="89985"/>
    <n v="157473"/>
    <n v="114027"/>
    <n v="199548"/>
    <n v="148709"/>
    <n v="260240"/>
    <n v="185341"/>
    <n v="324348"/>
    <n v="208545"/>
    <n v="364955"/>
    <n v="231399"/>
    <n v="404948"/>
  </r>
  <r>
    <n v="1"/>
    <s v="Region I - Northeast"/>
    <x v="5"/>
    <s v="VT"/>
    <x v="27"/>
    <n v="4"/>
    <x v="3"/>
    <n v="76048"/>
    <n v="121676"/>
    <n v="106467"/>
    <n v="170347"/>
    <n v="136886"/>
    <n v="219017"/>
    <n v="182514"/>
    <n v="292023"/>
    <n v="228143"/>
    <n v="365029"/>
    <n v="258562"/>
    <n v="413700"/>
    <n v="288981"/>
    <n v="462370"/>
  </r>
  <r>
    <n v="1"/>
    <s v="Region I - Northeast"/>
    <x v="5"/>
    <s v="VT"/>
    <x v="28"/>
    <n v="1"/>
    <x v="0"/>
    <n v="84517"/>
    <n v="147906"/>
    <n v="111418"/>
    <n v="194981"/>
    <n v="133600"/>
    <n v="233800"/>
    <n v="161046"/>
    <n v="281830"/>
    <n v="189932"/>
    <n v="332381"/>
    <n v="207645"/>
    <n v="363378"/>
    <n v="223465"/>
    <n v="391063"/>
  </r>
  <r>
    <n v="1"/>
    <s v="Region I - Northeast"/>
    <x v="5"/>
    <s v="VT"/>
    <x v="28"/>
    <n v="2"/>
    <x v="1"/>
    <n v="80214"/>
    <n v="140374"/>
    <n v="106031"/>
    <n v="185555"/>
    <n v="127500"/>
    <n v="223126"/>
    <n v="154560"/>
    <n v="270480"/>
    <n v="184041"/>
    <n v="322072"/>
    <n v="203024"/>
    <n v="355292"/>
    <n v="220863"/>
    <n v="386511"/>
  </r>
  <r>
    <n v="1"/>
    <s v="Region I - Northeast"/>
    <x v="5"/>
    <s v="VT"/>
    <x v="28"/>
    <n v="3"/>
    <x v="2"/>
    <n v="65371"/>
    <n v="114399"/>
    <n v="90239"/>
    <n v="157918"/>
    <n v="114370"/>
    <n v="200148"/>
    <n v="149197"/>
    <n v="261095"/>
    <n v="185957"/>
    <n v="325425"/>
    <n v="209258"/>
    <n v="366201"/>
    <n v="232211"/>
    <n v="406369"/>
  </r>
  <r>
    <n v="1"/>
    <s v="Region I - Northeast"/>
    <x v="5"/>
    <s v="VT"/>
    <x v="28"/>
    <n v="4"/>
    <x v="3"/>
    <n v="76064"/>
    <n v="121702"/>
    <n v="106490"/>
    <n v="170383"/>
    <n v="136915"/>
    <n v="219064"/>
    <n v="182553"/>
    <n v="292086"/>
    <n v="228192"/>
    <n v="365107"/>
    <n v="258617"/>
    <n v="413788"/>
    <n v="289043"/>
    <n v="462469"/>
  </r>
  <r>
    <n v="2"/>
    <s v="Region II - Northeast"/>
    <x v="6"/>
    <s v="NJ"/>
    <x v="29"/>
    <n v="1"/>
    <x v="0"/>
    <n v="97715"/>
    <n v="171001"/>
    <n v="128654"/>
    <n v="225145"/>
    <n v="154011"/>
    <n v="269519"/>
    <n v="185207"/>
    <n v="324113"/>
    <n v="218336"/>
    <n v="382088"/>
    <n v="238677"/>
    <n v="417684"/>
    <n v="256831"/>
    <n v="449454"/>
  </r>
  <r>
    <n v="2"/>
    <s v="Region II - Northeast"/>
    <x v="6"/>
    <s v="NJ"/>
    <x v="29"/>
    <n v="2"/>
    <x v="1"/>
    <n v="92956"/>
    <n v="162673"/>
    <n v="122698"/>
    <n v="214721"/>
    <n v="147266"/>
    <n v="257715"/>
    <n v="178035"/>
    <n v="311562"/>
    <n v="211822"/>
    <n v="370689"/>
    <n v="233567"/>
    <n v="408742"/>
    <n v="253954"/>
    <n v="444420"/>
  </r>
  <r>
    <n v="2"/>
    <s v="Region II - Northeast"/>
    <x v="6"/>
    <s v="NJ"/>
    <x v="29"/>
    <n v="3"/>
    <x v="2"/>
    <n v="76097"/>
    <n v="133170"/>
    <n v="105120"/>
    <n v="183960"/>
    <n v="133329"/>
    <n v="233325"/>
    <n v="174127"/>
    <n v="304722"/>
    <n v="217062"/>
    <n v="379859"/>
    <n v="244352"/>
    <n v="427616"/>
    <n v="271258"/>
    <n v="474701"/>
  </r>
  <r>
    <n v="2"/>
    <s v="Region II - Northeast"/>
    <x v="6"/>
    <s v="NJ"/>
    <x v="29"/>
    <n v="4"/>
    <x v="3"/>
    <n v="87666"/>
    <n v="140266"/>
    <n v="122732"/>
    <n v="196372"/>
    <n v="157799"/>
    <n v="252478"/>
    <n v="210398"/>
    <n v="336637"/>
    <n v="262998"/>
    <n v="420797"/>
    <n v="298064"/>
    <n v="476903"/>
    <n v="333131"/>
    <n v="533009"/>
  </r>
  <r>
    <n v="2"/>
    <s v="Region II - Northeast"/>
    <x v="6"/>
    <s v="NJ"/>
    <x v="30"/>
    <n v="1"/>
    <x v="0"/>
    <n v="105247"/>
    <n v="184183"/>
    <n v="138822"/>
    <n v="242939"/>
    <n v="166583"/>
    <n v="291520"/>
    <n v="201014"/>
    <n v="351775"/>
    <n v="237113"/>
    <n v="414947"/>
    <n v="259236"/>
    <n v="453663"/>
    <n v="279000"/>
    <n v="488251"/>
  </r>
  <r>
    <n v="2"/>
    <s v="Region II - Northeast"/>
    <x v="6"/>
    <s v="NJ"/>
    <x v="30"/>
    <n v="2"/>
    <x v="1"/>
    <n v="99785"/>
    <n v="174624"/>
    <n v="131986"/>
    <n v="230975"/>
    <n v="158841"/>
    <n v="277971"/>
    <n v="192782"/>
    <n v="337369"/>
    <n v="229636"/>
    <n v="401863"/>
    <n v="253371"/>
    <n v="443399"/>
    <n v="275699"/>
    <n v="482473"/>
  </r>
  <r>
    <n v="2"/>
    <s v="Region II - Northeast"/>
    <x v="6"/>
    <s v="NJ"/>
    <x v="30"/>
    <n v="3"/>
    <x v="2"/>
    <n v="81158"/>
    <n v="142026"/>
    <n v="111996"/>
    <n v="195992"/>
    <n v="141899"/>
    <n v="248323"/>
    <n v="185015"/>
    <n v="323776"/>
    <n v="230584"/>
    <n v="403521"/>
    <n v="259432"/>
    <n v="454006"/>
    <n v="287840"/>
    <n v="503720"/>
  </r>
  <r>
    <n v="2"/>
    <s v="Region II - Northeast"/>
    <x v="6"/>
    <s v="NJ"/>
    <x v="30"/>
    <n v="4"/>
    <x v="3"/>
    <n v="94851"/>
    <n v="151762"/>
    <n v="132792"/>
    <n v="212467"/>
    <n v="170732"/>
    <n v="273171"/>
    <n v="227643"/>
    <n v="364228"/>
    <n v="284553"/>
    <n v="455285"/>
    <n v="322494"/>
    <n v="515990"/>
    <n v="360434"/>
    <n v="576695"/>
  </r>
  <r>
    <n v="2"/>
    <s v="Region II - Northeast"/>
    <x v="6"/>
    <s v="NJ"/>
    <x v="26"/>
    <n v="1"/>
    <x v="0"/>
    <n v="100265"/>
    <n v="175463"/>
    <n v="132196"/>
    <n v="231344"/>
    <n v="158546"/>
    <n v="277455"/>
    <n v="191169"/>
    <n v="334545"/>
    <n v="225469"/>
    <n v="394570"/>
    <n v="246498"/>
    <n v="431372"/>
    <n v="265282"/>
    <n v="464243"/>
  </r>
  <r>
    <n v="2"/>
    <s v="Region II - Northeast"/>
    <x v="6"/>
    <s v="NJ"/>
    <x v="26"/>
    <n v="2"/>
    <x v="1"/>
    <n v="95133"/>
    <n v="166484"/>
    <n v="125774"/>
    <n v="220104"/>
    <n v="151273"/>
    <n v="264728"/>
    <n v="183435"/>
    <n v="321012"/>
    <n v="218445"/>
    <n v="382279"/>
    <n v="240989"/>
    <n v="421730"/>
    <n v="262180"/>
    <n v="458815"/>
  </r>
  <r>
    <n v="2"/>
    <s v="Region II - Northeast"/>
    <x v="6"/>
    <s v="NJ"/>
    <x v="26"/>
    <n v="3"/>
    <x v="2"/>
    <n v="77489"/>
    <n v="135606"/>
    <n v="106958"/>
    <n v="187176"/>
    <n v="135548"/>
    <n v="237210"/>
    <n v="176801"/>
    <n v="309402"/>
    <n v="220358"/>
    <n v="385627"/>
    <n v="247959"/>
    <n v="433927"/>
    <n v="275145"/>
    <n v="481503"/>
  </r>
  <r>
    <n v="2"/>
    <s v="Region II - Northeast"/>
    <x v="6"/>
    <s v="NJ"/>
    <x v="26"/>
    <n v="4"/>
    <x v="3"/>
    <n v="90269"/>
    <n v="144430"/>
    <n v="126376"/>
    <n v="202202"/>
    <n v="162484"/>
    <n v="259974"/>
    <n v="216645"/>
    <n v="346632"/>
    <n v="270806"/>
    <n v="433290"/>
    <n v="306914"/>
    <n v="491062"/>
    <n v="343021"/>
    <n v="548834"/>
  </r>
  <r>
    <n v="2"/>
    <s v="Region II - Northeast"/>
    <x v="6"/>
    <s v="NJ"/>
    <x v="31"/>
    <n v="1"/>
    <x v="0"/>
    <n v="98878"/>
    <n v="173037"/>
    <n v="130236"/>
    <n v="227913"/>
    <n v="155985"/>
    <n v="272973"/>
    <n v="187719"/>
    <n v="328508"/>
    <n v="221325"/>
    <n v="387320"/>
    <n v="241951"/>
    <n v="423415"/>
    <n v="260364"/>
    <n v="455637"/>
  </r>
  <r>
    <n v="2"/>
    <s v="Region II - Northeast"/>
    <x v="6"/>
    <s v="NJ"/>
    <x v="31"/>
    <n v="2"/>
    <x v="1"/>
    <n v="93995"/>
    <n v="164492"/>
    <n v="124125"/>
    <n v="217218"/>
    <n v="149064"/>
    <n v="260862"/>
    <n v="180360"/>
    <n v="315630"/>
    <n v="214642"/>
    <n v="375623"/>
    <n v="236708"/>
    <n v="414240"/>
    <n v="257412"/>
    <n v="450472"/>
  </r>
  <r>
    <n v="2"/>
    <s v="Region II - Northeast"/>
    <x v="6"/>
    <s v="NJ"/>
    <x v="31"/>
    <n v="3"/>
    <x v="2"/>
    <n v="76842"/>
    <n v="134473"/>
    <n v="106126"/>
    <n v="185720"/>
    <n v="134574"/>
    <n v="235504"/>
    <n v="175692"/>
    <n v="307461"/>
    <n v="219003"/>
    <n v="383255"/>
    <n v="246508"/>
    <n v="431389"/>
    <n v="273620"/>
    <n v="478834"/>
  </r>
  <r>
    <n v="2"/>
    <s v="Region II - Northeast"/>
    <x v="6"/>
    <s v="NJ"/>
    <x v="31"/>
    <n v="4"/>
    <x v="3"/>
    <n v="88795"/>
    <n v="142073"/>
    <n v="124313"/>
    <n v="198902"/>
    <n v="159832"/>
    <n v="255731"/>
    <n v="213109"/>
    <n v="340974"/>
    <n v="266386"/>
    <n v="426218"/>
    <n v="301904"/>
    <n v="483047"/>
    <n v="337422"/>
    <n v="539876"/>
  </r>
  <r>
    <n v="2"/>
    <s v="Region II - Northeast"/>
    <x v="6"/>
    <s v="NJ"/>
    <x v="32"/>
    <n v="1"/>
    <x v="0"/>
    <n v="97715"/>
    <n v="171001"/>
    <n v="128654"/>
    <n v="225145"/>
    <n v="154011"/>
    <n v="269519"/>
    <n v="185207"/>
    <n v="324113"/>
    <n v="218336"/>
    <n v="382088"/>
    <n v="238677"/>
    <n v="417684"/>
    <n v="256831"/>
    <n v="449454"/>
  </r>
  <r>
    <n v="2"/>
    <s v="Region II - Northeast"/>
    <x v="6"/>
    <s v="NJ"/>
    <x v="32"/>
    <n v="2"/>
    <x v="1"/>
    <n v="92956"/>
    <n v="162673"/>
    <n v="122698"/>
    <n v="214721"/>
    <n v="147266"/>
    <n v="257715"/>
    <n v="178035"/>
    <n v="311562"/>
    <n v="211822"/>
    <n v="370689"/>
    <n v="233567"/>
    <n v="408742"/>
    <n v="253954"/>
    <n v="444420"/>
  </r>
  <r>
    <n v="2"/>
    <s v="Region II - Northeast"/>
    <x v="6"/>
    <s v="NJ"/>
    <x v="32"/>
    <n v="3"/>
    <x v="2"/>
    <n v="76097"/>
    <n v="133170"/>
    <n v="105120"/>
    <n v="183960"/>
    <n v="133329"/>
    <n v="233325"/>
    <n v="174127"/>
    <n v="304722"/>
    <n v="217062"/>
    <n v="379859"/>
    <n v="244352"/>
    <n v="427616"/>
    <n v="271258"/>
    <n v="474701"/>
  </r>
  <r>
    <n v="2"/>
    <s v="Region II - Northeast"/>
    <x v="6"/>
    <s v="NJ"/>
    <x v="32"/>
    <n v="4"/>
    <x v="3"/>
    <n v="87666"/>
    <n v="140266"/>
    <n v="122732"/>
    <n v="196372"/>
    <n v="157799"/>
    <n v="252478"/>
    <n v="210398"/>
    <n v="336637"/>
    <n v="262998"/>
    <n v="420797"/>
    <n v="298064"/>
    <n v="476903"/>
    <n v="333131"/>
    <n v="533009"/>
  </r>
  <r>
    <n v="2"/>
    <s v="Region II - Northeast"/>
    <x v="6"/>
    <s v="NJ"/>
    <x v="33"/>
    <n v="1"/>
    <x v="0"/>
    <n v="98326"/>
    <n v="172070"/>
    <n v="129560"/>
    <n v="226729"/>
    <n v="155256"/>
    <n v="271698"/>
    <n v="186982"/>
    <n v="327219"/>
    <n v="220486"/>
    <n v="385850"/>
    <n v="241040"/>
    <n v="421821"/>
    <n v="259393"/>
    <n v="453938"/>
  </r>
  <r>
    <n v="2"/>
    <s v="Region II - Northeast"/>
    <x v="6"/>
    <s v="NJ"/>
    <x v="33"/>
    <n v="2"/>
    <x v="1"/>
    <n v="93401"/>
    <n v="163452"/>
    <n v="123396"/>
    <n v="215944"/>
    <n v="148276"/>
    <n v="259484"/>
    <n v="179561"/>
    <n v="314232"/>
    <n v="213746"/>
    <n v="374055"/>
    <n v="235753"/>
    <n v="412568"/>
    <n v="256416"/>
    <n v="448729"/>
  </r>
  <r>
    <n v="2"/>
    <s v="Region II - Northeast"/>
    <x v="6"/>
    <s v="NJ"/>
    <x v="33"/>
    <n v="3"/>
    <x v="2"/>
    <n v="76248"/>
    <n v="133434"/>
    <n v="105282"/>
    <n v="184244"/>
    <n v="133474"/>
    <n v="233579"/>
    <n v="174193"/>
    <n v="304838"/>
    <n v="217124"/>
    <n v="379968"/>
    <n v="244365"/>
    <n v="427639"/>
    <n v="271208"/>
    <n v="474614"/>
  </r>
  <r>
    <n v="2"/>
    <s v="Region II - Northeast"/>
    <x v="6"/>
    <s v="NJ"/>
    <x v="33"/>
    <n v="4"/>
    <x v="3"/>
    <n v="88386"/>
    <n v="141418"/>
    <n v="123741"/>
    <n v="197986"/>
    <n v="159096"/>
    <n v="254553"/>
    <n v="212127"/>
    <n v="339404"/>
    <n v="265159"/>
    <n v="424255"/>
    <n v="300514"/>
    <n v="480822"/>
    <n v="335868"/>
    <n v="537390"/>
  </r>
  <r>
    <n v="2"/>
    <s v="Region II - Northeast"/>
    <x v="6"/>
    <s v="NJ"/>
    <x v="34"/>
    <n v="1"/>
    <x v="0"/>
    <n v="104002"/>
    <n v="182003"/>
    <n v="137166"/>
    <n v="240040"/>
    <n v="164574"/>
    <n v="288004"/>
    <n v="198553"/>
    <n v="347468"/>
    <n v="234202"/>
    <n v="409853"/>
    <n v="256051"/>
    <n v="448090"/>
    <n v="275571"/>
    <n v="482249"/>
  </r>
  <r>
    <n v="2"/>
    <s v="Region II - Northeast"/>
    <x v="6"/>
    <s v="NJ"/>
    <x v="34"/>
    <n v="2"/>
    <x v="1"/>
    <n v="98622"/>
    <n v="172589"/>
    <n v="130433"/>
    <n v="228257"/>
    <n v="156949"/>
    <n v="274661"/>
    <n v="190446"/>
    <n v="333280"/>
    <n v="226839"/>
    <n v="396967"/>
    <n v="250275"/>
    <n v="437982"/>
    <n v="272319"/>
    <n v="476558"/>
  </r>
  <r>
    <n v="2"/>
    <s v="Region II - Northeast"/>
    <x v="6"/>
    <s v="NJ"/>
    <x v="34"/>
    <n v="3"/>
    <x v="2"/>
    <n v="80241"/>
    <n v="140421"/>
    <n v="110736"/>
    <n v="193788"/>
    <n v="140311"/>
    <n v="245544"/>
    <n v="182961"/>
    <n v="320182"/>
    <n v="228027"/>
    <n v="399048"/>
    <n v="256564"/>
    <n v="448987"/>
    <n v="284666"/>
    <n v="498166"/>
  </r>
  <r>
    <n v="2"/>
    <s v="Region II - Northeast"/>
    <x v="6"/>
    <s v="NJ"/>
    <x v="34"/>
    <n v="4"/>
    <x v="3"/>
    <n v="93706"/>
    <n v="149929"/>
    <n v="131188"/>
    <n v="209900"/>
    <n v="168670"/>
    <n v="269872"/>
    <n v="224893"/>
    <n v="359829"/>
    <n v="281117"/>
    <n v="449786"/>
    <n v="318599"/>
    <n v="509758"/>
    <n v="356081"/>
    <n v="569730"/>
  </r>
  <r>
    <n v="2"/>
    <s v="Region II - Northeast"/>
    <x v="6"/>
    <s v="NJ"/>
    <x v="35"/>
    <n v="1"/>
    <x v="0"/>
    <n v="104002"/>
    <n v="182003"/>
    <n v="137166"/>
    <n v="240040"/>
    <n v="164574"/>
    <n v="288004"/>
    <n v="198553"/>
    <n v="347468"/>
    <n v="234202"/>
    <n v="409853"/>
    <n v="256051"/>
    <n v="448090"/>
    <n v="275571"/>
    <n v="482249"/>
  </r>
  <r>
    <n v="2"/>
    <s v="Region II - Northeast"/>
    <x v="6"/>
    <s v="NJ"/>
    <x v="35"/>
    <n v="2"/>
    <x v="1"/>
    <n v="98622"/>
    <n v="172589"/>
    <n v="130433"/>
    <n v="228257"/>
    <n v="156949"/>
    <n v="274661"/>
    <n v="190446"/>
    <n v="333280"/>
    <n v="226839"/>
    <n v="396967"/>
    <n v="250275"/>
    <n v="437982"/>
    <n v="272319"/>
    <n v="476558"/>
  </r>
  <r>
    <n v="2"/>
    <s v="Region II - Northeast"/>
    <x v="6"/>
    <s v="NJ"/>
    <x v="35"/>
    <n v="3"/>
    <x v="2"/>
    <n v="80241"/>
    <n v="140421"/>
    <n v="110736"/>
    <n v="193788"/>
    <n v="140311"/>
    <n v="245544"/>
    <n v="182961"/>
    <n v="320182"/>
    <n v="228027"/>
    <n v="399048"/>
    <n v="256564"/>
    <n v="448987"/>
    <n v="284666"/>
    <n v="498166"/>
  </r>
  <r>
    <n v="2"/>
    <s v="Region II - Northeast"/>
    <x v="6"/>
    <s v="NJ"/>
    <x v="35"/>
    <n v="4"/>
    <x v="3"/>
    <n v="93706"/>
    <n v="149929"/>
    <n v="131188"/>
    <n v="209900"/>
    <n v="168670"/>
    <n v="269872"/>
    <n v="224893"/>
    <n v="359829"/>
    <n v="281117"/>
    <n v="449786"/>
    <n v="318599"/>
    <n v="509758"/>
    <n v="356081"/>
    <n v="569730"/>
  </r>
  <r>
    <n v="2"/>
    <s v="Region II - Northeast"/>
    <x v="6"/>
    <s v="NJ"/>
    <x v="36"/>
    <n v="1"/>
    <x v="0"/>
    <n v="101205"/>
    <n v="177108"/>
    <n v="133400"/>
    <n v="233450"/>
    <n v="159933"/>
    <n v="279882"/>
    <n v="192742"/>
    <n v="337299"/>
    <n v="227305"/>
    <n v="397783"/>
    <n v="248501"/>
    <n v="434876"/>
    <n v="267430"/>
    <n v="468003"/>
  </r>
  <r>
    <n v="2"/>
    <s v="Region II - Northeast"/>
    <x v="6"/>
    <s v="NJ"/>
    <x v="36"/>
    <n v="2"/>
    <x v="1"/>
    <n v="96074"/>
    <n v="168129"/>
    <n v="126978"/>
    <n v="222211"/>
    <n v="152660"/>
    <n v="267154"/>
    <n v="185009"/>
    <n v="323766"/>
    <n v="220281"/>
    <n v="385492"/>
    <n v="242991"/>
    <n v="425235"/>
    <n v="264329"/>
    <n v="462575"/>
  </r>
  <r>
    <n v="2"/>
    <s v="Region II - Northeast"/>
    <x v="6"/>
    <s v="NJ"/>
    <x v="36"/>
    <n v="3"/>
    <x v="2"/>
    <n v="78331"/>
    <n v="137079"/>
    <n v="108136"/>
    <n v="189238"/>
    <n v="137064"/>
    <n v="239861"/>
    <n v="178822"/>
    <n v="312938"/>
    <n v="222884"/>
    <n v="390047"/>
    <n v="250821"/>
    <n v="438936"/>
    <n v="278343"/>
    <n v="487101"/>
  </r>
  <r>
    <n v="2"/>
    <s v="Region II - Northeast"/>
    <x v="6"/>
    <s v="NJ"/>
    <x v="36"/>
    <n v="4"/>
    <x v="3"/>
    <n v="91054"/>
    <n v="145687"/>
    <n v="127476"/>
    <n v="203961"/>
    <n v="163897"/>
    <n v="262236"/>
    <n v="218530"/>
    <n v="349648"/>
    <n v="273162"/>
    <n v="437060"/>
    <n v="309584"/>
    <n v="495334"/>
    <n v="346006"/>
    <n v="553609"/>
  </r>
  <r>
    <n v="2"/>
    <s v="Region II - Northeast"/>
    <x v="6"/>
    <s v="NJ"/>
    <x v="37"/>
    <n v="1"/>
    <x v="0"/>
    <n v="98326"/>
    <n v="172070"/>
    <n v="129560"/>
    <n v="226729"/>
    <n v="155256"/>
    <n v="271698"/>
    <n v="186982"/>
    <n v="327219"/>
    <n v="220486"/>
    <n v="385850"/>
    <n v="241040"/>
    <n v="421821"/>
    <n v="259393"/>
    <n v="453938"/>
  </r>
  <r>
    <n v="2"/>
    <s v="Region II - Northeast"/>
    <x v="6"/>
    <s v="NJ"/>
    <x v="37"/>
    <n v="2"/>
    <x v="1"/>
    <n v="93401"/>
    <n v="163452"/>
    <n v="123396"/>
    <n v="215944"/>
    <n v="148276"/>
    <n v="259484"/>
    <n v="179561"/>
    <n v="314232"/>
    <n v="213746"/>
    <n v="374055"/>
    <n v="235753"/>
    <n v="412568"/>
    <n v="256416"/>
    <n v="448729"/>
  </r>
  <r>
    <n v="2"/>
    <s v="Region II - Northeast"/>
    <x v="6"/>
    <s v="NJ"/>
    <x v="37"/>
    <n v="3"/>
    <x v="2"/>
    <n v="76248"/>
    <n v="133434"/>
    <n v="105282"/>
    <n v="184244"/>
    <n v="133474"/>
    <n v="233579"/>
    <n v="174193"/>
    <n v="304838"/>
    <n v="217124"/>
    <n v="379968"/>
    <n v="244365"/>
    <n v="427639"/>
    <n v="271208"/>
    <n v="474614"/>
  </r>
  <r>
    <n v="2"/>
    <s v="Region II - Northeast"/>
    <x v="6"/>
    <s v="NJ"/>
    <x v="37"/>
    <n v="4"/>
    <x v="3"/>
    <n v="88386"/>
    <n v="141418"/>
    <n v="123741"/>
    <n v="197986"/>
    <n v="159096"/>
    <n v="254553"/>
    <n v="212127"/>
    <n v="339404"/>
    <n v="265159"/>
    <n v="424255"/>
    <n v="300514"/>
    <n v="480822"/>
    <n v="335868"/>
    <n v="537390"/>
  </r>
  <r>
    <n v="2"/>
    <s v="Region II - Northeast"/>
    <x v="7"/>
    <s v="NY"/>
    <x v="38"/>
    <n v="1"/>
    <x v="0"/>
    <n v="90052"/>
    <n v="157592"/>
    <n v="118720"/>
    <n v="207761"/>
    <n v="142366"/>
    <n v="249140"/>
    <n v="171628"/>
    <n v="300349"/>
    <n v="202416"/>
    <n v="354227"/>
    <n v="221294"/>
    <n v="387264"/>
    <n v="238154"/>
    <n v="416770"/>
  </r>
  <r>
    <n v="2"/>
    <s v="Region II - Northeast"/>
    <x v="7"/>
    <s v="NY"/>
    <x v="38"/>
    <n v="2"/>
    <x v="1"/>
    <n v="85459"/>
    <n v="149554"/>
    <n v="112971"/>
    <n v="197700"/>
    <n v="135855"/>
    <n v="237747"/>
    <n v="164706"/>
    <n v="288235"/>
    <n v="196129"/>
    <n v="343225"/>
    <n v="216362"/>
    <n v="378633"/>
    <n v="235378"/>
    <n v="411911"/>
  </r>
  <r>
    <n v="2"/>
    <s v="Region II - Northeast"/>
    <x v="7"/>
    <s v="NY"/>
    <x v="38"/>
    <n v="3"/>
    <x v="2"/>
    <n v="69633"/>
    <n v="121858"/>
    <n v="96120"/>
    <n v="168210"/>
    <n v="121820"/>
    <n v="213186"/>
    <n v="158909"/>
    <n v="278091"/>
    <n v="198061"/>
    <n v="346606"/>
    <n v="222875"/>
    <n v="390031"/>
    <n v="247318"/>
    <n v="432806"/>
  </r>
  <r>
    <n v="2"/>
    <s v="Region II - Northeast"/>
    <x v="7"/>
    <s v="NY"/>
    <x v="38"/>
    <n v="4"/>
    <x v="3"/>
    <n v="81055"/>
    <n v="129688"/>
    <n v="113477"/>
    <n v="181564"/>
    <n v="145899"/>
    <n v="233439"/>
    <n v="194533"/>
    <n v="311252"/>
    <n v="243166"/>
    <n v="389065"/>
    <n v="275588"/>
    <n v="440941"/>
    <n v="308010"/>
    <n v="492816"/>
  </r>
  <r>
    <n v="2"/>
    <s v="Region II - Northeast"/>
    <x v="7"/>
    <s v="NY"/>
    <x v="39"/>
    <n v="1"/>
    <x v="0"/>
    <n v="86868"/>
    <n v="152019"/>
    <n v="114427"/>
    <n v="200248"/>
    <n v="137067"/>
    <n v="239867"/>
    <n v="164980"/>
    <n v="288716"/>
    <n v="194522"/>
    <n v="340413"/>
    <n v="212651"/>
    <n v="372140"/>
    <n v="228836"/>
    <n v="400463"/>
  </r>
  <r>
    <n v="2"/>
    <s v="Region II - Northeast"/>
    <x v="7"/>
    <s v="NY"/>
    <x v="39"/>
    <n v="2"/>
    <x v="1"/>
    <n v="82564"/>
    <n v="144488"/>
    <n v="109041"/>
    <n v="190821"/>
    <n v="130967"/>
    <n v="229192"/>
    <n v="158494"/>
    <n v="277365"/>
    <n v="188631"/>
    <n v="330105"/>
    <n v="208030"/>
    <n v="364053"/>
    <n v="226235"/>
    <n v="395911"/>
  </r>
  <r>
    <n v="2"/>
    <s v="Region II - Northeast"/>
    <x v="7"/>
    <s v="NY"/>
    <x v="39"/>
    <n v="3"/>
    <x v="2"/>
    <n v="67475"/>
    <n v="118082"/>
    <n v="93185"/>
    <n v="163073"/>
    <n v="118158"/>
    <n v="206776"/>
    <n v="154248"/>
    <n v="269934"/>
    <n v="192270"/>
    <n v="336473"/>
    <n v="216413"/>
    <n v="378722"/>
    <n v="240208"/>
    <n v="420363"/>
  </r>
  <r>
    <n v="2"/>
    <s v="Region II - Northeast"/>
    <x v="7"/>
    <s v="NY"/>
    <x v="39"/>
    <n v="4"/>
    <x v="3"/>
    <n v="78027"/>
    <n v="124844"/>
    <n v="109238"/>
    <n v="174781"/>
    <n v="140449"/>
    <n v="224719"/>
    <n v="187266"/>
    <n v="299625"/>
    <n v="234082"/>
    <n v="374531"/>
    <n v="265293"/>
    <n v="424469"/>
    <n v="296504"/>
    <n v="474406"/>
  </r>
  <r>
    <n v="2"/>
    <s v="Region II - Northeast"/>
    <x v="7"/>
    <s v="NY"/>
    <x v="40"/>
    <n v="1"/>
    <x v="0"/>
    <n v="94812"/>
    <n v="165921"/>
    <n v="124968"/>
    <n v="218695"/>
    <n v="149816"/>
    <n v="262177"/>
    <n v="180536"/>
    <n v="315938"/>
    <n v="212906"/>
    <n v="372586"/>
    <n v="232759"/>
    <n v="407328"/>
    <n v="250489"/>
    <n v="438355"/>
  </r>
  <r>
    <n v="2"/>
    <s v="Region II - Northeast"/>
    <x v="7"/>
    <s v="NY"/>
    <x v="40"/>
    <n v="2"/>
    <x v="1"/>
    <n v="90012"/>
    <n v="157521"/>
    <n v="118960"/>
    <n v="208181"/>
    <n v="143012"/>
    <n v="250271"/>
    <n v="173302"/>
    <n v="303278"/>
    <n v="206336"/>
    <n v="361088"/>
    <n v="227605"/>
    <n v="398309"/>
    <n v="247587"/>
    <n v="433277"/>
  </r>
  <r>
    <n v="2"/>
    <s v="Region II - Northeast"/>
    <x v="7"/>
    <s v="NY"/>
    <x v="40"/>
    <n v="3"/>
    <x v="2"/>
    <n v="73399"/>
    <n v="128449"/>
    <n v="101331"/>
    <n v="177329"/>
    <n v="128441"/>
    <n v="224771"/>
    <n v="167578"/>
    <n v="293261"/>
    <n v="208871"/>
    <n v="365524"/>
    <n v="235054"/>
    <n v="411344"/>
    <n v="260850"/>
    <n v="456487"/>
  </r>
  <r>
    <n v="2"/>
    <s v="Region II - Northeast"/>
    <x v="7"/>
    <s v="NY"/>
    <x v="40"/>
    <n v="4"/>
    <x v="3"/>
    <n v="85294"/>
    <n v="136470"/>
    <n v="119411"/>
    <n v="191058"/>
    <n v="153529"/>
    <n v="245646"/>
    <n v="204705"/>
    <n v="327528"/>
    <n v="255881"/>
    <n v="409409"/>
    <n v="289998"/>
    <n v="463997"/>
    <n v="324116"/>
    <n v="518585"/>
  </r>
  <r>
    <n v="2"/>
    <s v="Region II - Northeast"/>
    <x v="7"/>
    <s v="NY"/>
    <x v="41"/>
    <n v="1"/>
    <x v="0"/>
    <n v="84600"/>
    <n v="148050"/>
    <n v="111493"/>
    <n v="195112"/>
    <n v="133636"/>
    <n v="233862"/>
    <n v="160995"/>
    <n v="281742"/>
    <n v="189853"/>
    <n v="332243"/>
    <n v="207555"/>
    <n v="363220"/>
    <n v="223361"/>
    <n v="390882"/>
  </r>
  <r>
    <n v="2"/>
    <s v="Region II - Northeast"/>
    <x v="7"/>
    <s v="NY"/>
    <x v="41"/>
    <n v="2"/>
    <x v="1"/>
    <n v="80338"/>
    <n v="140591"/>
    <n v="106158"/>
    <n v="185776"/>
    <n v="127594"/>
    <n v="223290"/>
    <n v="154572"/>
    <n v="270501"/>
    <n v="184019"/>
    <n v="322034"/>
    <n v="202978"/>
    <n v="355212"/>
    <n v="220785"/>
    <n v="386373"/>
  </r>
  <r>
    <n v="2"/>
    <s v="Region II - Northeast"/>
    <x v="7"/>
    <s v="NY"/>
    <x v="41"/>
    <n v="3"/>
    <x v="2"/>
    <n v="65544"/>
    <n v="114701"/>
    <n v="90493"/>
    <n v="158362"/>
    <n v="114713"/>
    <n v="200747"/>
    <n v="149686"/>
    <n v="261950"/>
    <n v="186573"/>
    <n v="326503"/>
    <n v="209970"/>
    <n v="367447"/>
    <n v="233023"/>
    <n v="407790"/>
  </r>
  <r>
    <n v="2"/>
    <s v="Region II - Northeast"/>
    <x v="7"/>
    <s v="NY"/>
    <x v="41"/>
    <n v="4"/>
    <x v="3"/>
    <n v="76080"/>
    <n v="121728"/>
    <n v="106512"/>
    <n v="170420"/>
    <n v="136944"/>
    <n v="219111"/>
    <n v="182592"/>
    <n v="292148"/>
    <n v="228240"/>
    <n v="365185"/>
    <n v="258673"/>
    <n v="413876"/>
    <n v="289105"/>
    <n v="462567"/>
  </r>
  <r>
    <n v="2"/>
    <s v="Region II - Northeast"/>
    <x v="7"/>
    <s v="NY"/>
    <x v="42"/>
    <n v="1"/>
    <x v="0"/>
    <n v="84435"/>
    <n v="147762"/>
    <n v="111343"/>
    <n v="194851"/>
    <n v="133565"/>
    <n v="233739"/>
    <n v="161096"/>
    <n v="281918"/>
    <n v="190010"/>
    <n v="332518"/>
    <n v="207735"/>
    <n v="363536"/>
    <n v="223568"/>
    <n v="391244"/>
  </r>
  <r>
    <n v="2"/>
    <s v="Region II - Northeast"/>
    <x v="7"/>
    <s v="NY"/>
    <x v="42"/>
    <n v="2"/>
    <x v="1"/>
    <n v="80090"/>
    <n v="140158"/>
    <n v="105905"/>
    <n v="185334"/>
    <n v="127406"/>
    <n v="222961"/>
    <n v="154548"/>
    <n v="270459"/>
    <n v="184063"/>
    <n v="322110"/>
    <n v="203070"/>
    <n v="355372"/>
    <n v="220942"/>
    <n v="386648"/>
  </r>
  <r>
    <n v="2"/>
    <s v="Region II - Northeast"/>
    <x v="7"/>
    <s v="NY"/>
    <x v="42"/>
    <n v="3"/>
    <x v="2"/>
    <n v="65198"/>
    <n v="114097"/>
    <n v="89985"/>
    <n v="157473"/>
    <n v="114027"/>
    <n v="199548"/>
    <n v="148709"/>
    <n v="260240"/>
    <n v="185341"/>
    <n v="324348"/>
    <n v="208545"/>
    <n v="364955"/>
    <n v="231399"/>
    <n v="404948"/>
  </r>
  <r>
    <n v="2"/>
    <s v="Region II - Northeast"/>
    <x v="7"/>
    <s v="NY"/>
    <x v="42"/>
    <n v="4"/>
    <x v="3"/>
    <n v="76048"/>
    <n v="121676"/>
    <n v="106467"/>
    <n v="170347"/>
    <n v="136886"/>
    <n v="219017"/>
    <n v="182514"/>
    <n v="292023"/>
    <n v="228143"/>
    <n v="365029"/>
    <n v="258562"/>
    <n v="413700"/>
    <n v="288981"/>
    <n v="462370"/>
  </r>
  <r>
    <n v="2"/>
    <s v="Region II - Northeast"/>
    <x v="7"/>
    <s v="NY"/>
    <x v="43"/>
    <n v="1"/>
    <x v="0"/>
    <n v="113274"/>
    <n v="198229"/>
    <n v="149438"/>
    <n v="261517"/>
    <n v="179367"/>
    <n v="313893"/>
    <n v="216520"/>
    <n v="378909"/>
    <n v="255419"/>
    <n v="446983"/>
    <n v="279253"/>
    <n v="488694"/>
    <n v="300550"/>
    <n v="525962"/>
  </r>
  <r>
    <n v="2"/>
    <s v="Region II - Northeast"/>
    <x v="7"/>
    <s v="NY"/>
    <x v="43"/>
    <n v="2"/>
    <x v="1"/>
    <n v="107356"/>
    <n v="187873"/>
    <n v="142032"/>
    <n v="248555"/>
    <n v="170980"/>
    <n v="299215"/>
    <n v="207601"/>
    <n v="363303"/>
    <n v="247319"/>
    <n v="432808"/>
    <n v="272900"/>
    <n v="477575"/>
    <n v="296973"/>
    <n v="519702"/>
  </r>
  <r>
    <n v="2"/>
    <s v="Region II - Northeast"/>
    <x v="7"/>
    <s v="NY"/>
    <x v="43"/>
    <n v="3"/>
    <x v="2"/>
    <n v="87255"/>
    <n v="152696"/>
    <n v="120396"/>
    <n v="210692"/>
    <n v="152524"/>
    <n v="266917"/>
    <n v="198833"/>
    <n v="347958"/>
    <n v="247800"/>
    <n v="433650"/>
    <n v="278786"/>
    <n v="487875"/>
    <n v="309294"/>
    <n v="541265"/>
  </r>
  <r>
    <n v="2"/>
    <s v="Region II - Northeast"/>
    <x v="7"/>
    <s v="NY"/>
    <x v="43"/>
    <n v="4"/>
    <x v="3"/>
    <n v="102134"/>
    <n v="163414"/>
    <n v="142987"/>
    <n v="228779"/>
    <n v="183841"/>
    <n v="294145"/>
    <n v="245121"/>
    <n v="392193"/>
    <n v="306401"/>
    <n v="490241"/>
    <n v="347254"/>
    <n v="555607"/>
    <n v="388108"/>
    <n v="620972"/>
  </r>
  <r>
    <n v="2"/>
    <s v="Region II - Northeast"/>
    <x v="7"/>
    <s v="NY"/>
    <x v="44"/>
    <n v="1"/>
    <x v="0"/>
    <n v="119302"/>
    <n v="208779"/>
    <n v="157188"/>
    <n v="275079"/>
    <n v="188345"/>
    <n v="329604"/>
    <n v="226800"/>
    <n v="396900"/>
    <n v="267431"/>
    <n v="468005"/>
    <n v="292361"/>
    <n v="511631"/>
    <n v="314619"/>
    <n v="550583"/>
  </r>
  <r>
    <n v="2"/>
    <s v="Region II - Northeast"/>
    <x v="7"/>
    <s v="NY"/>
    <x v="44"/>
    <n v="2"/>
    <x v="1"/>
    <n v="113344"/>
    <n v="198351"/>
    <n v="149730"/>
    <n v="262027"/>
    <n v="179899"/>
    <n v="314823"/>
    <n v="217820"/>
    <n v="381184"/>
    <n v="259275"/>
    <n v="453732"/>
    <n v="285962"/>
    <n v="500434"/>
    <n v="311017"/>
    <n v="544279"/>
  </r>
  <r>
    <n v="2"/>
    <s v="Region II - Northeast"/>
    <x v="7"/>
    <s v="NY"/>
    <x v="44"/>
    <n v="3"/>
    <x v="2"/>
    <n v="92553"/>
    <n v="161968"/>
    <n v="127801"/>
    <n v="223652"/>
    <n v="162030"/>
    <n v="283552"/>
    <n v="211476"/>
    <n v="370083"/>
    <n v="263598"/>
    <n v="461297"/>
    <n v="296676"/>
    <n v="519183"/>
    <n v="329273"/>
    <n v="576228"/>
  </r>
  <r>
    <n v="2"/>
    <s v="Region II - Northeast"/>
    <x v="7"/>
    <s v="NY"/>
    <x v="44"/>
    <n v="4"/>
    <x v="3"/>
    <n v="107222"/>
    <n v="171556"/>
    <n v="150111"/>
    <n v="240178"/>
    <n v="193000"/>
    <n v="308800"/>
    <n v="257334"/>
    <n v="411734"/>
    <n v="321667"/>
    <n v="514667"/>
    <n v="364556"/>
    <n v="583289"/>
    <n v="407445"/>
    <n v="651912"/>
  </r>
  <r>
    <n v="2"/>
    <s v="Region II - Northeast"/>
    <x v="7"/>
    <s v="NY"/>
    <x v="45"/>
    <n v="1"/>
    <x v="0"/>
    <n v="116646"/>
    <n v="204131"/>
    <n v="153726"/>
    <n v="269020"/>
    <n v="184256"/>
    <n v="322447"/>
    <n v="221978"/>
    <n v="388461"/>
    <n v="261766"/>
    <n v="458091"/>
    <n v="286172"/>
    <n v="500801"/>
    <n v="307966"/>
    <n v="538941"/>
  </r>
  <r>
    <n v="2"/>
    <s v="Region II - Northeast"/>
    <x v="7"/>
    <s v="NY"/>
    <x v="45"/>
    <n v="2"/>
    <x v="1"/>
    <n v="110770"/>
    <n v="193848"/>
    <n v="146371"/>
    <n v="256149"/>
    <n v="175927"/>
    <n v="307872"/>
    <n v="213122"/>
    <n v="372964"/>
    <n v="253723"/>
    <n v="444016"/>
    <n v="279863"/>
    <n v="489760"/>
    <n v="304414"/>
    <n v="532725"/>
  </r>
  <r>
    <n v="2"/>
    <s v="Region II - Northeast"/>
    <x v="7"/>
    <s v="NY"/>
    <x v="45"/>
    <n v="3"/>
    <x v="2"/>
    <n v="90373"/>
    <n v="158153"/>
    <n v="124774"/>
    <n v="218355"/>
    <n v="158170"/>
    <n v="276797"/>
    <n v="206392"/>
    <n v="361187"/>
    <n v="257254"/>
    <n v="450194"/>
    <n v="289515"/>
    <n v="506651"/>
    <n v="321302"/>
    <n v="562278"/>
  </r>
  <r>
    <n v="2"/>
    <s v="Region II - Northeast"/>
    <x v="7"/>
    <s v="NY"/>
    <x v="45"/>
    <n v="4"/>
    <x v="3"/>
    <n v="104899"/>
    <n v="167838"/>
    <n v="146858"/>
    <n v="234973"/>
    <n v="188818"/>
    <n v="302108"/>
    <n v="251757"/>
    <n v="402811"/>
    <n v="314696"/>
    <n v="503514"/>
    <n v="356655"/>
    <n v="570649"/>
    <n v="398615"/>
    <n v="637784"/>
  </r>
  <r>
    <n v="2"/>
    <s v="Region II - Northeast"/>
    <x v="7"/>
    <s v="NY"/>
    <x v="46"/>
    <n v="1"/>
    <x v="0"/>
    <n v="102533"/>
    <n v="179432"/>
    <n v="135131"/>
    <n v="236479"/>
    <n v="161977"/>
    <n v="283460"/>
    <n v="195154"/>
    <n v="341519"/>
    <n v="230137"/>
    <n v="402740"/>
    <n v="251595"/>
    <n v="440291"/>
    <n v="270756"/>
    <n v="473824"/>
  </r>
  <r>
    <n v="2"/>
    <s v="Region II - Northeast"/>
    <x v="7"/>
    <s v="NY"/>
    <x v="46"/>
    <n v="2"/>
    <x v="1"/>
    <n v="97360"/>
    <n v="170380"/>
    <n v="128657"/>
    <n v="225150"/>
    <n v="154646"/>
    <n v="270630"/>
    <n v="187358"/>
    <n v="327877"/>
    <n v="223057"/>
    <n v="390350"/>
    <n v="246041"/>
    <n v="430572"/>
    <n v="267630"/>
    <n v="468352"/>
  </r>
  <r>
    <n v="2"/>
    <s v="Region II - Northeast"/>
    <x v="7"/>
    <s v="NY"/>
    <x v="46"/>
    <n v="3"/>
    <x v="2"/>
    <n v="79421"/>
    <n v="138986"/>
    <n v="109650"/>
    <n v="191887"/>
    <n v="138994"/>
    <n v="243239"/>
    <n v="181363"/>
    <n v="317386"/>
    <n v="226056"/>
    <n v="395598"/>
    <n v="254401"/>
    <n v="445202"/>
    <n v="282329"/>
    <n v="494076"/>
  </r>
  <r>
    <n v="2"/>
    <s v="Region II - Northeast"/>
    <x v="7"/>
    <s v="NY"/>
    <x v="46"/>
    <n v="4"/>
    <x v="3"/>
    <n v="92216"/>
    <n v="147545"/>
    <n v="129102"/>
    <n v="206564"/>
    <n v="165989"/>
    <n v="265582"/>
    <n v="221318"/>
    <n v="354109"/>
    <n v="276648"/>
    <n v="442636"/>
    <n v="313534"/>
    <n v="501655"/>
    <n v="350420"/>
    <n v="560673"/>
  </r>
  <r>
    <n v="2"/>
    <s v="Region II - Northeast"/>
    <x v="7"/>
    <s v="NY"/>
    <x v="47"/>
    <n v="1"/>
    <x v="0"/>
    <n v="88114"/>
    <n v="154199"/>
    <n v="116084"/>
    <n v="203147"/>
    <n v="139076"/>
    <n v="243383"/>
    <n v="167442"/>
    <n v="293023"/>
    <n v="197433"/>
    <n v="345508"/>
    <n v="215836"/>
    <n v="377712"/>
    <n v="232266"/>
    <n v="406465"/>
  </r>
  <r>
    <n v="2"/>
    <s v="Region II - Northeast"/>
    <x v="7"/>
    <s v="NY"/>
    <x v="47"/>
    <n v="2"/>
    <x v="1"/>
    <n v="83727"/>
    <n v="146523"/>
    <n v="110594"/>
    <n v="193539"/>
    <n v="132859"/>
    <n v="232503"/>
    <n v="160831"/>
    <n v="281455"/>
    <n v="191429"/>
    <n v="335001"/>
    <n v="211126"/>
    <n v="369470"/>
    <n v="229614"/>
    <n v="401825"/>
  </r>
  <r>
    <n v="2"/>
    <s v="Region II - Northeast"/>
    <x v="7"/>
    <s v="NY"/>
    <x v="47"/>
    <n v="3"/>
    <x v="2"/>
    <n v="68393"/>
    <n v="119687"/>
    <n v="94444"/>
    <n v="165277"/>
    <n v="119745"/>
    <n v="209555"/>
    <n v="156301"/>
    <n v="273527"/>
    <n v="194827"/>
    <n v="340947"/>
    <n v="219281"/>
    <n v="383742"/>
    <n v="243381"/>
    <n v="425917"/>
  </r>
  <r>
    <n v="2"/>
    <s v="Region II - Northeast"/>
    <x v="7"/>
    <s v="NY"/>
    <x v="47"/>
    <n v="4"/>
    <x v="3"/>
    <n v="79173"/>
    <n v="126677"/>
    <n v="110842"/>
    <n v="177347"/>
    <n v="142511"/>
    <n v="228018"/>
    <n v="190015"/>
    <n v="304024"/>
    <n v="237519"/>
    <n v="380030"/>
    <n v="269188"/>
    <n v="430701"/>
    <n v="300857"/>
    <n v="481372"/>
  </r>
  <r>
    <n v="2"/>
    <s v="Region II - Northeast"/>
    <x v="7"/>
    <s v="NY"/>
    <x v="48"/>
    <n v="1"/>
    <x v="0"/>
    <n v="104272"/>
    <n v="182476"/>
    <n v="137235"/>
    <n v="240161"/>
    <n v="164198"/>
    <n v="287347"/>
    <n v="197313"/>
    <n v="345298"/>
    <n v="232577"/>
    <n v="407010"/>
    <n v="254238"/>
    <n v="444916"/>
    <n v="273566"/>
    <n v="478740"/>
  </r>
  <r>
    <n v="2"/>
    <s v="Region II - Northeast"/>
    <x v="7"/>
    <s v="NY"/>
    <x v="48"/>
    <n v="2"/>
    <x v="1"/>
    <n v="99265"/>
    <n v="173714"/>
    <n v="130968"/>
    <n v="229194"/>
    <n v="157101"/>
    <n v="274928"/>
    <n v="189767"/>
    <n v="332092"/>
    <n v="225724"/>
    <n v="395017"/>
    <n v="248862"/>
    <n v="435508"/>
    <n v="270539"/>
    <n v="473443"/>
  </r>
  <r>
    <n v="2"/>
    <s v="Region II - Northeast"/>
    <x v="7"/>
    <s v="NY"/>
    <x v="48"/>
    <n v="3"/>
    <x v="2"/>
    <n v="81374"/>
    <n v="142405"/>
    <n v="112434"/>
    <n v="196759"/>
    <n v="142637"/>
    <n v="249614"/>
    <n v="186348"/>
    <n v="326108"/>
    <n v="232307"/>
    <n v="406537"/>
    <n v="261543"/>
    <n v="457701"/>
    <n v="290375"/>
    <n v="508157"/>
  </r>
  <r>
    <n v="2"/>
    <s v="Region II - Northeast"/>
    <x v="7"/>
    <s v="NY"/>
    <x v="48"/>
    <n v="4"/>
    <x v="3"/>
    <n v="93459"/>
    <n v="149534"/>
    <n v="130842"/>
    <n v="209348"/>
    <n v="168226"/>
    <n v="269162"/>
    <n v="224301"/>
    <n v="358882"/>
    <n v="280377"/>
    <n v="448603"/>
    <n v="317760"/>
    <n v="508416"/>
    <n v="355144"/>
    <n v="568230"/>
  </r>
  <r>
    <n v="2"/>
    <s v="Region II - Northeast"/>
    <x v="7"/>
    <s v="NY"/>
    <x v="49"/>
    <n v="1"/>
    <x v="0"/>
    <n v="90440"/>
    <n v="158270"/>
    <n v="119248"/>
    <n v="208684"/>
    <n v="143024"/>
    <n v="250292"/>
    <n v="172465"/>
    <n v="301814"/>
    <n v="203412"/>
    <n v="355971"/>
    <n v="222385"/>
    <n v="389174"/>
    <n v="239332"/>
    <n v="418831"/>
  </r>
  <r>
    <n v="2"/>
    <s v="Region II - Northeast"/>
    <x v="7"/>
    <s v="NY"/>
    <x v="49"/>
    <n v="2"/>
    <x v="1"/>
    <n v="85806"/>
    <n v="150160"/>
    <n v="113447"/>
    <n v="198532"/>
    <n v="136455"/>
    <n v="238796"/>
    <n v="165481"/>
    <n v="289591"/>
    <n v="197068"/>
    <n v="344870"/>
    <n v="217409"/>
    <n v="380465"/>
    <n v="236531"/>
    <n v="413928"/>
  </r>
  <r>
    <n v="2"/>
    <s v="Region II - Northeast"/>
    <x v="7"/>
    <s v="NY"/>
    <x v="49"/>
    <n v="3"/>
    <x v="2"/>
    <n v="69881"/>
    <n v="122293"/>
    <n v="96455"/>
    <n v="168796"/>
    <n v="122235"/>
    <n v="213912"/>
    <n v="159431"/>
    <n v="279004"/>
    <n v="198708"/>
    <n v="347738"/>
    <n v="223593"/>
    <n v="391288"/>
    <n v="248105"/>
    <n v="434184"/>
  </r>
  <r>
    <n v="2"/>
    <s v="Region II - Northeast"/>
    <x v="7"/>
    <s v="NY"/>
    <x v="49"/>
    <n v="4"/>
    <x v="3"/>
    <n v="81432"/>
    <n v="130291"/>
    <n v="114004"/>
    <n v="182407"/>
    <n v="146577"/>
    <n v="234523"/>
    <n v="195436"/>
    <n v="312698"/>
    <n v="244295"/>
    <n v="390872"/>
    <n v="276868"/>
    <n v="442988"/>
    <n v="309440"/>
    <n v="495105"/>
  </r>
  <r>
    <n v="2"/>
    <s v="Region II - Northeast"/>
    <x v="7"/>
    <s v="NY"/>
    <x v="50"/>
    <n v="1"/>
    <x v="0"/>
    <n v="104084"/>
    <n v="182147"/>
    <n v="137240"/>
    <n v="240171"/>
    <n v="164609"/>
    <n v="288066"/>
    <n v="198503"/>
    <n v="347380"/>
    <n v="234123"/>
    <n v="409716"/>
    <n v="255961"/>
    <n v="447932"/>
    <n v="275467"/>
    <n v="482068"/>
  </r>
  <r>
    <n v="2"/>
    <s v="Region II - Northeast"/>
    <x v="7"/>
    <s v="NY"/>
    <x v="50"/>
    <n v="2"/>
    <x v="1"/>
    <n v="98746"/>
    <n v="172805"/>
    <n v="130559"/>
    <n v="228479"/>
    <n v="157043"/>
    <n v="274825"/>
    <n v="190458"/>
    <n v="333301"/>
    <n v="226817"/>
    <n v="396929"/>
    <n v="250229"/>
    <n v="437902"/>
    <n v="272241"/>
    <n v="476421"/>
  </r>
  <r>
    <n v="2"/>
    <s v="Region II - Northeast"/>
    <x v="7"/>
    <s v="NY"/>
    <x v="50"/>
    <n v="3"/>
    <x v="2"/>
    <n v="80413"/>
    <n v="140723"/>
    <n v="110990"/>
    <n v="194233"/>
    <n v="140654"/>
    <n v="246144"/>
    <n v="183450"/>
    <n v="321037"/>
    <n v="228643"/>
    <n v="400126"/>
    <n v="257276"/>
    <n v="450233"/>
    <n v="285478"/>
    <n v="499587"/>
  </r>
  <r>
    <n v="2"/>
    <s v="Region II - Northeast"/>
    <x v="7"/>
    <s v="NY"/>
    <x v="50"/>
    <n v="4"/>
    <x v="3"/>
    <n v="93722"/>
    <n v="149955"/>
    <n v="131210"/>
    <n v="209937"/>
    <n v="168699"/>
    <n v="269919"/>
    <n v="224932"/>
    <n v="359892"/>
    <n v="281165"/>
    <n v="449864"/>
    <n v="318654"/>
    <n v="509846"/>
    <n v="356143"/>
    <n v="569828"/>
  </r>
  <r>
    <n v="2"/>
    <s v="Region II - Northeast"/>
    <x v="7"/>
    <s v="NY"/>
    <x v="51"/>
    <n v="1"/>
    <x v="0"/>
    <n v="113274"/>
    <n v="198229"/>
    <n v="149438"/>
    <n v="261517"/>
    <n v="179367"/>
    <n v="313893"/>
    <n v="216520"/>
    <n v="378909"/>
    <n v="255419"/>
    <n v="446983"/>
    <n v="279253"/>
    <n v="488694"/>
    <n v="300550"/>
    <n v="525962"/>
  </r>
  <r>
    <n v="2"/>
    <s v="Region II - Northeast"/>
    <x v="7"/>
    <s v="NY"/>
    <x v="51"/>
    <n v="2"/>
    <x v="1"/>
    <n v="107356"/>
    <n v="187873"/>
    <n v="142032"/>
    <n v="248555"/>
    <n v="170980"/>
    <n v="299215"/>
    <n v="207601"/>
    <n v="363303"/>
    <n v="247319"/>
    <n v="432808"/>
    <n v="272900"/>
    <n v="477575"/>
    <n v="296973"/>
    <n v="519702"/>
  </r>
  <r>
    <n v="2"/>
    <s v="Region II - Northeast"/>
    <x v="7"/>
    <s v="NY"/>
    <x v="51"/>
    <n v="3"/>
    <x v="2"/>
    <n v="87255"/>
    <n v="152696"/>
    <n v="120396"/>
    <n v="210692"/>
    <n v="152524"/>
    <n v="266917"/>
    <n v="198833"/>
    <n v="347958"/>
    <n v="247800"/>
    <n v="433650"/>
    <n v="278786"/>
    <n v="487875"/>
    <n v="309294"/>
    <n v="541265"/>
  </r>
  <r>
    <n v="2"/>
    <s v="Region II - Northeast"/>
    <x v="7"/>
    <s v="NY"/>
    <x v="51"/>
    <n v="4"/>
    <x v="3"/>
    <n v="102134"/>
    <n v="163414"/>
    <n v="142987"/>
    <n v="228779"/>
    <n v="183841"/>
    <n v="294145"/>
    <n v="245121"/>
    <n v="392193"/>
    <n v="306401"/>
    <n v="490241"/>
    <n v="347254"/>
    <n v="555607"/>
    <n v="388108"/>
    <n v="620972"/>
  </r>
  <r>
    <n v="2"/>
    <s v="Region II - Northeast"/>
    <x v="7"/>
    <s v="NY"/>
    <x v="52"/>
    <n v="1"/>
    <x v="0"/>
    <n v="89500"/>
    <n v="156625"/>
    <n v="118044"/>
    <n v="206577"/>
    <n v="141637"/>
    <n v="247865"/>
    <n v="170892"/>
    <n v="299060"/>
    <n v="201576"/>
    <n v="352758"/>
    <n v="220382"/>
    <n v="385669"/>
    <n v="237183"/>
    <n v="415071"/>
  </r>
  <r>
    <n v="2"/>
    <s v="Region II - Northeast"/>
    <x v="7"/>
    <s v="NY"/>
    <x v="52"/>
    <n v="2"/>
    <x v="1"/>
    <n v="84866"/>
    <n v="148515"/>
    <n v="112243"/>
    <n v="196426"/>
    <n v="135068"/>
    <n v="236369"/>
    <n v="163907"/>
    <n v="286837"/>
    <n v="195232"/>
    <n v="341657"/>
    <n v="215406"/>
    <n v="376961"/>
    <n v="234382"/>
    <n v="410168"/>
  </r>
  <r>
    <n v="2"/>
    <s v="Region II - Northeast"/>
    <x v="7"/>
    <s v="NY"/>
    <x v="52"/>
    <n v="3"/>
    <x v="2"/>
    <n v="69040"/>
    <n v="120820"/>
    <n v="95276"/>
    <n v="166734"/>
    <n v="120720"/>
    <n v="211260"/>
    <n v="157411"/>
    <n v="275469"/>
    <n v="196182"/>
    <n v="343319"/>
    <n v="220731"/>
    <n v="386280"/>
    <n v="244906"/>
    <n v="428586"/>
  </r>
  <r>
    <n v="2"/>
    <s v="Region II - Northeast"/>
    <x v="7"/>
    <s v="NY"/>
    <x v="52"/>
    <n v="4"/>
    <x v="3"/>
    <n v="80646"/>
    <n v="129034"/>
    <n v="112905"/>
    <n v="180648"/>
    <n v="145163"/>
    <n v="232261"/>
    <n v="193551"/>
    <n v="309682"/>
    <n v="241939"/>
    <n v="387102"/>
    <n v="274198"/>
    <n v="438716"/>
    <n v="306456"/>
    <n v="490330"/>
  </r>
  <r>
    <n v="2"/>
    <s v="Region II - Northeast"/>
    <x v="7"/>
    <s v="NY"/>
    <x v="53"/>
    <n v="1"/>
    <x v="0"/>
    <n v="105330"/>
    <n v="184327"/>
    <n v="138897"/>
    <n v="243070"/>
    <n v="166618"/>
    <n v="291582"/>
    <n v="200964"/>
    <n v="351687"/>
    <n v="237034"/>
    <n v="414810"/>
    <n v="259146"/>
    <n v="453505"/>
    <n v="278897"/>
    <n v="488070"/>
  </r>
  <r>
    <n v="2"/>
    <s v="Region II - Northeast"/>
    <x v="7"/>
    <s v="NY"/>
    <x v="53"/>
    <n v="2"/>
    <x v="1"/>
    <n v="99909"/>
    <n v="174840"/>
    <n v="132112"/>
    <n v="231196"/>
    <n v="158935"/>
    <n v="278136"/>
    <n v="192794"/>
    <n v="337390"/>
    <n v="229614"/>
    <n v="401825"/>
    <n v="253325"/>
    <n v="443319"/>
    <n v="275620"/>
    <n v="482336"/>
  </r>
  <r>
    <n v="2"/>
    <s v="Region II - Northeast"/>
    <x v="7"/>
    <s v="NY"/>
    <x v="53"/>
    <n v="3"/>
    <x v="2"/>
    <n v="81331"/>
    <n v="142328"/>
    <n v="112250"/>
    <n v="196437"/>
    <n v="142241"/>
    <n v="248922"/>
    <n v="185503"/>
    <n v="324630"/>
    <n v="231199"/>
    <n v="404599"/>
    <n v="260144"/>
    <n v="455253"/>
    <n v="288652"/>
    <n v="505141"/>
  </r>
  <r>
    <n v="2"/>
    <s v="Region II - Northeast"/>
    <x v="7"/>
    <s v="NY"/>
    <x v="53"/>
    <n v="4"/>
    <x v="3"/>
    <n v="94867"/>
    <n v="151788"/>
    <n v="132814"/>
    <n v="212503"/>
    <n v="170761"/>
    <n v="273218"/>
    <n v="227682"/>
    <n v="364291"/>
    <n v="284602"/>
    <n v="455363"/>
    <n v="322549"/>
    <n v="516078"/>
    <n v="360496"/>
    <n v="576793"/>
  </r>
  <r>
    <n v="2"/>
    <s v="Region II - Northeast"/>
    <x v="8"/>
    <s v="PR"/>
    <x v="54"/>
    <n v="1"/>
    <x v="0"/>
    <n v="88948"/>
    <n v="155659"/>
    <n v="117368"/>
    <n v="205393"/>
    <n v="140909"/>
    <n v="246590"/>
    <n v="170155"/>
    <n v="297771"/>
    <n v="200736"/>
    <n v="351289"/>
    <n v="219471"/>
    <n v="384075"/>
    <n v="236213"/>
    <n v="413372"/>
  </r>
  <r>
    <n v="2"/>
    <s v="Region II - Northeast"/>
    <x v="8"/>
    <s v="PR"/>
    <x v="54"/>
    <n v="2"/>
    <x v="1"/>
    <n v="84272"/>
    <n v="147476"/>
    <n v="111515"/>
    <n v="195151"/>
    <n v="134281"/>
    <n v="234991"/>
    <n v="163108"/>
    <n v="285438"/>
    <n v="194336"/>
    <n v="340088"/>
    <n v="214451"/>
    <n v="375289"/>
    <n v="233386"/>
    <n v="408426"/>
  </r>
  <r>
    <n v="2"/>
    <s v="Region II - Northeast"/>
    <x v="8"/>
    <s v="PR"/>
    <x v="54"/>
    <n v="3"/>
    <x v="2"/>
    <n v="68446"/>
    <n v="119781"/>
    <n v="94433"/>
    <n v="165258"/>
    <n v="119620"/>
    <n v="209335"/>
    <n v="155912"/>
    <n v="272846"/>
    <n v="194304"/>
    <n v="340032"/>
    <n v="218588"/>
    <n v="382529"/>
    <n v="242495"/>
    <n v="424366"/>
  </r>
  <r>
    <n v="2"/>
    <s v="Region II - Northeast"/>
    <x v="8"/>
    <s v="PR"/>
    <x v="54"/>
    <n v="4"/>
    <x v="3"/>
    <n v="80237"/>
    <n v="128380"/>
    <n v="112332"/>
    <n v="179732"/>
    <n v="144427"/>
    <n v="231084"/>
    <n v="192570"/>
    <n v="308112"/>
    <n v="240712"/>
    <n v="385140"/>
    <n v="272807"/>
    <n v="436492"/>
    <n v="304902"/>
    <n v="487843"/>
  </r>
  <r>
    <n v="2"/>
    <s v="Region II - Northeast"/>
    <x v="8"/>
    <s v="PR"/>
    <x v="55"/>
    <n v="1"/>
    <x v="0"/>
    <n v="88948"/>
    <n v="155659"/>
    <n v="117368"/>
    <n v="205393"/>
    <n v="140909"/>
    <n v="246590"/>
    <n v="170155"/>
    <n v="297771"/>
    <n v="200736"/>
    <n v="351289"/>
    <n v="219471"/>
    <n v="384075"/>
    <n v="236213"/>
    <n v="413372"/>
  </r>
  <r>
    <n v="2"/>
    <s v="Region II - Northeast"/>
    <x v="8"/>
    <s v="PR"/>
    <x v="55"/>
    <n v="2"/>
    <x v="1"/>
    <n v="84272"/>
    <n v="147476"/>
    <n v="111515"/>
    <n v="195151"/>
    <n v="134281"/>
    <n v="234991"/>
    <n v="163108"/>
    <n v="285438"/>
    <n v="194336"/>
    <n v="340088"/>
    <n v="214451"/>
    <n v="375289"/>
    <n v="233386"/>
    <n v="408426"/>
  </r>
  <r>
    <n v="2"/>
    <s v="Region II - Northeast"/>
    <x v="8"/>
    <s v="PR"/>
    <x v="55"/>
    <n v="3"/>
    <x v="2"/>
    <n v="68446"/>
    <n v="119781"/>
    <n v="94433"/>
    <n v="165258"/>
    <n v="119620"/>
    <n v="209335"/>
    <n v="155912"/>
    <n v="272846"/>
    <n v="194304"/>
    <n v="340032"/>
    <n v="218588"/>
    <n v="382529"/>
    <n v="242495"/>
    <n v="424366"/>
  </r>
  <r>
    <n v="2"/>
    <s v="Region II - Northeast"/>
    <x v="8"/>
    <s v="PR"/>
    <x v="55"/>
    <n v="4"/>
    <x v="3"/>
    <n v="80237"/>
    <n v="128380"/>
    <n v="112332"/>
    <n v="179732"/>
    <n v="144427"/>
    <n v="231084"/>
    <n v="192570"/>
    <n v="308112"/>
    <n v="240712"/>
    <n v="385140"/>
    <n v="272807"/>
    <n v="436492"/>
    <n v="304902"/>
    <n v="487843"/>
  </r>
  <r>
    <n v="2"/>
    <s v="Region II - Northeast"/>
    <x v="8"/>
    <s v="PR"/>
    <x v="56"/>
    <n v="1"/>
    <x v="0"/>
    <n v="88948"/>
    <n v="155659"/>
    <n v="117368"/>
    <n v="205393"/>
    <n v="140909"/>
    <n v="246590"/>
    <n v="170155"/>
    <n v="297771"/>
    <n v="200736"/>
    <n v="351289"/>
    <n v="219471"/>
    <n v="384075"/>
    <n v="236213"/>
    <n v="413372"/>
  </r>
  <r>
    <n v="2"/>
    <s v="Region II - Northeast"/>
    <x v="8"/>
    <s v="PR"/>
    <x v="56"/>
    <n v="2"/>
    <x v="1"/>
    <n v="84272"/>
    <n v="147476"/>
    <n v="111515"/>
    <n v="195151"/>
    <n v="134281"/>
    <n v="234991"/>
    <n v="163108"/>
    <n v="285438"/>
    <n v="194336"/>
    <n v="340088"/>
    <n v="214451"/>
    <n v="375289"/>
    <n v="233386"/>
    <n v="408426"/>
  </r>
  <r>
    <n v="2"/>
    <s v="Region II - Northeast"/>
    <x v="8"/>
    <s v="PR"/>
    <x v="56"/>
    <n v="3"/>
    <x v="2"/>
    <n v="68446"/>
    <n v="119781"/>
    <n v="94433"/>
    <n v="165258"/>
    <n v="119620"/>
    <n v="209335"/>
    <n v="155912"/>
    <n v="272846"/>
    <n v="194304"/>
    <n v="340032"/>
    <n v="218588"/>
    <n v="382529"/>
    <n v="242495"/>
    <n v="424366"/>
  </r>
  <r>
    <n v="2"/>
    <s v="Region II - Northeast"/>
    <x v="8"/>
    <s v="PR"/>
    <x v="56"/>
    <n v="4"/>
    <x v="3"/>
    <n v="80237"/>
    <n v="128380"/>
    <n v="112332"/>
    <n v="179732"/>
    <n v="144427"/>
    <n v="231084"/>
    <n v="192570"/>
    <n v="308112"/>
    <n v="240712"/>
    <n v="385140"/>
    <n v="272807"/>
    <n v="436492"/>
    <n v="304902"/>
    <n v="487843"/>
  </r>
  <r>
    <n v="2"/>
    <s v="Region II - Northeast"/>
    <x v="8"/>
    <s v="PR"/>
    <x v="57"/>
    <n v="1"/>
    <x v="0"/>
    <n v="88948"/>
    <n v="155659"/>
    <n v="117368"/>
    <n v="205393"/>
    <n v="140909"/>
    <n v="246590"/>
    <n v="170155"/>
    <n v="297771"/>
    <n v="200736"/>
    <n v="351289"/>
    <n v="219471"/>
    <n v="384075"/>
    <n v="236213"/>
    <n v="413372"/>
  </r>
  <r>
    <n v="2"/>
    <s v="Region II - Northeast"/>
    <x v="8"/>
    <s v="PR"/>
    <x v="57"/>
    <n v="2"/>
    <x v="1"/>
    <n v="84272"/>
    <n v="147476"/>
    <n v="111515"/>
    <n v="195151"/>
    <n v="134281"/>
    <n v="234991"/>
    <n v="163108"/>
    <n v="285438"/>
    <n v="194336"/>
    <n v="340088"/>
    <n v="214451"/>
    <n v="375289"/>
    <n v="233386"/>
    <n v="408426"/>
  </r>
  <r>
    <n v="2"/>
    <s v="Region II - Northeast"/>
    <x v="8"/>
    <s v="PR"/>
    <x v="57"/>
    <n v="3"/>
    <x v="2"/>
    <n v="68446"/>
    <n v="119781"/>
    <n v="94433"/>
    <n v="165258"/>
    <n v="119620"/>
    <n v="209335"/>
    <n v="155912"/>
    <n v="272846"/>
    <n v="194304"/>
    <n v="340032"/>
    <n v="218588"/>
    <n v="382529"/>
    <n v="242495"/>
    <n v="424366"/>
  </r>
  <r>
    <n v="2"/>
    <s v="Region II - Northeast"/>
    <x v="8"/>
    <s v="PR"/>
    <x v="57"/>
    <n v="4"/>
    <x v="3"/>
    <n v="80237"/>
    <n v="128380"/>
    <n v="112332"/>
    <n v="179732"/>
    <n v="144427"/>
    <n v="231084"/>
    <n v="192570"/>
    <n v="308112"/>
    <n v="240712"/>
    <n v="385140"/>
    <n v="272807"/>
    <n v="436492"/>
    <n v="304902"/>
    <n v="487843"/>
  </r>
  <r>
    <n v="2"/>
    <s v="Region II - Northeast"/>
    <x v="9"/>
    <s v="VI"/>
    <x v="58"/>
    <n v="1"/>
    <x v="0"/>
    <n v="111029"/>
    <n v="194301"/>
    <n v="146349"/>
    <n v="256110"/>
    <n v="175455"/>
    <n v="307046"/>
    <n v="211446"/>
    <n v="370030"/>
    <n v="249361"/>
    <n v="436382"/>
    <n v="272614"/>
    <n v="477074"/>
    <n v="293380"/>
    <n v="513415"/>
  </r>
  <r>
    <n v="2"/>
    <s v="Region II - Northeast"/>
    <x v="9"/>
    <s v="VI"/>
    <x v="58"/>
    <n v="2"/>
    <x v="1"/>
    <n v="105401"/>
    <n v="184452"/>
    <n v="139305"/>
    <n v="243783"/>
    <n v="167478"/>
    <n v="293086"/>
    <n v="202964"/>
    <n v="355187"/>
    <n v="241658"/>
    <n v="422902"/>
    <n v="266571"/>
    <n v="466499"/>
    <n v="289978"/>
    <n v="507462"/>
  </r>
  <r>
    <n v="2"/>
    <s v="Region II - Northeast"/>
    <x v="9"/>
    <s v="VI"/>
    <x v="58"/>
    <n v="3"/>
    <x v="2"/>
    <n v="85938"/>
    <n v="150392"/>
    <n v="118639"/>
    <n v="207618"/>
    <n v="150377"/>
    <n v="263159"/>
    <n v="196192"/>
    <n v="343336"/>
    <n v="244535"/>
    <n v="427936"/>
    <n v="275186"/>
    <n v="481575"/>
    <n v="305383"/>
    <n v="534420"/>
  </r>
  <r>
    <n v="2"/>
    <s v="Region II - Northeast"/>
    <x v="9"/>
    <s v="VI"/>
    <x v="58"/>
    <n v="4"/>
    <x v="3"/>
    <n v="99891"/>
    <n v="159826"/>
    <n v="139848"/>
    <n v="223756"/>
    <n v="179804"/>
    <n v="287686"/>
    <n v="239739"/>
    <n v="383582"/>
    <n v="299673"/>
    <n v="479477"/>
    <n v="339630"/>
    <n v="543408"/>
    <n v="379586"/>
    <n v="607338"/>
  </r>
  <r>
    <n v="2"/>
    <s v="Region II - Northeast"/>
    <x v="9"/>
    <s v="VI"/>
    <x v="59"/>
    <n v="1"/>
    <x v="0"/>
    <n v="111805"/>
    <n v="195658"/>
    <n v="147403"/>
    <n v="257956"/>
    <n v="176771"/>
    <n v="309349"/>
    <n v="213120"/>
    <n v="372960"/>
    <n v="251354"/>
    <n v="439870"/>
    <n v="274797"/>
    <n v="480895"/>
    <n v="295735"/>
    <n v="517537"/>
  </r>
  <r>
    <n v="2"/>
    <s v="Region II - Northeast"/>
    <x v="9"/>
    <s v="VI"/>
    <x v="59"/>
    <n v="2"/>
    <x v="1"/>
    <n v="106094"/>
    <n v="185665"/>
    <n v="140256"/>
    <n v="245448"/>
    <n v="168677"/>
    <n v="295184"/>
    <n v="204514"/>
    <n v="357899"/>
    <n v="243538"/>
    <n v="426191"/>
    <n v="268665"/>
    <n v="470164"/>
    <n v="292283"/>
    <n v="511496"/>
  </r>
  <r>
    <n v="2"/>
    <s v="Region II - Northeast"/>
    <x v="9"/>
    <s v="VI"/>
    <x v="59"/>
    <n v="3"/>
    <x v="2"/>
    <n v="86435"/>
    <n v="151261"/>
    <n v="119309"/>
    <n v="208791"/>
    <n v="151207"/>
    <n v="264612"/>
    <n v="197235"/>
    <n v="345162"/>
    <n v="245828"/>
    <n v="430199"/>
    <n v="276623"/>
    <n v="484091"/>
    <n v="306957"/>
    <n v="537175"/>
  </r>
  <r>
    <n v="2"/>
    <s v="Region II - Northeast"/>
    <x v="9"/>
    <s v="VI"/>
    <x v="59"/>
    <n v="4"/>
    <x v="3"/>
    <n v="100644"/>
    <n v="161030"/>
    <n v="140902"/>
    <n v="225443"/>
    <n v="181159"/>
    <n v="289855"/>
    <n v="241546"/>
    <n v="386473"/>
    <n v="301932"/>
    <n v="483091"/>
    <n v="342190"/>
    <n v="547504"/>
    <n v="382447"/>
    <n v="611916"/>
  </r>
  <r>
    <n v="3"/>
    <s v="Region III -"/>
    <x v="10"/>
    <s v="DE"/>
    <x v="18"/>
    <n v="1"/>
    <x v="0"/>
    <n v="89359"/>
    <n v="156379"/>
    <n v="117740"/>
    <n v="206046"/>
    <n v="141085"/>
    <n v="246899"/>
    <n v="169903"/>
    <n v="297331"/>
    <n v="200344"/>
    <n v="350602"/>
    <n v="219020"/>
    <n v="383285"/>
    <n v="235695"/>
    <n v="412467"/>
  </r>
  <r>
    <n v="3"/>
    <s v="Region III -"/>
    <x v="10"/>
    <s v="DE"/>
    <x v="18"/>
    <n v="2"/>
    <x v="1"/>
    <n v="84890"/>
    <n v="148558"/>
    <n v="112147"/>
    <n v="196257"/>
    <n v="134751"/>
    <n v="235814"/>
    <n v="163168"/>
    <n v="285544"/>
    <n v="194227"/>
    <n v="339897"/>
    <n v="214222"/>
    <n v="374888"/>
    <n v="232994"/>
    <n v="407739"/>
  </r>
  <r>
    <n v="3"/>
    <s v="Region III -"/>
    <x v="10"/>
    <s v="DE"/>
    <x v="18"/>
    <n v="3"/>
    <x v="2"/>
    <n v="69310"/>
    <n v="121292"/>
    <n v="95704"/>
    <n v="167481"/>
    <n v="121333"/>
    <n v="212333"/>
    <n v="158354"/>
    <n v="277120"/>
    <n v="197383"/>
    <n v="345420"/>
    <n v="222149"/>
    <n v="388761"/>
    <n v="246555"/>
    <n v="431472"/>
  </r>
  <r>
    <n v="3"/>
    <s v="Region III -"/>
    <x v="10"/>
    <s v="DE"/>
    <x v="18"/>
    <n v="4"/>
    <x v="3"/>
    <n v="80319"/>
    <n v="128510"/>
    <n v="112446"/>
    <n v="179914"/>
    <n v="144573"/>
    <n v="231317"/>
    <n v="192765"/>
    <n v="308423"/>
    <n v="240956"/>
    <n v="385529"/>
    <n v="273083"/>
    <n v="436933"/>
    <n v="305211"/>
    <n v="488337"/>
  </r>
  <r>
    <n v="3"/>
    <s v="Region III -"/>
    <x v="10"/>
    <s v="DE"/>
    <x v="60"/>
    <n v="1"/>
    <x v="0"/>
    <n v="91768"/>
    <n v="160594"/>
    <n v="120979"/>
    <n v="211713"/>
    <n v="145069"/>
    <n v="253870"/>
    <n v="174876"/>
    <n v="306034"/>
    <n v="206245"/>
    <n v="360928"/>
    <n v="225479"/>
    <n v="394589"/>
    <n v="242658"/>
    <n v="424652"/>
  </r>
  <r>
    <n v="3"/>
    <s v="Region III -"/>
    <x v="10"/>
    <s v="DE"/>
    <x v="60"/>
    <n v="2"/>
    <x v="1"/>
    <n v="87092"/>
    <n v="152411"/>
    <n v="115126"/>
    <n v="201471"/>
    <n v="138441"/>
    <n v="242271"/>
    <n v="167829"/>
    <n v="293701"/>
    <n v="199844"/>
    <n v="349728"/>
    <n v="220458"/>
    <n v="385802"/>
    <n v="239832"/>
    <n v="419706"/>
  </r>
  <r>
    <n v="3"/>
    <s v="Region III -"/>
    <x v="10"/>
    <s v="DE"/>
    <x v="60"/>
    <n v="3"/>
    <x v="2"/>
    <n v="70971"/>
    <n v="124200"/>
    <n v="97968"/>
    <n v="171445"/>
    <n v="124166"/>
    <n v="217290"/>
    <n v="161973"/>
    <n v="283452"/>
    <n v="201880"/>
    <n v="353290"/>
    <n v="227174"/>
    <n v="397554"/>
    <n v="252091"/>
    <n v="441159"/>
  </r>
  <r>
    <n v="3"/>
    <s v="Region III -"/>
    <x v="10"/>
    <s v="DE"/>
    <x v="60"/>
    <n v="4"/>
    <x v="3"/>
    <n v="82594"/>
    <n v="132150"/>
    <n v="115631"/>
    <n v="185010"/>
    <n v="148668"/>
    <n v="237869"/>
    <n v="198224"/>
    <n v="317159"/>
    <n v="247781"/>
    <n v="396449"/>
    <n v="280818"/>
    <n v="449309"/>
    <n v="313855"/>
    <n v="502169"/>
  </r>
  <r>
    <n v="3"/>
    <s v="Region III -"/>
    <x v="11"/>
    <s v="DC"/>
    <x v="61"/>
    <n v="1"/>
    <x v="0"/>
    <n v="84435"/>
    <n v="147762"/>
    <n v="111343"/>
    <n v="194851"/>
    <n v="133565"/>
    <n v="233739"/>
    <n v="161096"/>
    <n v="281918"/>
    <n v="190010"/>
    <n v="332518"/>
    <n v="207735"/>
    <n v="363536"/>
    <n v="223568"/>
    <n v="391244"/>
  </r>
  <r>
    <n v="3"/>
    <s v="Region III -"/>
    <x v="11"/>
    <s v="DC"/>
    <x v="61"/>
    <n v="2"/>
    <x v="1"/>
    <n v="80090"/>
    <n v="140158"/>
    <n v="105905"/>
    <n v="185334"/>
    <n v="127406"/>
    <n v="222961"/>
    <n v="154548"/>
    <n v="270459"/>
    <n v="184063"/>
    <n v="322110"/>
    <n v="203070"/>
    <n v="355372"/>
    <n v="220942"/>
    <n v="386648"/>
  </r>
  <r>
    <n v="3"/>
    <s v="Region III -"/>
    <x v="11"/>
    <s v="DC"/>
    <x v="61"/>
    <n v="3"/>
    <x v="2"/>
    <n v="65198"/>
    <n v="114097"/>
    <n v="89985"/>
    <n v="157473"/>
    <n v="114027"/>
    <n v="199548"/>
    <n v="148709"/>
    <n v="260240"/>
    <n v="185341"/>
    <n v="324348"/>
    <n v="208545"/>
    <n v="364955"/>
    <n v="231399"/>
    <n v="404948"/>
  </r>
  <r>
    <n v="3"/>
    <s v="Region III -"/>
    <x v="11"/>
    <s v="DC"/>
    <x v="61"/>
    <n v="4"/>
    <x v="3"/>
    <n v="76048"/>
    <n v="121676"/>
    <n v="106467"/>
    <n v="170347"/>
    <n v="136886"/>
    <n v="219017"/>
    <n v="182514"/>
    <n v="292023"/>
    <n v="228143"/>
    <n v="365029"/>
    <n v="258562"/>
    <n v="413700"/>
    <n v="288981"/>
    <n v="462370"/>
  </r>
  <r>
    <n v="3"/>
    <s v="Region III -"/>
    <x v="12"/>
    <s v="MD"/>
    <x v="62"/>
    <n v="1"/>
    <x v="0"/>
    <n v="81474"/>
    <n v="142579"/>
    <n v="107428"/>
    <n v="188000"/>
    <n v="128853"/>
    <n v="225493"/>
    <n v="155386"/>
    <n v="271926"/>
    <n v="183270"/>
    <n v="320723"/>
    <n v="200365"/>
    <n v="350639"/>
    <n v="215634"/>
    <n v="377360"/>
  </r>
  <r>
    <n v="3"/>
    <s v="Region III -"/>
    <x v="12"/>
    <s v="MD"/>
    <x v="62"/>
    <n v="2"/>
    <x v="1"/>
    <n v="77294"/>
    <n v="135265"/>
    <n v="102197"/>
    <n v="178845"/>
    <n v="122929"/>
    <n v="215126"/>
    <n v="149087"/>
    <n v="260903"/>
    <n v="177550"/>
    <n v="310712"/>
    <n v="195877"/>
    <n v="342785"/>
    <n v="213108"/>
    <n v="372939"/>
  </r>
  <r>
    <n v="3"/>
    <s v="Region III -"/>
    <x v="12"/>
    <s v="MD"/>
    <x v="62"/>
    <n v="3"/>
    <x v="2"/>
    <n v="62943"/>
    <n v="110150"/>
    <n v="86876"/>
    <n v="152034"/>
    <n v="110095"/>
    <n v="192666"/>
    <n v="143592"/>
    <n v="251286"/>
    <n v="178966"/>
    <n v="313191"/>
    <n v="201378"/>
    <n v="352411"/>
    <n v="223452"/>
    <n v="391041"/>
  </r>
  <r>
    <n v="3"/>
    <s v="Region III -"/>
    <x v="12"/>
    <s v="MD"/>
    <x v="62"/>
    <n v="4"/>
    <x v="3"/>
    <n v="73364"/>
    <n v="117382"/>
    <n v="102709"/>
    <n v="164335"/>
    <n v="132055"/>
    <n v="211288"/>
    <n v="176073"/>
    <n v="281717"/>
    <n v="220091"/>
    <n v="352146"/>
    <n v="249437"/>
    <n v="399099"/>
    <n v="278783"/>
    <n v="446052"/>
  </r>
  <r>
    <n v="3"/>
    <s v="Region III -"/>
    <x v="12"/>
    <s v="MD"/>
    <x v="63"/>
    <n v="1"/>
    <x v="0"/>
    <n v="81474"/>
    <n v="142579"/>
    <n v="107428"/>
    <n v="188000"/>
    <n v="128853"/>
    <n v="225493"/>
    <n v="155386"/>
    <n v="271926"/>
    <n v="183270"/>
    <n v="320723"/>
    <n v="200365"/>
    <n v="350639"/>
    <n v="215634"/>
    <n v="377360"/>
  </r>
  <r>
    <n v="3"/>
    <s v="Region III -"/>
    <x v="12"/>
    <s v="MD"/>
    <x v="63"/>
    <n v="2"/>
    <x v="1"/>
    <n v="77294"/>
    <n v="135265"/>
    <n v="102197"/>
    <n v="178845"/>
    <n v="122929"/>
    <n v="215126"/>
    <n v="149087"/>
    <n v="260903"/>
    <n v="177550"/>
    <n v="310712"/>
    <n v="195877"/>
    <n v="342785"/>
    <n v="213108"/>
    <n v="372939"/>
  </r>
  <r>
    <n v="3"/>
    <s v="Region III -"/>
    <x v="12"/>
    <s v="MD"/>
    <x v="63"/>
    <n v="3"/>
    <x v="2"/>
    <n v="62943"/>
    <n v="110150"/>
    <n v="86876"/>
    <n v="152034"/>
    <n v="110095"/>
    <n v="192666"/>
    <n v="143592"/>
    <n v="251286"/>
    <n v="178966"/>
    <n v="313191"/>
    <n v="201378"/>
    <n v="352411"/>
    <n v="223452"/>
    <n v="391041"/>
  </r>
  <r>
    <n v="3"/>
    <s v="Region III -"/>
    <x v="12"/>
    <s v="MD"/>
    <x v="63"/>
    <n v="4"/>
    <x v="3"/>
    <n v="73364"/>
    <n v="117382"/>
    <n v="102709"/>
    <n v="164335"/>
    <n v="132055"/>
    <n v="211288"/>
    <n v="176073"/>
    <n v="281717"/>
    <n v="220091"/>
    <n v="352146"/>
    <n v="249437"/>
    <n v="399099"/>
    <n v="278783"/>
    <n v="446052"/>
  </r>
  <r>
    <n v="3"/>
    <s v="Region III -"/>
    <x v="12"/>
    <s v="MD"/>
    <x v="64"/>
    <n v="1"/>
    <x v="0"/>
    <n v="80451"/>
    <n v="140790"/>
    <n v="106150"/>
    <n v="185763"/>
    <n v="127431"/>
    <n v="223005"/>
    <n v="153863"/>
    <n v="269260"/>
    <n v="181513"/>
    <n v="317647"/>
    <n v="198453"/>
    <n v="347292"/>
    <n v="213589"/>
    <n v="373781"/>
  </r>
  <r>
    <n v="3"/>
    <s v="Region III -"/>
    <x v="12"/>
    <s v="MD"/>
    <x v="64"/>
    <n v="2"/>
    <x v="1"/>
    <n v="76231"/>
    <n v="133403"/>
    <n v="100867"/>
    <n v="176518"/>
    <n v="121449"/>
    <n v="212535"/>
    <n v="147502"/>
    <n v="258128"/>
    <n v="175735"/>
    <n v="307537"/>
    <n v="193921"/>
    <n v="339361"/>
    <n v="211038"/>
    <n v="369316"/>
  </r>
  <r>
    <n v="3"/>
    <s v="Region III -"/>
    <x v="12"/>
    <s v="MD"/>
    <x v="64"/>
    <n v="3"/>
    <x v="2"/>
    <n v="61928"/>
    <n v="108375"/>
    <n v="85444"/>
    <n v="149527"/>
    <n v="108237"/>
    <n v="189415"/>
    <n v="141083"/>
    <n v="246896"/>
    <n v="175825"/>
    <n v="307694"/>
    <n v="197803"/>
    <n v="346156"/>
    <n v="219441"/>
    <n v="384022"/>
  </r>
  <r>
    <n v="3"/>
    <s v="Region III -"/>
    <x v="12"/>
    <s v="MD"/>
    <x v="64"/>
    <n v="4"/>
    <x v="3"/>
    <n v="72562"/>
    <n v="116100"/>
    <n v="101587"/>
    <n v="162539"/>
    <n v="130612"/>
    <n v="208979"/>
    <n v="174149"/>
    <n v="278639"/>
    <n v="217687"/>
    <n v="348299"/>
    <n v="246712"/>
    <n v="394738"/>
    <n v="275736"/>
    <n v="441178"/>
  </r>
  <r>
    <n v="3"/>
    <s v="Region III -"/>
    <x v="12"/>
    <s v="MD"/>
    <x v="65"/>
    <n v="1"/>
    <x v="0"/>
    <n v="76550"/>
    <n v="133962"/>
    <n v="101032"/>
    <n v="176805"/>
    <n v="121333"/>
    <n v="212332"/>
    <n v="146579"/>
    <n v="256513"/>
    <n v="172936"/>
    <n v="302639"/>
    <n v="189080"/>
    <n v="330890"/>
    <n v="203507"/>
    <n v="356137"/>
  </r>
  <r>
    <n v="3"/>
    <s v="Region III -"/>
    <x v="12"/>
    <s v="MD"/>
    <x v="65"/>
    <n v="2"/>
    <x v="1"/>
    <n v="72495"/>
    <n v="126865"/>
    <n v="95956"/>
    <n v="167923"/>
    <n v="115585"/>
    <n v="202273"/>
    <n v="140467"/>
    <n v="245818"/>
    <n v="167386"/>
    <n v="292925"/>
    <n v="184726"/>
    <n v="323270"/>
    <n v="201056"/>
    <n v="351847"/>
  </r>
  <r>
    <n v="3"/>
    <s v="Region III -"/>
    <x v="12"/>
    <s v="MD"/>
    <x v="65"/>
    <n v="3"/>
    <x v="2"/>
    <n v="58831"/>
    <n v="102955"/>
    <n v="81157"/>
    <n v="142025"/>
    <n v="102789"/>
    <n v="179881"/>
    <n v="133946"/>
    <n v="234406"/>
    <n v="166925"/>
    <n v="292118"/>
    <n v="187774"/>
    <n v="328604"/>
    <n v="208296"/>
    <n v="364517"/>
  </r>
  <r>
    <n v="3"/>
    <s v="Region III -"/>
    <x v="12"/>
    <s v="MD"/>
    <x v="65"/>
    <n v="4"/>
    <x v="3"/>
    <n v="69093"/>
    <n v="110549"/>
    <n v="96730"/>
    <n v="154768"/>
    <n v="124367"/>
    <n v="198988"/>
    <n v="165823"/>
    <n v="265317"/>
    <n v="207279"/>
    <n v="331646"/>
    <n v="234916"/>
    <n v="375866"/>
    <n v="262553"/>
    <n v="420085"/>
  </r>
  <r>
    <n v="3"/>
    <s v="Region III -"/>
    <x v="12"/>
    <s v="MD"/>
    <x v="66"/>
    <n v="1"/>
    <x v="0"/>
    <n v="81779"/>
    <n v="143114"/>
    <n v="107881"/>
    <n v="188792"/>
    <n v="129476"/>
    <n v="226583"/>
    <n v="156274"/>
    <n v="273479"/>
    <n v="184345"/>
    <n v="322604"/>
    <n v="201547"/>
    <n v="352707"/>
    <n v="216915"/>
    <n v="379602"/>
  </r>
  <r>
    <n v="3"/>
    <s v="Region III -"/>
    <x v="12"/>
    <s v="MD"/>
    <x v="66"/>
    <n v="2"/>
    <x v="1"/>
    <n v="77517"/>
    <n v="135655"/>
    <n v="102547"/>
    <n v="179457"/>
    <n v="123434"/>
    <n v="216010"/>
    <n v="149850"/>
    <n v="262238"/>
    <n v="178511"/>
    <n v="312395"/>
    <n v="196970"/>
    <n v="344698"/>
    <n v="214339"/>
    <n v="375093"/>
  </r>
  <r>
    <n v="3"/>
    <s v="Region III -"/>
    <x v="12"/>
    <s v="MD"/>
    <x v="66"/>
    <n v="3"/>
    <x v="2"/>
    <n v="63018"/>
    <n v="110282"/>
    <n v="86957"/>
    <n v="152176"/>
    <n v="110167"/>
    <n v="192793"/>
    <n v="143625"/>
    <n v="251344"/>
    <n v="178997"/>
    <n v="313245"/>
    <n v="201384"/>
    <n v="352422"/>
    <n v="223427"/>
    <n v="390997"/>
  </r>
  <r>
    <n v="3"/>
    <s v="Region III -"/>
    <x v="12"/>
    <s v="MD"/>
    <x v="66"/>
    <n v="4"/>
    <x v="3"/>
    <n v="73724"/>
    <n v="117958"/>
    <n v="103214"/>
    <n v="165142"/>
    <n v="132703"/>
    <n v="212325"/>
    <n v="176938"/>
    <n v="283100"/>
    <n v="221172"/>
    <n v="353875"/>
    <n v="250662"/>
    <n v="401059"/>
    <n v="280151"/>
    <n v="448242"/>
  </r>
  <r>
    <n v="3"/>
    <s v="Region III -"/>
    <x v="13"/>
    <s v="PA "/>
    <x v="67"/>
    <n v="1"/>
    <x v="0"/>
    <n v="93402"/>
    <n v="163453"/>
    <n v="123163"/>
    <n v="215535"/>
    <n v="147736"/>
    <n v="258538"/>
    <n v="178175"/>
    <n v="311807"/>
    <n v="210152"/>
    <n v="367766"/>
    <n v="229755"/>
    <n v="402072"/>
    <n v="247266"/>
    <n v="432715"/>
  </r>
  <r>
    <n v="3"/>
    <s v="Region III -"/>
    <x v="13"/>
    <s v="PA "/>
    <x v="67"/>
    <n v="2"/>
    <x v="1"/>
    <n v="88602"/>
    <n v="155053"/>
    <n v="117155"/>
    <n v="205021"/>
    <n v="140932"/>
    <n v="246631"/>
    <n v="170941"/>
    <n v="299147"/>
    <n v="203582"/>
    <n v="356268"/>
    <n v="224601"/>
    <n v="393052"/>
    <n v="244364"/>
    <n v="427637"/>
  </r>
  <r>
    <n v="3"/>
    <s v="Region III -"/>
    <x v="13"/>
    <s v="PA "/>
    <x v="67"/>
    <n v="3"/>
    <x v="2"/>
    <n v="72137"/>
    <n v="126239"/>
    <n v="99563"/>
    <n v="174235"/>
    <n v="126168"/>
    <n v="220794"/>
    <n v="164548"/>
    <n v="287958"/>
    <n v="205083"/>
    <n v="358895"/>
    <n v="230761"/>
    <n v="403832"/>
    <n v="256052"/>
    <n v="448091"/>
  </r>
  <r>
    <n v="3"/>
    <s v="Region III -"/>
    <x v="13"/>
    <s v="PA "/>
    <x v="67"/>
    <n v="4"/>
    <x v="3"/>
    <n v="84116"/>
    <n v="134585"/>
    <n v="117762"/>
    <n v="188419"/>
    <n v="151408"/>
    <n v="242253"/>
    <n v="201877"/>
    <n v="323004"/>
    <n v="252347"/>
    <n v="403755"/>
    <n v="285993"/>
    <n v="457589"/>
    <n v="319639"/>
    <n v="511423"/>
  </r>
  <r>
    <n v="3"/>
    <s v="Region III -"/>
    <x v="13"/>
    <s v="PA "/>
    <x v="68"/>
    <n v="1"/>
    <x v="0"/>
    <n v="84024"/>
    <n v="147042"/>
    <n v="110971"/>
    <n v="194199"/>
    <n v="133388"/>
    <n v="233429"/>
    <n v="161348"/>
    <n v="282358"/>
    <n v="190403"/>
    <n v="333205"/>
    <n v="208186"/>
    <n v="364326"/>
    <n v="224085"/>
    <n v="392149"/>
  </r>
  <r>
    <n v="3"/>
    <s v="Region III -"/>
    <x v="13"/>
    <s v="PA "/>
    <x v="68"/>
    <n v="2"/>
    <x v="1"/>
    <n v="79472"/>
    <n v="139076"/>
    <n v="105273"/>
    <n v="184229"/>
    <n v="126936"/>
    <n v="222139"/>
    <n v="154488"/>
    <n v="270353"/>
    <n v="184172"/>
    <n v="322302"/>
    <n v="203299"/>
    <n v="355773"/>
    <n v="221334"/>
    <n v="387334"/>
  </r>
  <r>
    <n v="3"/>
    <s v="Region III -"/>
    <x v="13"/>
    <s v="PA "/>
    <x v="68"/>
    <n v="3"/>
    <x v="2"/>
    <n v="64335"/>
    <n v="112586"/>
    <n v="88714"/>
    <n v="155250"/>
    <n v="112315"/>
    <n v="196550"/>
    <n v="146266"/>
    <n v="255966"/>
    <n v="182262"/>
    <n v="318959"/>
    <n v="204984"/>
    <n v="358722"/>
    <n v="227338"/>
    <n v="397842"/>
  </r>
  <r>
    <n v="3"/>
    <s v="Region III -"/>
    <x v="13"/>
    <s v="PA "/>
    <x v="68"/>
    <n v="4"/>
    <x v="3"/>
    <n v="75967"/>
    <n v="121546"/>
    <n v="106353"/>
    <n v="170165"/>
    <n v="136740"/>
    <n v="218784"/>
    <n v="182320"/>
    <n v="291712"/>
    <n v="227900"/>
    <n v="364639"/>
    <n v="258286"/>
    <n v="413258"/>
    <n v="288673"/>
    <n v="461877"/>
  </r>
  <r>
    <n v="3"/>
    <s v="Region III -"/>
    <x v="13"/>
    <s v="PA "/>
    <x v="69"/>
    <n v="1"/>
    <x v="0"/>
    <n v="83025"/>
    <n v="145294"/>
    <n v="109538"/>
    <n v="191691"/>
    <n v="131485"/>
    <n v="230099"/>
    <n v="158735"/>
    <n v="277787"/>
    <n v="187256"/>
    <n v="327698"/>
    <n v="204731"/>
    <n v="358279"/>
    <n v="220345"/>
    <n v="385604"/>
  </r>
  <r>
    <n v="3"/>
    <s v="Region III -"/>
    <x v="13"/>
    <s v="PA "/>
    <x v="69"/>
    <n v="2"/>
    <x v="1"/>
    <n v="78680"/>
    <n v="137690"/>
    <n v="104100"/>
    <n v="182174"/>
    <n v="125326"/>
    <n v="219321"/>
    <n v="152187"/>
    <n v="266327"/>
    <n v="181309"/>
    <n v="317291"/>
    <n v="200066"/>
    <n v="350115"/>
    <n v="217719"/>
    <n v="381008"/>
  </r>
  <r>
    <n v="3"/>
    <s v="Region III -"/>
    <x v="13"/>
    <s v="PA "/>
    <x v="69"/>
    <n v="3"/>
    <x v="2"/>
    <n v="63936"/>
    <n v="111887"/>
    <n v="88217"/>
    <n v="154380"/>
    <n v="111755"/>
    <n v="195571"/>
    <n v="145679"/>
    <n v="254937"/>
    <n v="181554"/>
    <n v="317719"/>
    <n v="204253"/>
    <n v="357442"/>
    <n v="226601"/>
    <n v="396552"/>
  </r>
  <r>
    <n v="3"/>
    <s v="Region III -"/>
    <x v="13"/>
    <s v="PA "/>
    <x v="69"/>
    <n v="4"/>
    <x v="3"/>
    <n v="74870"/>
    <n v="119791"/>
    <n v="104818"/>
    <n v="167708"/>
    <n v="134765"/>
    <n v="215625"/>
    <n v="179687"/>
    <n v="287499"/>
    <n v="224609"/>
    <n v="359374"/>
    <n v="254557"/>
    <n v="407291"/>
    <n v="284505"/>
    <n v="455207"/>
  </r>
  <r>
    <n v="3"/>
    <s v="Region III -"/>
    <x v="13"/>
    <s v="PA "/>
    <x v="70"/>
    <n v="1"/>
    <x v="0"/>
    <n v="86844"/>
    <n v="151977"/>
    <n v="114582"/>
    <n v="200518"/>
    <n v="137548"/>
    <n v="240709"/>
    <n v="166069"/>
    <n v="290621"/>
    <n v="195911"/>
    <n v="342844"/>
    <n v="214194"/>
    <n v="374840"/>
    <n v="230531"/>
    <n v="403429"/>
  </r>
  <r>
    <n v="3"/>
    <s v="Region III -"/>
    <x v="13"/>
    <s v="PA "/>
    <x v="70"/>
    <n v="2"/>
    <x v="1"/>
    <n v="82292"/>
    <n v="144012"/>
    <n v="108885"/>
    <n v="190548"/>
    <n v="131096"/>
    <n v="229418"/>
    <n v="159209"/>
    <n v="278616"/>
    <n v="189681"/>
    <n v="331941"/>
    <n v="209307"/>
    <n v="366287"/>
    <n v="227779"/>
    <n v="398614"/>
  </r>
  <r>
    <n v="3"/>
    <s v="Region III -"/>
    <x v="13"/>
    <s v="PA "/>
    <x v="70"/>
    <n v="3"/>
    <x v="2"/>
    <n v="66860"/>
    <n v="117005"/>
    <n v="92249"/>
    <n v="161436"/>
    <n v="116860"/>
    <n v="204505"/>
    <n v="152327"/>
    <n v="266572"/>
    <n v="189838"/>
    <n v="332217"/>
    <n v="213570"/>
    <n v="373748"/>
    <n v="236934"/>
    <n v="414635"/>
  </r>
  <r>
    <n v="3"/>
    <s v="Region III -"/>
    <x v="13"/>
    <s v="PA "/>
    <x v="70"/>
    <n v="4"/>
    <x v="3"/>
    <n v="78323"/>
    <n v="125316"/>
    <n v="109652"/>
    <n v="175443"/>
    <n v="140981"/>
    <n v="225569"/>
    <n v="187974"/>
    <n v="300759"/>
    <n v="234968"/>
    <n v="375949"/>
    <n v="266297"/>
    <n v="426075"/>
    <n v="297626"/>
    <n v="476202"/>
  </r>
  <r>
    <n v="3"/>
    <s v="Region III -"/>
    <x v="13"/>
    <s v="PA "/>
    <x v="71"/>
    <n v="1"/>
    <x v="0"/>
    <n v="85375"/>
    <n v="149407"/>
    <n v="112547"/>
    <n v="196958"/>
    <n v="134952"/>
    <n v="236165"/>
    <n v="162670"/>
    <n v="284672"/>
    <n v="191846"/>
    <n v="335731"/>
    <n v="209738"/>
    <n v="367041"/>
    <n v="225717"/>
    <n v="395004"/>
  </r>
  <r>
    <n v="3"/>
    <s v="Region III -"/>
    <x v="13"/>
    <s v="PA "/>
    <x v="71"/>
    <n v="2"/>
    <x v="1"/>
    <n v="81030"/>
    <n v="141803"/>
    <n v="107109"/>
    <n v="187441"/>
    <n v="128793"/>
    <n v="225388"/>
    <n v="156122"/>
    <n v="273213"/>
    <n v="185899"/>
    <n v="325324"/>
    <n v="205072"/>
    <n v="358877"/>
    <n v="223090"/>
    <n v="390408"/>
  </r>
  <r>
    <n v="3"/>
    <s v="Region III -"/>
    <x v="13"/>
    <s v="PA "/>
    <x v="71"/>
    <n v="3"/>
    <x v="2"/>
    <n v="66040"/>
    <n v="115570"/>
    <n v="91163"/>
    <n v="159535"/>
    <n v="115543"/>
    <n v="202200"/>
    <n v="150729"/>
    <n v="263776"/>
    <n v="187867"/>
    <n v="328767"/>
    <n v="211407"/>
    <n v="369963"/>
    <n v="234597"/>
    <n v="410546"/>
  </r>
  <r>
    <n v="3"/>
    <s v="Region III -"/>
    <x v="13"/>
    <s v="PA "/>
    <x v="71"/>
    <n v="4"/>
    <x v="3"/>
    <n v="76833"/>
    <n v="122933"/>
    <n v="107566"/>
    <n v="172106"/>
    <n v="138300"/>
    <n v="221279"/>
    <n v="184399"/>
    <n v="295039"/>
    <n v="230499"/>
    <n v="368799"/>
    <n v="261232"/>
    <n v="417972"/>
    <n v="291966"/>
    <n v="467145"/>
  </r>
  <r>
    <n v="3"/>
    <s v="Region III -"/>
    <x v="13"/>
    <s v="PA "/>
    <x v="72"/>
    <n v="1"/>
    <x v="0"/>
    <n v="84741"/>
    <n v="148296"/>
    <n v="111796"/>
    <n v="195643"/>
    <n v="134188"/>
    <n v="234828"/>
    <n v="161984"/>
    <n v="283471"/>
    <n v="191085"/>
    <n v="334399"/>
    <n v="208917"/>
    <n v="365605"/>
    <n v="224849"/>
    <n v="393486"/>
  </r>
  <r>
    <n v="3"/>
    <s v="Region III -"/>
    <x v="13"/>
    <s v="PA "/>
    <x v="72"/>
    <n v="2"/>
    <x v="1"/>
    <n v="80313"/>
    <n v="140548"/>
    <n v="106254"/>
    <n v="185945"/>
    <n v="127912"/>
    <n v="223845"/>
    <n v="155311"/>
    <n v="271794"/>
    <n v="185025"/>
    <n v="323793"/>
    <n v="204163"/>
    <n v="357285"/>
    <n v="222173"/>
    <n v="388802"/>
  </r>
  <r>
    <n v="3"/>
    <s v="Region III -"/>
    <x v="13"/>
    <s v="PA "/>
    <x v="72"/>
    <n v="3"/>
    <x v="2"/>
    <n v="65274"/>
    <n v="114229"/>
    <n v="90066"/>
    <n v="157615"/>
    <n v="114100"/>
    <n v="199675"/>
    <n v="148742"/>
    <n v="260298"/>
    <n v="185372"/>
    <n v="324402"/>
    <n v="208552"/>
    <n v="364966"/>
    <n v="231374"/>
    <n v="404905"/>
  </r>
  <r>
    <n v="3"/>
    <s v="Region III -"/>
    <x v="13"/>
    <s v="PA "/>
    <x v="72"/>
    <n v="4"/>
    <x v="3"/>
    <n v="76408"/>
    <n v="122253"/>
    <n v="106971"/>
    <n v="171154"/>
    <n v="137534"/>
    <n v="220055"/>
    <n v="183379"/>
    <n v="293406"/>
    <n v="229224"/>
    <n v="366758"/>
    <n v="259787"/>
    <n v="415659"/>
    <n v="290350"/>
    <n v="464560"/>
  </r>
  <r>
    <n v="3"/>
    <s v="Region III -"/>
    <x v="13"/>
    <s v="PA "/>
    <x v="73"/>
    <n v="1"/>
    <x v="0"/>
    <n v="83883"/>
    <n v="146795"/>
    <n v="110667"/>
    <n v="193667"/>
    <n v="132836"/>
    <n v="232464"/>
    <n v="160359"/>
    <n v="280629"/>
    <n v="189171"/>
    <n v="331049"/>
    <n v="206824"/>
    <n v="361942"/>
    <n v="222597"/>
    <n v="389545"/>
  </r>
  <r>
    <n v="3"/>
    <s v="Region III -"/>
    <x v="13"/>
    <s v="PA "/>
    <x v="73"/>
    <n v="2"/>
    <x v="1"/>
    <n v="79496"/>
    <n v="139119"/>
    <n v="105177"/>
    <n v="184060"/>
    <n v="126619"/>
    <n v="221583"/>
    <n v="153749"/>
    <n v="269060"/>
    <n v="183167"/>
    <n v="320542"/>
    <n v="202114"/>
    <n v="353700"/>
    <n v="219946"/>
    <n v="384905"/>
  </r>
  <r>
    <n v="3"/>
    <s v="Region III -"/>
    <x v="13"/>
    <s v="PA "/>
    <x v="73"/>
    <n v="3"/>
    <x v="2"/>
    <n v="64605"/>
    <n v="113058"/>
    <n v="89141"/>
    <n v="155997"/>
    <n v="112927"/>
    <n v="197623"/>
    <n v="147210"/>
    <n v="257618"/>
    <n v="183463"/>
    <n v="321060"/>
    <n v="206402"/>
    <n v="361204"/>
    <n v="228987"/>
    <n v="400728"/>
  </r>
  <r>
    <n v="3"/>
    <s v="Region III -"/>
    <x v="13"/>
    <s v="PA "/>
    <x v="73"/>
    <n v="4"/>
    <x v="3"/>
    <n v="75639"/>
    <n v="121022"/>
    <n v="105894"/>
    <n v="169431"/>
    <n v="136150"/>
    <n v="217840"/>
    <n v="181533"/>
    <n v="290453"/>
    <n v="226916"/>
    <n v="363066"/>
    <n v="257172"/>
    <n v="411475"/>
    <n v="287427"/>
    <n v="459884"/>
  </r>
  <r>
    <n v="3"/>
    <s v="Region III -"/>
    <x v="13"/>
    <s v="PA "/>
    <x v="74"/>
    <n v="1"/>
    <x v="0"/>
    <n v="103391"/>
    <n v="180934"/>
    <n v="136260"/>
    <n v="238456"/>
    <n v="163328"/>
    <n v="285825"/>
    <n v="196778"/>
    <n v="344361"/>
    <n v="232052"/>
    <n v="406090"/>
    <n v="253688"/>
    <n v="443954"/>
    <n v="273008"/>
    <n v="477765"/>
  </r>
  <r>
    <n v="3"/>
    <s v="Region III -"/>
    <x v="13"/>
    <s v="PA "/>
    <x v="74"/>
    <n v="2"/>
    <x v="1"/>
    <n v="98177"/>
    <n v="171809"/>
    <n v="129734"/>
    <n v="227035"/>
    <n v="155938"/>
    <n v="272892"/>
    <n v="188920"/>
    <n v="330610"/>
    <n v="224915"/>
    <n v="393601"/>
    <n v="248089"/>
    <n v="434156"/>
    <n v="269857"/>
    <n v="472249"/>
  </r>
  <r>
    <n v="3"/>
    <s v="Region III -"/>
    <x v="13"/>
    <s v="PA "/>
    <x v="74"/>
    <n v="3"/>
    <x v="2"/>
    <n v="80090"/>
    <n v="140157"/>
    <n v="110574"/>
    <n v="193505"/>
    <n v="140166"/>
    <n v="245291"/>
    <n v="182895"/>
    <n v="320066"/>
    <n v="227965"/>
    <n v="398939"/>
    <n v="256551"/>
    <n v="448964"/>
    <n v="284716"/>
    <n v="498252"/>
  </r>
  <r>
    <n v="3"/>
    <s v="Region III -"/>
    <x v="13"/>
    <s v="PA "/>
    <x v="74"/>
    <n v="4"/>
    <x v="3"/>
    <n v="92985"/>
    <n v="148776"/>
    <n v="130179"/>
    <n v="208287"/>
    <n v="167373"/>
    <n v="267797"/>
    <n v="223164"/>
    <n v="357063"/>
    <n v="278955"/>
    <n v="446328"/>
    <n v="316149"/>
    <n v="505839"/>
    <n v="353343"/>
    <n v="565349"/>
  </r>
  <r>
    <n v="3"/>
    <s v="Region III -"/>
    <x v="13"/>
    <s v="PA "/>
    <x v="75"/>
    <n v="1"/>
    <x v="0"/>
    <n v="90052"/>
    <n v="157592"/>
    <n v="118720"/>
    <n v="207761"/>
    <n v="142366"/>
    <n v="249140"/>
    <n v="171628"/>
    <n v="300349"/>
    <n v="202416"/>
    <n v="354227"/>
    <n v="221294"/>
    <n v="387264"/>
    <n v="238154"/>
    <n v="416770"/>
  </r>
  <r>
    <n v="3"/>
    <s v="Region III -"/>
    <x v="13"/>
    <s v="PA "/>
    <x v="75"/>
    <n v="2"/>
    <x v="1"/>
    <n v="85459"/>
    <n v="149554"/>
    <n v="112971"/>
    <n v="197700"/>
    <n v="135855"/>
    <n v="237747"/>
    <n v="164706"/>
    <n v="288235"/>
    <n v="196129"/>
    <n v="343225"/>
    <n v="216362"/>
    <n v="378633"/>
    <n v="235378"/>
    <n v="411911"/>
  </r>
  <r>
    <n v="3"/>
    <s v="Region III -"/>
    <x v="13"/>
    <s v="PA "/>
    <x v="75"/>
    <n v="3"/>
    <x v="2"/>
    <n v="69633"/>
    <n v="121858"/>
    <n v="96120"/>
    <n v="168210"/>
    <n v="121820"/>
    <n v="213186"/>
    <n v="158909"/>
    <n v="278091"/>
    <n v="198061"/>
    <n v="346606"/>
    <n v="222875"/>
    <n v="390031"/>
    <n v="247318"/>
    <n v="432806"/>
  </r>
  <r>
    <n v="3"/>
    <s v="Region III -"/>
    <x v="13"/>
    <s v="PA "/>
    <x v="75"/>
    <n v="4"/>
    <x v="3"/>
    <n v="81055"/>
    <n v="129688"/>
    <n v="113477"/>
    <n v="181564"/>
    <n v="145899"/>
    <n v="233439"/>
    <n v="194533"/>
    <n v="311252"/>
    <n v="243166"/>
    <n v="389065"/>
    <n v="275588"/>
    <n v="440941"/>
    <n v="308010"/>
    <n v="492816"/>
  </r>
  <r>
    <n v="3"/>
    <s v="Region III -"/>
    <x v="13"/>
    <s v="PA "/>
    <x v="76"/>
    <n v="1"/>
    <x v="0"/>
    <n v="89500"/>
    <n v="156625"/>
    <n v="118044"/>
    <n v="206577"/>
    <n v="141637"/>
    <n v="247865"/>
    <n v="170892"/>
    <n v="299060"/>
    <n v="201576"/>
    <n v="352758"/>
    <n v="220382"/>
    <n v="385669"/>
    <n v="237183"/>
    <n v="415071"/>
  </r>
  <r>
    <n v="3"/>
    <s v="Region III -"/>
    <x v="13"/>
    <s v="PA "/>
    <x v="76"/>
    <n v="2"/>
    <x v="1"/>
    <n v="84866"/>
    <n v="148515"/>
    <n v="112243"/>
    <n v="196426"/>
    <n v="135068"/>
    <n v="236369"/>
    <n v="163907"/>
    <n v="286837"/>
    <n v="195232"/>
    <n v="341657"/>
    <n v="215406"/>
    <n v="376961"/>
    <n v="234382"/>
    <n v="410168"/>
  </r>
  <r>
    <n v="3"/>
    <s v="Region III -"/>
    <x v="13"/>
    <s v="PA "/>
    <x v="76"/>
    <n v="3"/>
    <x v="2"/>
    <n v="69040"/>
    <n v="120820"/>
    <n v="95276"/>
    <n v="166734"/>
    <n v="120720"/>
    <n v="211260"/>
    <n v="157411"/>
    <n v="275469"/>
    <n v="196182"/>
    <n v="343319"/>
    <n v="220731"/>
    <n v="386280"/>
    <n v="244906"/>
    <n v="428586"/>
  </r>
  <r>
    <n v="3"/>
    <s v="Region III -"/>
    <x v="13"/>
    <s v="PA "/>
    <x v="76"/>
    <n v="4"/>
    <x v="3"/>
    <n v="80646"/>
    <n v="129034"/>
    <n v="112905"/>
    <n v="180648"/>
    <n v="145163"/>
    <n v="232261"/>
    <n v="193551"/>
    <n v="309682"/>
    <n v="241939"/>
    <n v="387102"/>
    <n v="274198"/>
    <n v="438716"/>
    <n v="306456"/>
    <n v="490330"/>
  </r>
  <r>
    <n v="3"/>
    <s v="Region III -"/>
    <x v="13"/>
    <s v="PA "/>
    <x v="77"/>
    <n v="1"/>
    <x v="0"/>
    <n v="87091"/>
    <n v="152409"/>
    <n v="114806"/>
    <n v="200910"/>
    <n v="137654"/>
    <n v="240895"/>
    <n v="165918"/>
    <n v="290357"/>
    <n v="195675"/>
    <n v="342432"/>
    <n v="213923"/>
    <n v="374366"/>
    <n v="230221"/>
    <n v="402886"/>
  </r>
  <r>
    <n v="3"/>
    <s v="Region III -"/>
    <x v="13"/>
    <s v="PA "/>
    <x v="77"/>
    <n v="2"/>
    <x v="1"/>
    <n v="82663"/>
    <n v="144661"/>
    <n v="109264"/>
    <n v="191211"/>
    <n v="131378"/>
    <n v="229912"/>
    <n v="159245"/>
    <n v="278679"/>
    <n v="189615"/>
    <n v="331826"/>
    <n v="209169"/>
    <n v="366046"/>
    <n v="227544"/>
    <n v="398202"/>
  </r>
  <r>
    <n v="3"/>
    <s v="Region III -"/>
    <x v="13"/>
    <s v="PA "/>
    <x v="77"/>
    <n v="3"/>
    <x v="2"/>
    <n v="67378"/>
    <n v="117912"/>
    <n v="93012"/>
    <n v="162770"/>
    <n v="117888"/>
    <n v="206304"/>
    <n v="153792"/>
    <n v="269137"/>
    <n v="191686"/>
    <n v="335450"/>
    <n v="215707"/>
    <n v="377487"/>
    <n v="239371"/>
    <n v="418899"/>
  </r>
  <r>
    <n v="3"/>
    <s v="Region III -"/>
    <x v="13"/>
    <s v="PA "/>
    <x v="77"/>
    <n v="4"/>
    <x v="3"/>
    <n v="78371"/>
    <n v="125394"/>
    <n v="109720"/>
    <n v="175552"/>
    <n v="141068"/>
    <n v="225710"/>
    <n v="188091"/>
    <n v="300946"/>
    <n v="235114"/>
    <n v="376183"/>
    <n v="266463"/>
    <n v="426340"/>
    <n v="297811"/>
    <n v="476498"/>
  </r>
  <r>
    <n v="3"/>
    <s v="Region III -"/>
    <x v="13"/>
    <s v="PA "/>
    <x v="78"/>
    <n v="1"/>
    <x v="0"/>
    <n v="84271"/>
    <n v="147474"/>
    <n v="111194"/>
    <n v="194590"/>
    <n v="133494"/>
    <n v="233615"/>
    <n v="161197"/>
    <n v="282094"/>
    <n v="190167"/>
    <n v="332793"/>
    <n v="207916"/>
    <n v="363852"/>
    <n v="223775"/>
    <n v="391606"/>
  </r>
  <r>
    <n v="3"/>
    <s v="Region III -"/>
    <x v="13"/>
    <s v="PA "/>
    <x v="78"/>
    <n v="2"/>
    <x v="1"/>
    <n v="79843"/>
    <n v="139725"/>
    <n v="105652"/>
    <n v="184892"/>
    <n v="127218"/>
    <n v="222632"/>
    <n v="154524"/>
    <n v="270417"/>
    <n v="184107"/>
    <n v="322187"/>
    <n v="203161"/>
    <n v="355532"/>
    <n v="221098"/>
    <n v="386922"/>
  </r>
  <r>
    <n v="3"/>
    <s v="Region III -"/>
    <x v="13"/>
    <s v="PA "/>
    <x v="78"/>
    <n v="3"/>
    <x v="2"/>
    <n v="64853"/>
    <n v="113492"/>
    <n v="89476"/>
    <n v="156584"/>
    <n v="113342"/>
    <n v="198349"/>
    <n v="147732"/>
    <n v="258531"/>
    <n v="184110"/>
    <n v="322192"/>
    <n v="207121"/>
    <n v="362462"/>
    <n v="229775"/>
    <n v="402106"/>
  </r>
  <r>
    <n v="3"/>
    <s v="Region III -"/>
    <x v="13"/>
    <s v="PA "/>
    <x v="78"/>
    <n v="4"/>
    <x v="3"/>
    <n v="76015"/>
    <n v="121624"/>
    <n v="106421"/>
    <n v="170274"/>
    <n v="136827"/>
    <n v="218924"/>
    <n v="182437"/>
    <n v="291899"/>
    <n v="228046"/>
    <n v="364873"/>
    <n v="258452"/>
    <n v="413523"/>
    <n v="288858"/>
    <n v="462173"/>
  </r>
  <r>
    <n v="3"/>
    <s v="Region III -"/>
    <x v="13"/>
    <s v="PA "/>
    <x v="79"/>
    <n v="1"/>
    <x v="0"/>
    <n v="84353"/>
    <n v="147618"/>
    <n v="111269"/>
    <n v="194721"/>
    <n v="133530"/>
    <n v="233677"/>
    <n v="161146"/>
    <n v="282006"/>
    <n v="190089"/>
    <n v="332655"/>
    <n v="207825"/>
    <n v="363694"/>
    <n v="223671"/>
    <n v="391425"/>
  </r>
  <r>
    <n v="3"/>
    <s v="Region III -"/>
    <x v="13"/>
    <s v="PA "/>
    <x v="79"/>
    <n v="2"/>
    <x v="1"/>
    <n v="79967"/>
    <n v="139942"/>
    <n v="105779"/>
    <n v="185113"/>
    <n v="127312"/>
    <n v="222797"/>
    <n v="154536"/>
    <n v="270438"/>
    <n v="184085"/>
    <n v="322149"/>
    <n v="203116"/>
    <n v="355452"/>
    <n v="221020"/>
    <n v="386785"/>
  </r>
  <r>
    <n v="3"/>
    <s v="Region III -"/>
    <x v="13"/>
    <s v="PA "/>
    <x v="79"/>
    <n v="3"/>
    <x v="2"/>
    <n v="65026"/>
    <n v="113795"/>
    <n v="89730"/>
    <n v="157028"/>
    <n v="113685"/>
    <n v="198949"/>
    <n v="148220"/>
    <n v="259386"/>
    <n v="184726"/>
    <n v="323270"/>
    <n v="207833"/>
    <n v="363708"/>
    <n v="230587"/>
    <n v="403527"/>
  </r>
  <r>
    <n v="3"/>
    <s v="Region III -"/>
    <x v="13"/>
    <s v="PA "/>
    <x v="79"/>
    <n v="4"/>
    <x v="3"/>
    <n v="76031"/>
    <n v="121650"/>
    <n v="106444"/>
    <n v="170311"/>
    <n v="136857"/>
    <n v="218971"/>
    <n v="182476"/>
    <n v="291961"/>
    <n v="228094"/>
    <n v="364951"/>
    <n v="258507"/>
    <n v="413611"/>
    <n v="288920"/>
    <n v="462271"/>
  </r>
  <r>
    <n v="3"/>
    <s v="Region III -"/>
    <x v="14"/>
    <s v="VA"/>
    <x v="80"/>
    <n v="1"/>
    <x v="0"/>
    <n v="77984"/>
    <n v="136472"/>
    <n v="102683"/>
    <n v="179694"/>
    <n v="122931"/>
    <n v="215130"/>
    <n v="147851"/>
    <n v="258739"/>
    <n v="174302"/>
    <n v="305028"/>
    <n v="190541"/>
    <n v="333446"/>
    <n v="205035"/>
    <n v="358811"/>
  </r>
  <r>
    <n v="3"/>
    <s v="Region III -"/>
    <x v="14"/>
    <s v="VA"/>
    <x v="80"/>
    <n v="2"/>
    <x v="1"/>
    <n v="74177"/>
    <n v="129809"/>
    <n v="97918"/>
    <n v="171356"/>
    <n v="117535"/>
    <n v="205687"/>
    <n v="142113"/>
    <n v="248699"/>
    <n v="169091"/>
    <n v="295909"/>
    <n v="186453"/>
    <n v="326293"/>
    <n v="202734"/>
    <n v="354784"/>
  </r>
  <r>
    <n v="3"/>
    <s v="Region III -"/>
    <x v="14"/>
    <s v="VA"/>
    <x v="80"/>
    <n v="3"/>
    <x v="2"/>
    <n v="60710"/>
    <n v="106242"/>
    <n v="83860"/>
    <n v="146756"/>
    <n v="106360"/>
    <n v="186130"/>
    <n v="138898"/>
    <n v="243071"/>
    <n v="173145"/>
    <n v="303003"/>
    <n v="194909"/>
    <n v="341091"/>
    <n v="216367"/>
    <n v="378642"/>
  </r>
  <r>
    <n v="3"/>
    <s v="Region III -"/>
    <x v="14"/>
    <s v="VA"/>
    <x v="80"/>
    <n v="4"/>
    <x v="3"/>
    <n v="69976"/>
    <n v="111961"/>
    <n v="97966"/>
    <n v="156746"/>
    <n v="125956"/>
    <n v="201530"/>
    <n v="167942"/>
    <n v="268707"/>
    <n v="209927"/>
    <n v="335883"/>
    <n v="237917"/>
    <n v="380668"/>
    <n v="265908"/>
    <n v="425452"/>
  </r>
  <r>
    <n v="3"/>
    <s v="Region III -"/>
    <x v="14"/>
    <s v="VA"/>
    <x v="81"/>
    <n v="1"/>
    <x v="0"/>
    <n v="76573"/>
    <n v="134004"/>
    <n v="100877"/>
    <n v="176535"/>
    <n v="120851"/>
    <n v="211490"/>
    <n v="145490"/>
    <n v="254608"/>
    <n v="171547"/>
    <n v="300208"/>
    <n v="187537"/>
    <n v="328190"/>
    <n v="201812"/>
    <n v="353171"/>
  </r>
  <r>
    <n v="3"/>
    <s v="Region III -"/>
    <x v="14"/>
    <s v="VA"/>
    <x v="81"/>
    <n v="2"/>
    <x v="1"/>
    <n v="72766"/>
    <n v="127341"/>
    <n v="96112"/>
    <n v="168196"/>
    <n v="115455"/>
    <n v="202047"/>
    <n v="139753"/>
    <n v="244567"/>
    <n v="166337"/>
    <n v="291089"/>
    <n v="183449"/>
    <n v="321036"/>
    <n v="199511"/>
    <n v="349144"/>
  </r>
  <r>
    <n v="3"/>
    <s v="Region III -"/>
    <x v="14"/>
    <s v="VA"/>
    <x v="81"/>
    <n v="3"/>
    <x v="2"/>
    <n v="59447"/>
    <n v="104032"/>
    <n v="82093"/>
    <n v="143662"/>
    <n v="104087"/>
    <n v="182153"/>
    <n v="135867"/>
    <n v="237768"/>
    <n v="169357"/>
    <n v="296375"/>
    <n v="190616"/>
    <n v="333579"/>
    <n v="211569"/>
    <n v="370245"/>
  </r>
  <r>
    <n v="3"/>
    <s v="Region III -"/>
    <x v="14"/>
    <s v="VA"/>
    <x v="81"/>
    <n v="4"/>
    <x v="3"/>
    <n v="68798"/>
    <n v="110076"/>
    <n v="96317"/>
    <n v="154107"/>
    <n v="123836"/>
    <n v="198137"/>
    <n v="165114"/>
    <n v="264183"/>
    <n v="206393"/>
    <n v="330229"/>
    <n v="233912"/>
    <n v="374259"/>
    <n v="261431"/>
    <n v="418290"/>
  </r>
  <r>
    <n v="3"/>
    <s v="Region III -"/>
    <x v="14"/>
    <s v="VA"/>
    <x v="82"/>
    <n v="1"/>
    <x v="0"/>
    <n v="82355"/>
    <n v="144122"/>
    <n v="108403"/>
    <n v="189705"/>
    <n v="129723"/>
    <n v="227015"/>
    <n v="155922"/>
    <n v="272863"/>
    <n v="183796"/>
    <n v="321643"/>
    <n v="200915"/>
    <n v="351601"/>
    <n v="216191"/>
    <n v="378335"/>
  </r>
  <r>
    <n v="3"/>
    <s v="Region III -"/>
    <x v="14"/>
    <s v="VA"/>
    <x v="82"/>
    <n v="2"/>
    <x v="1"/>
    <n v="78383"/>
    <n v="137170"/>
    <n v="103431"/>
    <n v="181004"/>
    <n v="124092"/>
    <n v="217162"/>
    <n v="149935"/>
    <n v="262386"/>
    <n v="178358"/>
    <n v="312127"/>
    <n v="196649"/>
    <n v="344137"/>
    <n v="213790"/>
    <n v="374133"/>
  </r>
  <r>
    <n v="3"/>
    <s v="Region III -"/>
    <x v="14"/>
    <s v="VA"/>
    <x v="82"/>
    <n v="3"/>
    <x v="2"/>
    <n v="64227"/>
    <n v="112398"/>
    <n v="88736"/>
    <n v="155288"/>
    <n v="112565"/>
    <n v="196989"/>
    <n v="147045"/>
    <n v="257328"/>
    <n v="183308"/>
    <n v="320789"/>
    <n v="206370"/>
    <n v="361147"/>
    <n v="229112"/>
    <n v="400945"/>
  </r>
  <r>
    <n v="3"/>
    <s v="Region III -"/>
    <x v="14"/>
    <s v="VA"/>
    <x v="82"/>
    <n v="4"/>
    <x v="3"/>
    <n v="73838"/>
    <n v="118140"/>
    <n v="103373"/>
    <n v="165396"/>
    <n v="132908"/>
    <n v="212652"/>
    <n v="177210"/>
    <n v="283537"/>
    <n v="221513"/>
    <n v="354421"/>
    <n v="251048"/>
    <n v="401677"/>
    <n v="280583"/>
    <n v="448933"/>
  </r>
  <r>
    <n v="3"/>
    <s v="Region III -"/>
    <x v="14"/>
    <s v="VA"/>
    <x v="83"/>
    <n v="1"/>
    <x v="0"/>
    <n v="82355"/>
    <n v="144122"/>
    <n v="108403"/>
    <n v="189705"/>
    <n v="129723"/>
    <n v="227015"/>
    <n v="155922"/>
    <n v="272863"/>
    <n v="183796"/>
    <n v="321643"/>
    <n v="200915"/>
    <n v="351601"/>
    <n v="216191"/>
    <n v="378335"/>
  </r>
  <r>
    <n v="3"/>
    <s v="Region III -"/>
    <x v="14"/>
    <s v="VA"/>
    <x v="83"/>
    <n v="2"/>
    <x v="1"/>
    <n v="78383"/>
    <n v="137170"/>
    <n v="103431"/>
    <n v="181004"/>
    <n v="124092"/>
    <n v="217162"/>
    <n v="149935"/>
    <n v="262386"/>
    <n v="178358"/>
    <n v="312127"/>
    <n v="196649"/>
    <n v="344137"/>
    <n v="213790"/>
    <n v="374133"/>
  </r>
  <r>
    <n v="3"/>
    <s v="Region III -"/>
    <x v="14"/>
    <s v="VA"/>
    <x v="83"/>
    <n v="3"/>
    <x v="2"/>
    <n v="64227"/>
    <n v="112398"/>
    <n v="88736"/>
    <n v="155288"/>
    <n v="112565"/>
    <n v="196989"/>
    <n v="147045"/>
    <n v="257328"/>
    <n v="183308"/>
    <n v="320789"/>
    <n v="206370"/>
    <n v="361147"/>
    <n v="229112"/>
    <n v="400945"/>
  </r>
  <r>
    <n v="3"/>
    <s v="Region III -"/>
    <x v="14"/>
    <s v="VA"/>
    <x v="83"/>
    <n v="4"/>
    <x v="3"/>
    <n v="73838"/>
    <n v="118140"/>
    <n v="103373"/>
    <n v="165396"/>
    <n v="132908"/>
    <n v="212652"/>
    <n v="177210"/>
    <n v="283537"/>
    <n v="221513"/>
    <n v="354421"/>
    <n v="251048"/>
    <n v="401677"/>
    <n v="280583"/>
    <n v="448933"/>
  </r>
  <r>
    <n v="3"/>
    <s v="Region III -"/>
    <x v="14"/>
    <s v="VA"/>
    <x v="84"/>
    <n v="1"/>
    <x v="0"/>
    <n v="87435"/>
    <n v="153012"/>
    <n v="111948"/>
    <n v="195909"/>
    <n v="128956"/>
    <n v="225673"/>
    <n v="146369"/>
    <n v="256146"/>
    <n v="170753"/>
    <n v="298818"/>
    <n v="186242"/>
    <n v="325923"/>
    <n v="199816"/>
    <n v="349678"/>
  </r>
  <r>
    <n v="3"/>
    <s v="Region III -"/>
    <x v="14"/>
    <s v="VA"/>
    <x v="84"/>
    <n v="2"/>
    <x v="1"/>
    <n v="87435"/>
    <n v="153012"/>
    <n v="111948"/>
    <n v="195909"/>
    <n v="128956"/>
    <n v="225673"/>
    <n v="146369"/>
    <n v="256146"/>
    <n v="170753"/>
    <n v="298818"/>
    <n v="186242"/>
    <n v="325923"/>
    <n v="199816"/>
    <n v="349678"/>
  </r>
  <r>
    <n v="3"/>
    <s v="Region III -"/>
    <x v="14"/>
    <s v="VA"/>
    <x v="84"/>
    <n v="3"/>
    <x v="2"/>
    <n v="78283"/>
    <n v="136995"/>
    <n v="109596"/>
    <n v="191793"/>
    <n v="140909"/>
    <n v="246591"/>
    <n v="187879"/>
    <n v="328788"/>
    <n v="234848"/>
    <n v="410984"/>
    <n v="266161"/>
    <n v="465782"/>
    <n v="297474"/>
    <n v="520580"/>
  </r>
  <r>
    <n v="3"/>
    <s v="Region III -"/>
    <x v="14"/>
    <s v="VA"/>
    <x v="84"/>
    <n v="4"/>
    <x v="3"/>
    <n v="73040"/>
    <n v="116863"/>
    <n v="102255"/>
    <n v="163609"/>
    <n v="131471"/>
    <n v="210354"/>
    <n v="175295"/>
    <n v="280472"/>
    <n v="219119"/>
    <n v="350590"/>
    <n v="248334"/>
    <n v="397335"/>
    <n v="277550"/>
    <n v="444080"/>
  </r>
  <r>
    <n v="3"/>
    <s v="Region III -"/>
    <x v="14"/>
    <s v="VA"/>
    <x v="85"/>
    <n v="1"/>
    <x v="0"/>
    <n v="75857"/>
    <n v="132749"/>
    <n v="100051"/>
    <n v="175090"/>
    <n v="120052"/>
    <n v="210091"/>
    <n v="144854"/>
    <n v="253495"/>
    <n v="170865"/>
    <n v="299014"/>
    <n v="186806"/>
    <n v="326911"/>
    <n v="201048"/>
    <n v="351834"/>
  </r>
  <r>
    <n v="3"/>
    <s v="Region III -"/>
    <x v="14"/>
    <s v="VA"/>
    <x v="85"/>
    <n v="2"/>
    <x v="1"/>
    <n v="71925"/>
    <n v="125869"/>
    <n v="95131"/>
    <n v="166479"/>
    <n v="114480"/>
    <n v="200340"/>
    <n v="138930"/>
    <n v="243127"/>
    <n v="165484"/>
    <n v="289597"/>
    <n v="182585"/>
    <n v="319524"/>
    <n v="198672"/>
    <n v="347676"/>
  </r>
  <r>
    <n v="3"/>
    <s v="Region III -"/>
    <x v="14"/>
    <s v="VA"/>
    <x v="85"/>
    <n v="3"/>
    <x v="2"/>
    <n v="58508"/>
    <n v="102389"/>
    <n v="80741"/>
    <n v="141297"/>
    <n v="102302"/>
    <n v="179028"/>
    <n v="133392"/>
    <n v="233435"/>
    <n v="166247"/>
    <n v="290932"/>
    <n v="187049"/>
    <n v="327335"/>
    <n v="207533"/>
    <n v="363183"/>
  </r>
  <r>
    <n v="3"/>
    <s v="Region III -"/>
    <x v="14"/>
    <s v="VA"/>
    <x v="85"/>
    <n v="4"/>
    <x v="3"/>
    <n v="68356"/>
    <n v="109370"/>
    <n v="95699"/>
    <n v="153118"/>
    <n v="123041"/>
    <n v="196866"/>
    <n v="164055"/>
    <n v="262488"/>
    <n v="205069"/>
    <n v="328110"/>
    <n v="232411"/>
    <n v="371858"/>
    <n v="259754"/>
    <n v="415606"/>
  </r>
  <r>
    <n v="3"/>
    <s v="Region III -"/>
    <x v="14"/>
    <s v="VA"/>
    <x v="86"/>
    <n v="1"/>
    <x v="0"/>
    <n v="81498"/>
    <n v="142621"/>
    <n v="107274"/>
    <n v="187729"/>
    <n v="128372"/>
    <n v="224651"/>
    <n v="154297"/>
    <n v="270020"/>
    <n v="181881"/>
    <n v="318292"/>
    <n v="198822"/>
    <n v="347939"/>
    <n v="213939"/>
    <n v="374394"/>
  </r>
  <r>
    <n v="3"/>
    <s v="Region III -"/>
    <x v="14"/>
    <s v="VA"/>
    <x v="86"/>
    <n v="2"/>
    <x v="1"/>
    <n v="77566"/>
    <n v="135741"/>
    <n v="102354"/>
    <n v="179119"/>
    <n v="122800"/>
    <n v="214900"/>
    <n v="148373"/>
    <n v="259652"/>
    <n v="176500"/>
    <n v="308876"/>
    <n v="194601"/>
    <n v="340552"/>
    <n v="211563"/>
    <n v="370236"/>
  </r>
  <r>
    <n v="3"/>
    <s v="Region III -"/>
    <x v="14"/>
    <s v="VA"/>
    <x v="86"/>
    <n v="3"/>
    <x v="2"/>
    <n v="63558"/>
    <n v="111227"/>
    <n v="87812"/>
    <n v="153671"/>
    <n v="111393"/>
    <n v="194937"/>
    <n v="145513"/>
    <n v="254648"/>
    <n v="181398"/>
    <n v="317447"/>
    <n v="204220"/>
    <n v="357386"/>
    <n v="226725"/>
    <n v="396769"/>
  </r>
  <r>
    <n v="3"/>
    <s v="Region III -"/>
    <x v="14"/>
    <s v="VA"/>
    <x v="86"/>
    <n v="4"/>
    <x v="3"/>
    <n v="73069"/>
    <n v="116910"/>
    <n v="102296"/>
    <n v="163673"/>
    <n v="131523"/>
    <n v="210437"/>
    <n v="175364"/>
    <n v="280583"/>
    <n v="219206"/>
    <n v="350729"/>
    <n v="248433"/>
    <n v="397493"/>
    <n v="277660"/>
    <n v="444257"/>
  </r>
  <r>
    <n v="3"/>
    <s v="Region III -"/>
    <x v="15"/>
    <s v="WV"/>
    <x v="87"/>
    <n v="1"/>
    <x v="0"/>
    <n v="86104"/>
    <n v="150682"/>
    <n v="113576"/>
    <n v="198757"/>
    <n v="136293"/>
    <n v="238512"/>
    <n v="164472"/>
    <n v="287825"/>
    <n v="194009"/>
    <n v="339516"/>
    <n v="212111"/>
    <n v="371195"/>
    <n v="228284"/>
    <n v="399496"/>
  </r>
  <r>
    <n v="3"/>
    <s v="Region III -"/>
    <x v="15"/>
    <s v="WV"/>
    <x v="87"/>
    <n v="2"/>
    <x v="1"/>
    <n v="81631"/>
    <n v="142855"/>
    <n v="107977"/>
    <n v="188960"/>
    <n v="129953"/>
    <n v="227417"/>
    <n v="157731"/>
    <n v="276029"/>
    <n v="187887"/>
    <n v="328802"/>
    <n v="207309"/>
    <n v="362790"/>
    <n v="225580"/>
    <n v="394765"/>
  </r>
  <r>
    <n v="3"/>
    <s v="Region III -"/>
    <x v="15"/>
    <s v="WV"/>
    <x v="87"/>
    <n v="3"/>
    <x v="2"/>
    <n v="66386"/>
    <n v="116176"/>
    <n v="91610"/>
    <n v="160317"/>
    <n v="116068"/>
    <n v="203119"/>
    <n v="151332"/>
    <n v="264830"/>
    <n v="188604"/>
    <n v="330057"/>
    <n v="212199"/>
    <n v="371348"/>
    <n v="235432"/>
    <n v="412006"/>
  </r>
  <r>
    <n v="3"/>
    <s v="Region III -"/>
    <x v="15"/>
    <s v="WV"/>
    <x v="87"/>
    <n v="4"/>
    <x v="3"/>
    <n v="77604"/>
    <n v="124167"/>
    <n v="108646"/>
    <n v="173834"/>
    <n v="139688"/>
    <n v="223500"/>
    <n v="186250"/>
    <n v="298001"/>
    <n v="232813"/>
    <n v="372501"/>
    <n v="263855"/>
    <n v="422168"/>
    <n v="294896"/>
    <n v="471834"/>
  </r>
  <r>
    <n v="3"/>
    <s v="Region III -"/>
    <x v="15"/>
    <s v="WV"/>
    <x v="88"/>
    <n v="1"/>
    <x v="0"/>
    <n v="87515"/>
    <n v="153150"/>
    <n v="115381"/>
    <n v="201917"/>
    <n v="138373"/>
    <n v="242152"/>
    <n v="166832"/>
    <n v="291957"/>
    <n v="196763"/>
    <n v="344336"/>
    <n v="215115"/>
    <n v="376452"/>
    <n v="231506"/>
    <n v="405136"/>
  </r>
  <r>
    <n v="3"/>
    <s v="Region III -"/>
    <x v="15"/>
    <s v="WV"/>
    <x v="88"/>
    <n v="2"/>
    <x v="1"/>
    <n v="83042"/>
    <n v="145323"/>
    <n v="109783"/>
    <n v="192120"/>
    <n v="132033"/>
    <n v="231057"/>
    <n v="160091"/>
    <n v="280160"/>
    <n v="190641"/>
    <n v="333622"/>
    <n v="210313"/>
    <n v="368047"/>
    <n v="228803"/>
    <n v="400405"/>
  </r>
  <r>
    <n v="3"/>
    <s v="Region III -"/>
    <x v="15"/>
    <s v="WV"/>
    <x v="88"/>
    <n v="3"/>
    <x v="2"/>
    <n v="67649"/>
    <n v="118386"/>
    <n v="93378"/>
    <n v="163411"/>
    <n v="118341"/>
    <n v="207096"/>
    <n v="154362"/>
    <n v="270134"/>
    <n v="192392"/>
    <n v="336686"/>
    <n v="216492"/>
    <n v="378860"/>
    <n v="240230"/>
    <n v="420403"/>
  </r>
  <r>
    <n v="3"/>
    <s v="Region III -"/>
    <x v="15"/>
    <s v="WV"/>
    <x v="88"/>
    <n v="4"/>
    <x v="3"/>
    <n v="78782"/>
    <n v="126052"/>
    <n v="110295"/>
    <n v="176473"/>
    <n v="141808"/>
    <n v="226893"/>
    <n v="189078"/>
    <n v="302524"/>
    <n v="236347"/>
    <n v="378155"/>
    <n v="267860"/>
    <n v="428576"/>
    <n v="299373"/>
    <n v="478997"/>
  </r>
  <r>
    <n v="3"/>
    <s v="Region III -"/>
    <x v="15"/>
    <s v="WV"/>
    <x v="89"/>
    <n v="1"/>
    <x v="0"/>
    <n v="86966"/>
    <n v="152191"/>
    <n v="114710"/>
    <n v="200743"/>
    <n v="137651"/>
    <n v="240889"/>
    <n v="166104"/>
    <n v="290683"/>
    <n v="195934"/>
    <n v="342885"/>
    <n v="214215"/>
    <n v="374877"/>
    <n v="230548"/>
    <n v="403458"/>
  </r>
  <r>
    <n v="3"/>
    <s v="Region III -"/>
    <x v="15"/>
    <s v="WV"/>
    <x v="89"/>
    <n v="2"/>
    <x v="1"/>
    <n v="82451"/>
    <n v="144290"/>
    <n v="109060"/>
    <n v="190854"/>
    <n v="131251"/>
    <n v="229690"/>
    <n v="159300"/>
    <n v="278776"/>
    <n v="189755"/>
    <n v="332071"/>
    <n v="209368"/>
    <n v="366394"/>
    <n v="227819"/>
    <n v="398683"/>
  </r>
  <r>
    <n v="3"/>
    <s v="Region III -"/>
    <x v="15"/>
    <s v="WV"/>
    <x v="89"/>
    <n v="3"/>
    <x v="2"/>
    <n v="67058"/>
    <n v="117351"/>
    <n v="92538"/>
    <n v="161941"/>
    <n v="117245"/>
    <n v="205179"/>
    <n v="152869"/>
    <n v="267520"/>
    <n v="190520"/>
    <n v="333410"/>
    <n v="214356"/>
    <n v="375122"/>
    <n v="237827"/>
    <n v="416197"/>
  </r>
  <r>
    <n v="3"/>
    <s v="Region III -"/>
    <x v="15"/>
    <s v="WV"/>
    <x v="89"/>
    <n v="4"/>
    <x v="3"/>
    <n v="78377"/>
    <n v="125404"/>
    <n v="109728"/>
    <n v="175565"/>
    <n v="141079"/>
    <n v="225727"/>
    <n v="188106"/>
    <n v="300969"/>
    <n v="235132"/>
    <n v="376211"/>
    <n v="266483"/>
    <n v="426373"/>
    <n v="297834"/>
    <n v="476534"/>
  </r>
  <r>
    <n v="3"/>
    <s v="Region III -"/>
    <x v="15"/>
    <s v="WV"/>
    <x v="90"/>
    <n v="1"/>
    <x v="0"/>
    <n v="87593"/>
    <n v="153287"/>
    <n v="115450"/>
    <n v="202038"/>
    <n v="138401"/>
    <n v="242202"/>
    <n v="166774"/>
    <n v="291854"/>
    <n v="196675"/>
    <n v="344181"/>
    <n v="215014"/>
    <n v="376274"/>
    <n v="231391"/>
    <n v="404934"/>
  </r>
  <r>
    <n v="3"/>
    <s v="Region III -"/>
    <x v="15"/>
    <s v="WV"/>
    <x v="90"/>
    <n v="2"/>
    <x v="1"/>
    <n v="83162"/>
    <n v="145533"/>
    <n v="109904"/>
    <n v="192333"/>
    <n v="132120"/>
    <n v="231211"/>
    <n v="160095"/>
    <n v="280167"/>
    <n v="190610"/>
    <n v="333567"/>
    <n v="210256"/>
    <n v="367948"/>
    <n v="228713"/>
    <n v="400247"/>
  </r>
  <r>
    <n v="3"/>
    <s v="Region III -"/>
    <x v="15"/>
    <s v="WV"/>
    <x v="90"/>
    <n v="3"/>
    <x v="2"/>
    <n v="67819"/>
    <n v="118684"/>
    <n v="93628"/>
    <n v="163849"/>
    <n v="118679"/>
    <n v="207689"/>
    <n v="154845"/>
    <n v="270979"/>
    <n v="193001"/>
    <n v="337752"/>
    <n v="217196"/>
    <n v="380094"/>
    <n v="241034"/>
    <n v="421810"/>
  </r>
  <r>
    <n v="3"/>
    <s v="Region III -"/>
    <x v="15"/>
    <s v="WV"/>
    <x v="90"/>
    <n v="4"/>
    <x v="3"/>
    <n v="78795"/>
    <n v="126072"/>
    <n v="110313"/>
    <n v="176500"/>
    <n v="141831"/>
    <n v="226929"/>
    <n v="189107"/>
    <n v="302572"/>
    <n v="236384"/>
    <n v="378215"/>
    <n v="267902"/>
    <n v="428644"/>
    <n v="299420"/>
    <n v="479072"/>
  </r>
  <r>
    <n v="3"/>
    <s v="Region III -"/>
    <x v="15"/>
    <s v="WV"/>
    <x v="91"/>
    <n v="1"/>
    <x v="0"/>
    <n v="83754"/>
    <n v="146569"/>
    <n v="110566"/>
    <n v="193491"/>
    <n v="132826"/>
    <n v="232446"/>
    <n v="160537"/>
    <n v="280940"/>
    <n v="189419"/>
    <n v="331484"/>
    <n v="207105"/>
    <n v="362433"/>
    <n v="222912"/>
    <n v="390096"/>
  </r>
  <r>
    <n v="3"/>
    <s v="Region III -"/>
    <x v="15"/>
    <s v="WV"/>
    <x v="91"/>
    <n v="2"/>
    <x v="1"/>
    <n v="79281"/>
    <n v="138742"/>
    <n v="104968"/>
    <n v="183694"/>
    <n v="126486"/>
    <n v="221351"/>
    <n v="153796"/>
    <n v="269143"/>
    <n v="183297"/>
    <n v="320770"/>
    <n v="202302"/>
    <n v="354029"/>
    <n v="220208"/>
    <n v="385365"/>
  </r>
  <r>
    <n v="3"/>
    <s v="Region III -"/>
    <x v="15"/>
    <s v="WV"/>
    <x v="91"/>
    <n v="3"/>
    <x v="2"/>
    <n v="64282"/>
    <n v="112493"/>
    <n v="88664"/>
    <n v="155162"/>
    <n v="112280"/>
    <n v="196490"/>
    <n v="146281"/>
    <n v="255992"/>
    <n v="182291"/>
    <n v="319009"/>
    <n v="205044"/>
    <n v="358827"/>
    <n v="227436"/>
    <n v="398012"/>
  </r>
  <r>
    <n v="3"/>
    <s v="Region III -"/>
    <x v="15"/>
    <s v="WV"/>
    <x v="91"/>
    <n v="4"/>
    <x v="3"/>
    <n v="75641"/>
    <n v="121025"/>
    <n v="105897"/>
    <n v="169436"/>
    <n v="136154"/>
    <n v="217846"/>
    <n v="181538"/>
    <n v="290461"/>
    <n v="226923"/>
    <n v="363076"/>
    <n v="257179"/>
    <n v="411487"/>
    <n v="287435"/>
    <n v="459897"/>
  </r>
  <r>
    <n v="3"/>
    <s v="Region III -"/>
    <x v="15"/>
    <s v="WV"/>
    <x v="92"/>
    <n v="1"/>
    <x v="0"/>
    <n v="84851"/>
    <n v="148489"/>
    <n v="111908"/>
    <n v="195840"/>
    <n v="134270"/>
    <n v="234972"/>
    <n v="161993"/>
    <n v="283488"/>
    <n v="191078"/>
    <n v="334386"/>
    <n v="208905"/>
    <n v="365583"/>
    <n v="224830"/>
    <n v="393452"/>
  </r>
  <r>
    <n v="3"/>
    <s v="Region III -"/>
    <x v="15"/>
    <s v="WV"/>
    <x v="92"/>
    <n v="2"/>
    <x v="1"/>
    <n v="80461"/>
    <n v="140807"/>
    <n v="106415"/>
    <n v="186226"/>
    <n v="128048"/>
    <n v="224085"/>
    <n v="155378"/>
    <n v="271912"/>
    <n v="185070"/>
    <n v="323873"/>
    <n v="204192"/>
    <n v="357335"/>
    <n v="222177"/>
    <n v="388809"/>
  </r>
  <r>
    <n v="3"/>
    <s v="Region III -"/>
    <x v="15"/>
    <s v="WV"/>
    <x v="92"/>
    <n v="3"/>
    <x v="2"/>
    <n v="65464"/>
    <n v="114562"/>
    <n v="90344"/>
    <n v="158101"/>
    <n v="114472"/>
    <n v="200326"/>
    <n v="149268"/>
    <n v="261219"/>
    <n v="186034"/>
    <n v="325560"/>
    <n v="209316"/>
    <n v="366302"/>
    <n v="232242"/>
    <n v="406424"/>
  </r>
  <r>
    <n v="3"/>
    <s v="Region III -"/>
    <x v="15"/>
    <s v="WV"/>
    <x v="92"/>
    <n v="4"/>
    <x v="3"/>
    <n v="76451"/>
    <n v="122322"/>
    <n v="107031"/>
    <n v="171250"/>
    <n v="137612"/>
    <n v="220179"/>
    <n v="183483"/>
    <n v="293572"/>
    <n v="229353"/>
    <n v="366965"/>
    <n v="259934"/>
    <n v="415894"/>
    <n v="290514"/>
    <n v="464822"/>
  </r>
  <r>
    <n v="3"/>
    <s v="Region III -"/>
    <x v="15"/>
    <s v="WV"/>
    <x v="93"/>
    <n v="1"/>
    <x v="0"/>
    <n v="87593"/>
    <n v="153287"/>
    <n v="115450"/>
    <n v="202038"/>
    <n v="138401"/>
    <n v="242202"/>
    <n v="166774"/>
    <n v="291854"/>
    <n v="196675"/>
    <n v="344181"/>
    <n v="215014"/>
    <n v="376274"/>
    <n v="231391"/>
    <n v="404934"/>
  </r>
  <r>
    <n v="3"/>
    <s v="Region III -"/>
    <x v="15"/>
    <s v="WV"/>
    <x v="93"/>
    <n v="2"/>
    <x v="1"/>
    <n v="83162"/>
    <n v="145533"/>
    <n v="109904"/>
    <n v="192333"/>
    <n v="132120"/>
    <n v="231211"/>
    <n v="160095"/>
    <n v="280167"/>
    <n v="190610"/>
    <n v="333567"/>
    <n v="210256"/>
    <n v="367948"/>
    <n v="228713"/>
    <n v="400247"/>
  </r>
  <r>
    <n v="3"/>
    <s v="Region III -"/>
    <x v="15"/>
    <s v="WV"/>
    <x v="93"/>
    <n v="3"/>
    <x v="2"/>
    <n v="67819"/>
    <n v="118684"/>
    <n v="93628"/>
    <n v="163849"/>
    <n v="118679"/>
    <n v="207689"/>
    <n v="154845"/>
    <n v="270979"/>
    <n v="193001"/>
    <n v="337752"/>
    <n v="217196"/>
    <n v="380094"/>
    <n v="241034"/>
    <n v="421810"/>
  </r>
  <r>
    <n v="3"/>
    <s v="Region III -"/>
    <x v="15"/>
    <s v="WV"/>
    <x v="93"/>
    <n v="4"/>
    <x v="3"/>
    <n v="78795"/>
    <n v="126072"/>
    <n v="110313"/>
    <n v="176500"/>
    <n v="141831"/>
    <n v="226929"/>
    <n v="189107"/>
    <n v="302572"/>
    <n v="236384"/>
    <n v="378215"/>
    <n v="267902"/>
    <n v="428644"/>
    <n v="299420"/>
    <n v="479072"/>
  </r>
  <r>
    <n v="3"/>
    <s v="Region III -"/>
    <x v="15"/>
    <s v="WV"/>
    <x v="94"/>
    <n v="1"/>
    <x v="0"/>
    <n v="85791"/>
    <n v="150134"/>
    <n v="113112"/>
    <n v="197946"/>
    <n v="135657"/>
    <n v="237399"/>
    <n v="163567"/>
    <n v="286242"/>
    <n v="192914"/>
    <n v="337600"/>
    <n v="210907"/>
    <n v="369088"/>
    <n v="226978"/>
    <n v="397212"/>
  </r>
  <r>
    <n v="3"/>
    <s v="Region III -"/>
    <x v="15"/>
    <s v="WV"/>
    <x v="94"/>
    <n v="2"/>
    <x v="1"/>
    <n v="81402"/>
    <n v="142453"/>
    <n v="107618"/>
    <n v="188332"/>
    <n v="129435"/>
    <n v="226511"/>
    <n v="156952"/>
    <n v="274666"/>
    <n v="186906"/>
    <n v="327086"/>
    <n v="206194"/>
    <n v="360840"/>
    <n v="224325"/>
    <n v="392569"/>
  </r>
  <r>
    <n v="3"/>
    <s v="Region III -"/>
    <x v="15"/>
    <s v="WV"/>
    <x v="94"/>
    <n v="3"/>
    <x v="2"/>
    <n v="66306"/>
    <n v="116035"/>
    <n v="91522"/>
    <n v="160164"/>
    <n v="115987"/>
    <n v="202978"/>
    <n v="151288"/>
    <n v="264754"/>
    <n v="188560"/>
    <n v="329980"/>
    <n v="212177"/>
    <n v="371311"/>
    <n v="235441"/>
    <n v="412022"/>
  </r>
  <r>
    <n v="3"/>
    <s v="Region III -"/>
    <x v="15"/>
    <s v="WV"/>
    <x v="94"/>
    <n v="4"/>
    <x v="3"/>
    <n v="77236"/>
    <n v="123578"/>
    <n v="108131"/>
    <n v="173010"/>
    <n v="139026"/>
    <n v="222441"/>
    <n v="185367"/>
    <n v="296588"/>
    <n v="231709"/>
    <n v="370735"/>
    <n v="262604"/>
    <n v="420166"/>
    <n v="293498"/>
    <n v="469597"/>
  </r>
  <r>
    <n v="4"/>
    <s v="Region IV - Southeast"/>
    <x v="16"/>
    <s v="AL"/>
    <x v="95"/>
    <n v="1"/>
    <x v="0"/>
    <n v="74135"/>
    <n v="129737"/>
    <n v="97524"/>
    <n v="170667"/>
    <n v="116610"/>
    <n v="204067"/>
    <n v="139998"/>
    <n v="244996"/>
    <n v="164992"/>
    <n v="288735"/>
    <n v="180351"/>
    <n v="315615"/>
    <n v="194053"/>
    <n v="339594"/>
  </r>
  <r>
    <n v="4"/>
    <s v="Region IV - Southeast"/>
    <x v="16"/>
    <s v="AL"/>
    <x v="95"/>
    <n v="2"/>
    <x v="1"/>
    <n v="70639"/>
    <n v="123617"/>
    <n v="93147"/>
    <n v="163008"/>
    <n v="111654"/>
    <n v="195394"/>
    <n v="134728"/>
    <n v="235774"/>
    <n v="160206"/>
    <n v="280360"/>
    <n v="176597"/>
    <n v="309045"/>
    <n v="191940"/>
    <n v="335895"/>
  </r>
  <r>
    <n v="4"/>
    <s v="Region IV - Southeast"/>
    <x v="16"/>
    <s v="AL"/>
    <x v="95"/>
    <n v="3"/>
    <x v="2"/>
    <n v="58007"/>
    <n v="101511"/>
    <n v="80169"/>
    <n v="140295"/>
    <n v="101732"/>
    <n v="178032"/>
    <n v="132965"/>
    <n v="232689"/>
    <n v="165768"/>
    <n v="290094"/>
    <n v="186657"/>
    <n v="326650"/>
    <n v="207264"/>
    <n v="362711"/>
  </r>
  <r>
    <n v="4"/>
    <s v="Region IV - Southeast"/>
    <x v="16"/>
    <s v="AL"/>
    <x v="95"/>
    <n v="4"/>
    <x v="3"/>
    <n v="66367"/>
    <n v="106187"/>
    <n v="92914"/>
    <n v="148662"/>
    <n v="119460"/>
    <n v="191137"/>
    <n v="159281"/>
    <n v="254849"/>
    <n v="199101"/>
    <n v="318561"/>
    <n v="225648"/>
    <n v="361036"/>
    <n v="252194"/>
    <n v="403511"/>
  </r>
  <r>
    <n v="4"/>
    <s v="Region IV - Southeast"/>
    <x v="16"/>
    <s v="AL"/>
    <x v="96"/>
    <n v="1"/>
    <x v="0"/>
    <n v="67554"/>
    <n v="118220"/>
    <n v="89098"/>
    <n v="155921"/>
    <n v="106904"/>
    <n v="187081"/>
    <n v="128981"/>
    <n v="225716"/>
    <n v="152139"/>
    <n v="266244"/>
    <n v="166333"/>
    <n v="291083"/>
    <n v="179014"/>
    <n v="313274"/>
  </r>
  <r>
    <n v="4"/>
    <s v="Region IV - Southeast"/>
    <x v="16"/>
    <s v="AL"/>
    <x v="96"/>
    <n v="2"/>
    <x v="1"/>
    <n v="64057"/>
    <n v="112100"/>
    <n v="84721"/>
    <n v="148262"/>
    <n v="101947"/>
    <n v="178408"/>
    <n v="123711"/>
    <n v="216494"/>
    <n v="147353"/>
    <n v="257868"/>
    <n v="162579"/>
    <n v="284513"/>
    <n v="176900"/>
    <n v="309575"/>
  </r>
  <r>
    <n v="4"/>
    <s v="Region IV - Southeast"/>
    <x v="16"/>
    <s v="AL"/>
    <x v="96"/>
    <n v="3"/>
    <x v="2"/>
    <n v="52114"/>
    <n v="91200"/>
    <n v="71920"/>
    <n v="125859"/>
    <n v="91126"/>
    <n v="159471"/>
    <n v="118824"/>
    <n v="207942"/>
    <n v="148092"/>
    <n v="259160"/>
    <n v="166623"/>
    <n v="291591"/>
    <n v="184873"/>
    <n v="323528"/>
  </r>
  <r>
    <n v="4"/>
    <s v="Region IV - Southeast"/>
    <x v="16"/>
    <s v="AL"/>
    <x v="96"/>
    <n v="4"/>
    <x v="3"/>
    <n v="60869"/>
    <n v="97391"/>
    <n v="85217"/>
    <n v="136347"/>
    <n v="109565"/>
    <n v="175304"/>
    <n v="146086"/>
    <n v="233738"/>
    <n v="182608"/>
    <n v="292173"/>
    <n v="206956"/>
    <n v="331129"/>
    <n v="231303"/>
    <n v="370085"/>
  </r>
  <r>
    <n v="4"/>
    <s v="Region IV - Southeast"/>
    <x v="16"/>
    <s v="AL"/>
    <x v="97"/>
    <n v="1"/>
    <x v="0"/>
    <n v="65974"/>
    <n v="115454"/>
    <n v="86874"/>
    <n v="152029"/>
    <n v="104013"/>
    <n v="182023"/>
    <n v="125112"/>
    <n v="218947"/>
    <n v="147498"/>
    <n v="258122"/>
    <n v="161241"/>
    <n v="282171"/>
    <n v="173507"/>
    <n v="303637"/>
  </r>
  <r>
    <n v="4"/>
    <s v="Region IV - Southeast"/>
    <x v="16"/>
    <s v="AL"/>
    <x v="97"/>
    <n v="2"/>
    <x v="1"/>
    <n v="62746"/>
    <n v="109805"/>
    <n v="82834"/>
    <n v="144959"/>
    <n v="99438"/>
    <n v="174017"/>
    <n v="120248"/>
    <n v="210434"/>
    <n v="143080"/>
    <n v="250390"/>
    <n v="157775"/>
    <n v="276106"/>
    <n v="171556"/>
    <n v="300223"/>
  </r>
  <r>
    <n v="4"/>
    <s v="Region IV - Southeast"/>
    <x v="16"/>
    <s v="AL"/>
    <x v="97"/>
    <n v="3"/>
    <x v="2"/>
    <n v="51343"/>
    <n v="89850"/>
    <n v="70920"/>
    <n v="124110"/>
    <n v="89944"/>
    <n v="157402"/>
    <n v="117454"/>
    <n v="205544"/>
    <n v="146412"/>
    <n v="256222"/>
    <n v="164814"/>
    <n v="288424"/>
    <n v="182954"/>
    <n v="320170"/>
  </r>
  <r>
    <n v="4"/>
    <s v="Region IV - Southeast"/>
    <x v="16"/>
    <s v="AL"/>
    <x v="97"/>
    <n v="4"/>
    <x v="3"/>
    <n v="59208"/>
    <n v="94732"/>
    <n v="82891"/>
    <n v="132625"/>
    <n v="106574"/>
    <n v="170518"/>
    <n v="142099"/>
    <n v="227358"/>
    <n v="177623"/>
    <n v="284197"/>
    <n v="201306"/>
    <n v="322090"/>
    <n v="224989"/>
    <n v="359983"/>
  </r>
  <r>
    <n v="4"/>
    <s v="Region IV - Southeast"/>
    <x v="16"/>
    <s v="AL"/>
    <x v="98"/>
    <n v="1"/>
    <x v="0"/>
    <n v="73915"/>
    <n v="129352"/>
    <n v="97299"/>
    <n v="170274"/>
    <n v="116445"/>
    <n v="203779"/>
    <n v="139979"/>
    <n v="244963"/>
    <n v="165006"/>
    <n v="288761"/>
    <n v="180376"/>
    <n v="315658"/>
    <n v="194092"/>
    <n v="339661"/>
  </r>
  <r>
    <n v="4"/>
    <s v="Region IV - Southeast"/>
    <x v="16"/>
    <s v="AL"/>
    <x v="98"/>
    <n v="2"/>
    <x v="1"/>
    <n v="70342"/>
    <n v="123098"/>
    <n v="92827"/>
    <n v="162447"/>
    <n v="111380"/>
    <n v="194915"/>
    <n v="134593"/>
    <n v="235538"/>
    <n v="160115"/>
    <n v="280201"/>
    <n v="176539"/>
    <n v="308943"/>
    <n v="191932"/>
    <n v="335881"/>
  </r>
  <r>
    <n v="4"/>
    <s v="Region IV - Southeast"/>
    <x v="16"/>
    <s v="AL"/>
    <x v="98"/>
    <n v="3"/>
    <x v="2"/>
    <n v="57626"/>
    <n v="100845"/>
    <n v="79613"/>
    <n v="139322"/>
    <n v="100988"/>
    <n v="176729"/>
    <n v="131914"/>
    <n v="230849"/>
    <n v="164444"/>
    <n v="287777"/>
    <n v="185130"/>
    <n v="323977"/>
    <n v="205527"/>
    <n v="359672"/>
  </r>
  <r>
    <n v="4"/>
    <s v="Region IV - Southeast"/>
    <x v="16"/>
    <s v="AL"/>
    <x v="98"/>
    <n v="4"/>
    <x v="3"/>
    <n v="66281"/>
    <n v="106049"/>
    <n v="92793"/>
    <n v="148469"/>
    <n v="119305"/>
    <n v="190888"/>
    <n v="159074"/>
    <n v="254518"/>
    <n v="198842"/>
    <n v="318147"/>
    <n v="225354"/>
    <n v="360567"/>
    <n v="251867"/>
    <n v="402987"/>
  </r>
  <r>
    <n v="4"/>
    <s v="Region IV - Southeast"/>
    <x v="16"/>
    <s v="AL"/>
    <x v="99"/>
    <n v="1"/>
    <x v="0"/>
    <n v="70735"/>
    <n v="123786"/>
    <n v="93199"/>
    <n v="163097"/>
    <n v="111674"/>
    <n v="195430"/>
    <n v="134480"/>
    <n v="235340"/>
    <n v="158573"/>
    <n v="277502"/>
    <n v="173355"/>
    <n v="303371"/>
    <n v="186553"/>
    <n v="326467"/>
  </r>
  <r>
    <n v="4"/>
    <s v="Region IV - Southeast"/>
    <x v="16"/>
    <s v="AL"/>
    <x v="99"/>
    <n v="2"/>
    <x v="1"/>
    <n v="67200"/>
    <n v="117599"/>
    <n v="88774"/>
    <n v="155354"/>
    <n v="106664"/>
    <n v="186662"/>
    <n v="129152"/>
    <n v="226016"/>
    <n v="153734"/>
    <n v="269035"/>
    <n v="169559"/>
    <n v="296728"/>
    <n v="184416"/>
    <n v="322728"/>
  </r>
  <r>
    <n v="4"/>
    <s v="Region IV - Southeast"/>
    <x v="16"/>
    <s v="AL"/>
    <x v="99"/>
    <n v="3"/>
    <x v="2"/>
    <n v="54870"/>
    <n v="96022"/>
    <n v="75766"/>
    <n v="132591"/>
    <n v="96057"/>
    <n v="168100"/>
    <n v="125369"/>
    <n v="219395"/>
    <n v="156268"/>
    <n v="273469"/>
    <n v="175877"/>
    <n v="307784"/>
    <n v="195200"/>
    <n v="341600"/>
  </r>
  <r>
    <n v="4"/>
    <s v="Region IV - Southeast"/>
    <x v="16"/>
    <s v="AL"/>
    <x v="99"/>
    <n v="4"/>
    <x v="3"/>
    <n v="63575"/>
    <n v="101720"/>
    <n v="89005"/>
    <n v="142408"/>
    <n v="114435"/>
    <n v="183096"/>
    <n v="152580"/>
    <n v="244128"/>
    <n v="190725"/>
    <n v="305160"/>
    <n v="216155"/>
    <n v="345848"/>
    <n v="241585"/>
    <n v="386536"/>
  </r>
  <r>
    <n v="4"/>
    <s v="Region IV - Southeast"/>
    <x v="16"/>
    <s v="AL"/>
    <x v="100"/>
    <n v="1"/>
    <x v="0"/>
    <n v="67304"/>
    <n v="117782"/>
    <n v="88720"/>
    <n v="155260"/>
    <n v="106375"/>
    <n v="186156"/>
    <n v="128213"/>
    <n v="224372"/>
    <n v="151207"/>
    <n v="264612"/>
    <n v="165307"/>
    <n v="289288"/>
    <n v="177901"/>
    <n v="311326"/>
  </r>
  <r>
    <n v="4"/>
    <s v="Region IV - Southeast"/>
    <x v="16"/>
    <s v="AL"/>
    <x v="100"/>
    <n v="2"/>
    <x v="1"/>
    <n v="63884"/>
    <n v="111797"/>
    <n v="84440"/>
    <n v="147770"/>
    <n v="101528"/>
    <n v="177674"/>
    <n v="123059"/>
    <n v="215353"/>
    <n v="146526"/>
    <n v="256420"/>
    <n v="161635"/>
    <n v="282862"/>
    <n v="175833"/>
    <n v="307709"/>
  </r>
  <r>
    <n v="4"/>
    <s v="Region IV - Southeast"/>
    <x v="16"/>
    <s v="AL"/>
    <x v="100"/>
    <n v="3"/>
    <x v="2"/>
    <n v="52074"/>
    <n v="91130"/>
    <n v="71886"/>
    <n v="125801"/>
    <n v="91113"/>
    <n v="159448"/>
    <n v="118865"/>
    <n v="208014"/>
    <n v="148153"/>
    <n v="259268"/>
    <n v="166720"/>
    <n v="291759"/>
    <n v="185010"/>
    <n v="323768"/>
  </r>
  <r>
    <n v="4"/>
    <s v="Region IV - Southeast"/>
    <x v="16"/>
    <s v="AL"/>
    <x v="100"/>
    <n v="4"/>
    <x v="3"/>
    <n v="60563"/>
    <n v="96901"/>
    <n v="84788"/>
    <n v="135661"/>
    <n v="109013"/>
    <n v="174421"/>
    <n v="145351"/>
    <n v="232561"/>
    <n v="181689"/>
    <n v="290702"/>
    <n v="205914"/>
    <n v="329462"/>
    <n v="230139"/>
    <n v="368222"/>
  </r>
  <r>
    <n v="4"/>
    <s v="Region IV - Southeast"/>
    <x v="16"/>
    <s v="AL"/>
    <x v="101"/>
    <n v="1"/>
    <x v="0"/>
    <n v="66914"/>
    <n v="117099"/>
    <n v="88077"/>
    <n v="154136"/>
    <n v="105400"/>
    <n v="184450"/>
    <n v="126686"/>
    <n v="221701"/>
    <n v="149334"/>
    <n v="261335"/>
    <n v="163243"/>
    <n v="285676"/>
    <n v="175656"/>
    <n v="307397"/>
  </r>
  <r>
    <n v="4"/>
    <s v="Region IV - Southeast"/>
    <x v="16"/>
    <s v="AL"/>
    <x v="101"/>
    <n v="2"/>
    <x v="1"/>
    <n v="63686"/>
    <n v="111451"/>
    <n v="84038"/>
    <n v="147066"/>
    <n v="100825"/>
    <n v="176444"/>
    <n v="121822"/>
    <n v="213188"/>
    <n v="144916"/>
    <n v="253603"/>
    <n v="159778"/>
    <n v="279611"/>
    <n v="173705"/>
    <n v="303983"/>
  </r>
  <r>
    <n v="4"/>
    <s v="Region IV - Southeast"/>
    <x v="16"/>
    <s v="AL"/>
    <x v="101"/>
    <n v="3"/>
    <x v="2"/>
    <n v="52185"/>
    <n v="91323"/>
    <n v="72098"/>
    <n v="126172"/>
    <n v="91459"/>
    <n v="160054"/>
    <n v="119474"/>
    <n v="209079"/>
    <n v="148938"/>
    <n v="260641"/>
    <n v="167676"/>
    <n v="293432"/>
    <n v="186153"/>
    <n v="325768"/>
  </r>
  <r>
    <n v="4"/>
    <s v="Region IV - Southeast"/>
    <x v="16"/>
    <s v="AL"/>
    <x v="101"/>
    <n v="4"/>
    <x v="3"/>
    <n v="59993"/>
    <n v="95989"/>
    <n v="83990"/>
    <n v="134385"/>
    <n v="107988"/>
    <n v="172780"/>
    <n v="143983"/>
    <n v="230373"/>
    <n v="179979"/>
    <n v="287967"/>
    <n v="203977"/>
    <n v="326362"/>
    <n v="227974"/>
    <n v="364758"/>
  </r>
  <r>
    <n v="4"/>
    <s v="Region IV - Southeast"/>
    <x v="17"/>
    <s v="FL"/>
    <x v="102"/>
    <n v="1"/>
    <x v="0"/>
    <n v="74916"/>
    <n v="131104"/>
    <n v="98848"/>
    <n v="172983"/>
    <n v="118665"/>
    <n v="207665"/>
    <n v="143280"/>
    <n v="250741"/>
    <n v="169029"/>
    <n v="295801"/>
    <n v="184804"/>
    <n v="323407"/>
    <n v="198900"/>
    <n v="348074"/>
  </r>
  <r>
    <n v="4"/>
    <s v="Region IV - Southeast"/>
    <x v="17"/>
    <s v="FL"/>
    <x v="102"/>
    <n v="2"/>
    <x v="1"/>
    <n v="70985"/>
    <n v="124224"/>
    <n v="93927"/>
    <n v="164373"/>
    <n v="113093"/>
    <n v="197914"/>
    <n v="137356"/>
    <n v="240373"/>
    <n v="163648"/>
    <n v="286384"/>
    <n v="180583"/>
    <n v="316020"/>
    <n v="196523"/>
    <n v="343916"/>
  </r>
  <r>
    <n v="4"/>
    <s v="Region IV - Southeast"/>
    <x v="17"/>
    <s v="FL"/>
    <x v="102"/>
    <n v="3"/>
    <x v="2"/>
    <n v="57666"/>
    <n v="100916"/>
    <n v="79563"/>
    <n v="139235"/>
    <n v="100787"/>
    <n v="176377"/>
    <n v="131372"/>
    <n v="229900"/>
    <n v="163722"/>
    <n v="286513"/>
    <n v="184187"/>
    <n v="322327"/>
    <n v="204334"/>
    <n v="357585"/>
  </r>
  <r>
    <n v="4"/>
    <s v="Region IV - Southeast"/>
    <x v="17"/>
    <s v="FL"/>
    <x v="102"/>
    <n v="4"/>
    <x v="3"/>
    <n v="67571"/>
    <n v="108113"/>
    <n v="94599"/>
    <n v="151359"/>
    <n v="121628"/>
    <n v="194604"/>
    <n v="162170"/>
    <n v="259472"/>
    <n v="202713"/>
    <n v="324340"/>
    <n v="229741"/>
    <n v="367586"/>
    <n v="256769"/>
    <n v="410831"/>
  </r>
  <r>
    <n v="4"/>
    <s v="Region IV - Southeast"/>
    <x v="17"/>
    <s v="FL"/>
    <x v="103"/>
    <n v="1"/>
    <x v="0"/>
    <n v="84082"/>
    <n v="147144"/>
    <n v="111200"/>
    <n v="194600"/>
    <n v="133905"/>
    <n v="234334"/>
    <n v="162386"/>
    <n v="284176"/>
    <n v="191713"/>
    <n v="335498"/>
    <n v="209639"/>
    <n v="366868"/>
    <n v="225677"/>
    <n v="394934"/>
  </r>
  <r>
    <n v="4"/>
    <s v="Region IV - Southeast"/>
    <x v="17"/>
    <s v="FL"/>
    <x v="103"/>
    <n v="2"/>
    <x v="1"/>
    <n v="79324"/>
    <n v="138816"/>
    <n v="105244"/>
    <n v="184176"/>
    <n v="127160"/>
    <n v="222530"/>
    <n v="155214"/>
    <n v="271625"/>
    <n v="185200"/>
    <n v="324099"/>
    <n v="204529"/>
    <n v="357926"/>
    <n v="222800"/>
    <n v="389900"/>
  </r>
  <r>
    <n v="4"/>
    <s v="Region IV - Southeast"/>
    <x v="17"/>
    <s v="FL"/>
    <x v="103"/>
    <n v="3"/>
    <x v="2"/>
    <n v="63892"/>
    <n v="111811"/>
    <n v="88033"/>
    <n v="154057"/>
    <n v="111359"/>
    <n v="194878"/>
    <n v="144834"/>
    <n v="253460"/>
    <n v="180446"/>
    <n v="315781"/>
    <n v="202854"/>
    <n v="354994"/>
    <n v="224877"/>
    <n v="393536"/>
  </r>
  <r>
    <n v="4"/>
    <s v="Region IV - Southeast"/>
    <x v="17"/>
    <s v="FL"/>
    <x v="103"/>
    <n v="4"/>
    <x v="3"/>
    <n v="76278"/>
    <n v="122045"/>
    <n v="106789"/>
    <n v="170863"/>
    <n v="137301"/>
    <n v="219681"/>
    <n v="183067"/>
    <n v="292908"/>
    <n v="228834"/>
    <n v="366135"/>
    <n v="259346"/>
    <n v="414953"/>
    <n v="289857"/>
    <n v="463771"/>
  </r>
  <r>
    <n v="4"/>
    <s v="Region IV - Southeast"/>
    <x v="17"/>
    <s v="FL"/>
    <x v="104"/>
    <n v="1"/>
    <x v="0"/>
    <n v="77102"/>
    <n v="134929"/>
    <n v="101708"/>
    <n v="177989"/>
    <n v="122061"/>
    <n v="213607"/>
    <n v="147316"/>
    <n v="257802"/>
    <n v="173776"/>
    <n v="304108"/>
    <n v="189991"/>
    <n v="332484"/>
    <n v="204478"/>
    <n v="357836"/>
  </r>
  <r>
    <n v="4"/>
    <s v="Region IV - Southeast"/>
    <x v="17"/>
    <s v="FL"/>
    <x v="104"/>
    <n v="2"/>
    <x v="1"/>
    <n v="73088"/>
    <n v="127904"/>
    <n v="96684"/>
    <n v="169197"/>
    <n v="116372"/>
    <n v="203651"/>
    <n v="141266"/>
    <n v="247216"/>
    <n v="168282"/>
    <n v="294493"/>
    <n v="185681"/>
    <n v="324942"/>
    <n v="202052"/>
    <n v="353590"/>
  </r>
  <r>
    <n v="4"/>
    <s v="Region IV - Southeast"/>
    <x v="17"/>
    <s v="FL"/>
    <x v="104"/>
    <n v="3"/>
    <x v="2"/>
    <n v="59425"/>
    <n v="103994"/>
    <n v="82001"/>
    <n v="143501"/>
    <n v="103889"/>
    <n v="181807"/>
    <n v="135445"/>
    <n v="237029"/>
    <n v="168803"/>
    <n v="295406"/>
    <n v="189917"/>
    <n v="332355"/>
    <n v="210707"/>
    <n v="368737"/>
  </r>
  <r>
    <n v="4"/>
    <s v="Region IV - Southeast"/>
    <x v="17"/>
    <s v="FL"/>
    <x v="104"/>
    <n v="4"/>
    <x v="3"/>
    <n v="69502"/>
    <n v="111203"/>
    <n v="97303"/>
    <n v="155684"/>
    <n v="125103"/>
    <n v="200165"/>
    <n v="166805"/>
    <n v="266887"/>
    <n v="208506"/>
    <n v="333609"/>
    <n v="236306"/>
    <n v="378090"/>
    <n v="264107"/>
    <n v="422571"/>
  </r>
  <r>
    <n v="4"/>
    <s v="Region IV - Southeast"/>
    <x v="17"/>
    <s v="FL"/>
    <x v="105"/>
    <n v="1"/>
    <x v="0"/>
    <n v="79206"/>
    <n v="138610"/>
    <n v="104494"/>
    <n v="182864"/>
    <n v="125422"/>
    <n v="219488"/>
    <n v="151401"/>
    <n v="264952"/>
    <n v="178602"/>
    <n v="312553"/>
    <n v="195268"/>
    <n v="341719"/>
    <n v="210159"/>
    <n v="367779"/>
  </r>
  <r>
    <n v="4"/>
    <s v="Region IV - Southeast"/>
    <x v="17"/>
    <s v="FL"/>
    <x v="105"/>
    <n v="2"/>
    <x v="1"/>
    <n v="75068"/>
    <n v="131368"/>
    <n v="99314"/>
    <n v="173800"/>
    <n v="119557"/>
    <n v="209224"/>
    <n v="145165"/>
    <n v="254038"/>
    <n v="172938"/>
    <n v="302641"/>
    <n v="190825"/>
    <n v="333944"/>
    <n v="207658"/>
    <n v="363402"/>
  </r>
  <r>
    <n v="4"/>
    <s v="Region IV - Southeast"/>
    <x v="17"/>
    <s v="FL"/>
    <x v="105"/>
    <n v="3"/>
    <x v="2"/>
    <n v="61011"/>
    <n v="106770"/>
    <n v="84184"/>
    <n v="147323"/>
    <n v="106650"/>
    <n v="186637"/>
    <n v="139030"/>
    <n v="243303"/>
    <n v="173269"/>
    <n v="303221"/>
    <n v="194935"/>
    <n v="341136"/>
    <n v="216267"/>
    <n v="378468"/>
  </r>
  <r>
    <n v="4"/>
    <s v="Region IV - Southeast"/>
    <x v="17"/>
    <s v="FL"/>
    <x v="105"/>
    <n v="4"/>
    <x v="3"/>
    <n v="71417"/>
    <n v="114267"/>
    <n v="99983"/>
    <n v="159973"/>
    <n v="128550"/>
    <n v="205680"/>
    <n v="171400"/>
    <n v="274240"/>
    <n v="214250"/>
    <n v="342800"/>
    <n v="242817"/>
    <n v="388506"/>
    <n v="271383"/>
    <n v="434213"/>
  </r>
  <r>
    <n v="4"/>
    <s v="Region IV - Southeast"/>
    <x v="17"/>
    <s v="FL"/>
    <x v="106"/>
    <n v="1"/>
    <x v="0"/>
    <n v="71038"/>
    <n v="124317"/>
    <n v="93574"/>
    <n v="163755"/>
    <n v="112086"/>
    <n v="196150"/>
    <n v="134908"/>
    <n v="236089"/>
    <n v="159064"/>
    <n v="278362"/>
    <n v="173888"/>
    <n v="304304"/>
    <n v="187122"/>
    <n v="327464"/>
  </r>
  <r>
    <n v="4"/>
    <s v="Region IV - Southeast"/>
    <x v="17"/>
    <s v="FL"/>
    <x v="106"/>
    <n v="2"/>
    <x v="1"/>
    <n v="67521"/>
    <n v="118162"/>
    <n v="89172"/>
    <n v="156051"/>
    <n v="107100"/>
    <n v="187425"/>
    <n v="129607"/>
    <n v="226812"/>
    <n v="154249"/>
    <n v="269936"/>
    <n v="170112"/>
    <n v="297695"/>
    <n v="184996"/>
    <n v="323743"/>
  </r>
  <r>
    <n v="4"/>
    <s v="Region IV - Southeast"/>
    <x v="17"/>
    <s v="FL"/>
    <x v="106"/>
    <n v="3"/>
    <x v="2"/>
    <n v="55185"/>
    <n v="96573"/>
    <n v="76212"/>
    <n v="133370"/>
    <n v="96637"/>
    <n v="169115"/>
    <n v="126155"/>
    <n v="220772"/>
    <n v="157253"/>
    <n v="275193"/>
    <n v="177000"/>
    <n v="309749"/>
    <n v="196462"/>
    <n v="343808"/>
  </r>
  <r>
    <n v="4"/>
    <s v="Region IV - Southeast"/>
    <x v="17"/>
    <s v="FL"/>
    <x v="106"/>
    <n v="4"/>
    <x v="3"/>
    <n v="63806"/>
    <n v="102090"/>
    <n v="89329"/>
    <n v="142926"/>
    <n v="114851"/>
    <n v="183762"/>
    <n v="153135"/>
    <n v="245016"/>
    <n v="191419"/>
    <n v="306270"/>
    <n v="216942"/>
    <n v="347107"/>
    <n v="242464"/>
    <n v="387943"/>
  </r>
  <r>
    <n v="4"/>
    <s v="Region IV - Southeast"/>
    <x v="17"/>
    <s v="FL"/>
    <x v="107"/>
    <n v="1"/>
    <x v="0"/>
    <n v="79758"/>
    <n v="139577"/>
    <n v="105170"/>
    <n v="184048"/>
    <n v="126151"/>
    <n v="220763"/>
    <n v="152138"/>
    <n v="266241"/>
    <n v="179441"/>
    <n v="314022"/>
    <n v="196179"/>
    <n v="343314"/>
    <n v="211130"/>
    <n v="369478"/>
  </r>
  <r>
    <n v="4"/>
    <s v="Region IV - Southeast"/>
    <x v="17"/>
    <s v="FL"/>
    <x v="107"/>
    <n v="2"/>
    <x v="1"/>
    <n v="75661"/>
    <n v="132407"/>
    <n v="100043"/>
    <n v="175075"/>
    <n v="120344"/>
    <n v="210602"/>
    <n v="145964"/>
    <n v="255437"/>
    <n v="173834"/>
    <n v="304209"/>
    <n v="191780"/>
    <n v="335616"/>
    <n v="208654"/>
    <n v="365145"/>
  </r>
  <r>
    <n v="4"/>
    <s v="Region IV - Southeast"/>
    <x v="17"/>
    <s v="FL"/>
    <x v="107"/>
    <n v="3"/>
    <x v="2"/>
    <n v="61605"/>
    <n v="107809"/>
    <n v="85028"/>
    <n v="148799"/>
    <n v="107750"/>
    <n v="188562"/>
    <n v="140529"/>
    <n v="245925"/>
    <n v="175147"/>
    <n v="306508"/>
    <n v="197078"/>
    <n v="344887"/>
    <n v="218679"/>
    <n v="382688"/>
  </r>
  <r>
    <n v="4"/>
    <s v="Region IV - Southeast"/>
    <x v="17"/>
    <s v="FL"/>
    <x v="107"/>
    <n v="4"/>
    <x v="3"/>
    <n v="71826"/>
    <n v="114921"/>
    <n v="100556"/>
    <n v="160889"/>
    <n v="129286"/>
    <n v="206858"/>
    <n v="172381"/>
    <n v="275810"/>
    <n v="215477"/>
    <n v="344763"/>
    <n v="244207"/>
    <n v="390731"/>
    <n v="272937"/>
    <n v="436699"/>
  </r>
  <r>
    <n v="4"/>
    <s v="Region IV - Southeast"/>
    <x v="18"/>
    <s v="GA"/>
    <x v="38"/>
    <n v="1"/>
    <x v="0"/>
    <n v="67442"/>
    <n v="118024"/>
    <n v="88909"/>
    <n v="155590"/>
    <n v="106610"/>
    <n v="186567"/>
    <n v="128512"/>
    <n v="224896"/>
    <n v="151563"/>
    <n v="265234"/>
    <n v="165697"/>
    <n v="289970"/>
    <n v="178321"/>
    <n v="312062"/>
  </r>
  <r>
    <n v="4"/>
    <s v="Region IV - Southeast"/>
    <x v="18"/>
    <s v="GA"/>
    <x v="38"/>
    <n v="2"/>
    <x v="1"/>
    <n v="64008"/>
    <n v="112014"/>
    <n v="84610"/>
    <n v="148067"/>
    <n v="101742"/>
    <n v="178048"/>
    <n v="123336"/>
    <n v="215837"/>
    <n v="146861"/>
    <n v="257008"/>
    <n v="162009"/>
    <n v="283517"/>
    <n v="176245"/>
    <n v="308429"/>
  </r>
  <r>
    <n v="4"/>
    <s v="Region IV - Southeast"/>
    <x v="18"/>
    <s v="GA"/>
    <x v="38"/>
    <n v="3"/>
    <x v="2"/>
    <n v="52163"/>
    <n v="91285"/>
    <n v="72006"/>
    <n v="126011"/>
    <n v="91262"/>
    <n v="159708"/>
    <n v="119052"/>
    <n v="208340"/>
    <n v="148384"/>
    <n v="259672"/>
    <n v="166976"/>
    <n v="292208"/>
    <n v="185291"/>
    <n v="324260"/>
  </r>
  <r>
    <n v="4"/>
    <s v="Region IV - Southeast"/>
    <x v="18"/>
    <s v="GA"/>
    <x v="38"/>
    <n v="4"/>
    <x v="3"/>
    <n v="60697"/>
    <n v="97116"/>
    <n v="84976"/>
    <n v="135962"/>
    <n v="109255"/>
    <n v="174808"/>
    <n v="145674"/>
    <n v="233078"/>
    <n v="182092"/>
    <n v="291347"/>
    <n v="206371"/>
    <n v="330193"/>
    <n v="230650"/>
    <n v="369040"/>
  </r>
  <r>
    <n v="4"/>
    <s v="Region IV - Southeast"/>
    <x v="18"/>
    <s v="GA"/>
    <x v="108"/>
    <n v="1"/>
    <x v="0"/>
    <n v="77349"/>
    <n v="135361"/>
    <n v="101932"/>
    <n v="178380"/>
    <n v="122167"/>
    <n v="213793"/>
    <n v="147165"/>
    <n v="257538"/>
    <n v="173541"/>
    <n v="303696"/>
    <n v="189720"/>
    <n v="332010"/>
    <n v="204167"/>
    <n v="357293"/>
  </r>
  <r>
    <n v="4"/>
    <s v="Region IV - Southeast"/>
    <x v="18"/>
    <s v="GA"/>
    <x v="108"/>
    <n v="2"/>
    <x v="1"/>
    <n v="73459"/>
    <n v="128554"/>
    <n v="97063"/>
    <n v="169860"/>
    <n v="116654"/>
    <n v="204145"/>
    <n v="141302"/>
    <n v="247279"/>
    <n v="168216"/>
    <n v="294379"/>
    <n v="185543"/>
    <n v="324701"/>
    <n v="201816"/>
    <n v="353178"/>
  </r>
  <r>
    <n v="4"/>
    <s v="Region IV - Southeast"/>
    <x v="18"/>
    <s v="GA"/>
    <x v="108"/>
    <n v="3"/>
    <x v="2"/>
    <n v="59943"/>
    <n v="104901"/>
    <n v="82763"/>
    <n v="144835"/>
    <n v="104917"/>
    <n v="183605"/>
    <n v="136910"/>
    <n v="239593"/>
    <n v="170651"/>
    <n v="298638"/>
    <n v="192054"/>
    <n v="336094"/>
    <n v="213143"/>
    <n v="373000"/>
  </r>
  <r>
    <n v="4"/>
    <s v="Region IV - Southeast"/>
    <x v="18"/>
    <s v="GA"/>
    <x v="108"/>
    <n v="4"/>
    <x v="3"/>
    <n v="69551"/>
    <n v="111281"/>
    <n v="97371"/>
    <n v="155793"/>
    <n v="125191"/>
    <n v="200306"/>
    <n v="166921"/>
    <n v="267074"/>
    <n v="208652"/>
    <n v="333843"/>
    <n v="236472"/>
    <n v="378355"/>
    <n v="264292"/>
    <n v="422867"/>
  </r>
  <r>
    <n v="4"/>
    <s v="Region IV - Southeast"/>
    <x v="18"/>
    <s v="GA"/>
    <x v="8"/>
    <n v="1"/>
    <x v="0"/>
    <n v="70263"/>
    <n v="122960"/>
    <n v="92520"/>
    <n v="161910"/>
    <n v="110770"/>
    <n v="193847"/>
    <n v="133233"/>
    <n v="233158"/>
    <n v="157071"/>
    <n v="274874"/>
    <n v="171705"/>
    <n v="300484"/>
    <n v="184767"/>
    <n v="323342"/>
  </r>
  <r>
    <n v="4"/>
    <s v="Region IV - Southeast"/>
    <x v="18"/>
    <s v="GA"/>
    <x v="8"/>
    <n v="2"/>
    <x v="1"/>
    <n v="66828"/>
    <n v="116950"/>
    <n v="88221"/>
    <n v="154387"/>
    <n v="105902"/>
    <n v="185328"/>
    <n v="128057"/>
    <n v="224100"/>
    <n v="152370"/>
    <n v="266647"/>
    <n v="168017"/>
    <n v="294030"/>
    <n v="182691"/>
    <n v="319709"/>
  </r>
  <r>
    <n v="4"/>
    <s v="Region IV - Southeast"/>
    <x v="18"/>
    <s v="GA"/>
    <x v="8"/>
    <n v="3"/>
    <x v="2"/>
    <n v="54688"/>
    <n v="95704"/>
    <n v="75541"/>
    <n v="132198"/>
    <n v="95807"/>
    <n v="167662"/>
    <n v="125112"/>
    <n v="218946"/>
    <n v="155960"/>
    <n v="272929"/>
    <n v="175562"/>
    <n v="307234"/>
    <n v="194887"/>
    <n v="341053"/>
  </r>
  <r>
    <n v="4"/>
    <s v="Region IV - Southeast"/>
    <x v="18"/>
    <s v="GA"/>
    <x v="8"/>
    <n v="4"/>
    <x v="3"/>
    <n v="63053"/>
    <n v="100885"/>
    <n v="88275"/>
    <n v="141240"/>
    <n v="113496"/>
    <n v="181594"/>
    <n v="151328"/>
    <n v="242125"/>
    <n v="189160"/>
    <n v="302656"/>
    <n v="214382"/>
    <n v="343011"/>
    <n v="239603"/>
    <n v="383365"/>
  </r>
  <r>
    <n v="4"/>
    <s v="Region IV - Southeast"/>
    <x v="18"/>
    <s v="GA"/>
    <x v="10"/>
    <n v="1"/>
    <x v="0"/>
    <n v="70322"/>
    <n v="123063"/>
    <n v="92749"/>
    <n v="162311"/>
    <n v="111286"/>
    <n v="194751"/>
    <n v="134272"/>
    <n v="234976"/>
    <n v="158381"/>
    <n v="277167"/>
    <n v="173158"/>
    <n v="303026"/>
    <n v="186358"/>
    <n v="326127"/>
  </r>
  <r>
    <n v="4"/>
    <s v="Region IV - Southeast"/>
    <x v="18"/>
    <s v="GA"/>
    <x v="10"/>
    <n v="2"/>
    <x v="1"/>
    <n v="66680"/>
    <n v="116690"/>
    <n v="88191"/>
    <n v="154334"/>
    <n v="106125"/>
    <n v="185719"/>
    <n v="128784"/>
    <n v="225372"/>
    <n v="153397"/>
    <n v="268445"/>
    <n v="169248"/>
    <n v="296183"/>
    <n v="184157"/>
    <n v="322275"/>
  </r>
  <r>
    <n v="4"/>
    <s v="Region IV - Southeast"/>
    <x v="18"/>
    <s v="GA"/>
    <x v="10"/>
    <n v="3"/>
    <x v="2"/>
    <n v="54245"/>
    <n v="94930"/>
    <n v="74860"/>
    <n v="131005"/>
    <n v="94852"/>
    <n v="165990"/>
    <n v="123680"/>
    <n v="216440"/>
    <n v="154143"/>
    <n v="269751"/>
    <n v="173432"/>
    <n v="303506"/>
    <n v="192426"/>
    <n v="336746"/>
  </r>
  <r>
    <n v="4"/>
    <s v="Region IV - Southeast"/>
    <x v="18"/>
    <s v="GA"/>
    <x v="10"/>
    <n v="4"/>
    <x v="3"/>
    <n v="63365"/>
    <n v="101384"/>
    <n v="88711"/>
    <n v="141938"/>
    <n v="114057"/>
    <n v="182491"/>
    <n v="152076"/>
    <n v="243321"/>
    <n v="190095"/>
    <n v="304152"/>
    <n v="215441"/>
    <n v="344705"/>
    <n v="240787"/>
    <n v="385259"/>
  </r>
  <r>
    <n v="4"/>
    <s v="Region IV - Southeast"/>
    <x v="18"/>
    <s v="GA"/>
    <x v="109"/>
    <n v="1"/>
    <x v="0"/>
    <n v="68853"/>
    <n v="120492"/>
    <n v="90714"/>
    <n v="158750"/>
    <n v="108690"/>
    <n v="190207"/>
    <n v="130873"/>
    <n v="229027"/>
    <n v="154317"/>
    <n v="270054"/>
    <n v="168701"/>
    <n v="295227"/>
    <n v="181544"/>
    <n v="317702"/>
  </r>
  <r>
    <n v="4"/>
    <s v="Region IV - Southeast"/>
    <x v="18"/>
    <s v="GA"/>
    <x v="109"/>
    <n v="2"/>
    <x v="1"/>
    <n v="65418"/>
    <n v="114482"/>
    <n v="86415"/>
    <n v="151227"/>
    <n v="103822"/>
    <n v="181688"/>
    <n v="125696"/>
    <n v="219969"/>
    <n v="149616"/>
    <n v="261827"/>
    <n v="165013"/>
    <n v="288773"/>
    <n v="179468"/>
    <n v="314069"/>
  </r>
  <r>
    <n v="4"/>
    <s v="Region IV - Southeast"/>
    <x v="18"/>
    <s v="GA"/>
    <x v="109"/>
    <n v="3"/>
    <x v="2"/>
    <n v="53426"/>
    <n v="93495"/>
    <n v="73774"/>
    <n v="129104"/>
    <n v="93534"/>
    <n v="163685"/>
    <n v="122082"/>
    <n v="213643"/>
    <n v="152172"/>
    <n v="266301"/>
    <n v="171269"/>
    <n v="299721"/>
    <n v="190089"/>
    <n v="332656"/>
  </r>
  <r>
    <n v="4"/>
    <s v="Region IV - Southeast"/>
    <x v="18"/>
    <s v="GA"/>
    <x v="109"/>
    <n v="4"/>
    <x v="3"/>
    <n v="61875"/>
    <n v="99001"/>
    <n v="86626"/>
    <n v="138601"/>
    <n v="111376"/>
    <n v="178201"/>
    <n v="148501"/>
    <n v="237601"/>
    <n v="185626"/>
    <n v="297002"/>
    <n v="210376"/>
    <n v="336602"/>
    <n v="235126"/>
    <n v="376202"/>
  </r>
  <r>
    <n v="4"/>
    <s v="Region IV - Southeast"/>
    <x v="18"/>
    <s v="GA"/>
    <x v="110"/>
    <n v="1"/>
    <x v="0"/>
    <n v="69546"/>
    <n v="121705"/>
    <n v="91694"/>
    <n v="160465"/>
    <n v="109971"/>
    <n v="192448"/>
    <n v="132597"/>
    <n v="232045"/>
    <n v="156388"/>
    <n v="273679"/>
    <n v="170975"/>
    <n v="299205"/>
    <n v="184003"/>
    <n v="322005"/>
  </r>
  <r>
    <n v="4"/>
    <s v="Region IV - Southeast"/>
    <x v="18"/>
    <s v="GA"/>
    <x v="110"/>
    <n v="2"/>
    <x v="1"/>
    <n v="65987"/>
    <n v="115478"/>
    <n v="87240"/>
    <n v="152670"/>
    <n v="104926"/>
    <n v="183621"/>
    <n v="127234"/>
    <n v="222660"/>
    <n v="151517"/>
    <n v="265155"/>
    <n v="167153"/>
    <n v="292519"/>
    <n v="181852"/>
    <n v="318241"/>
  </r>
  <r>
    <n v="4"/>
    <s v="Region IV - Southeast"/>
    <x v="18"/>
    <s v="GA"/>
    <x v="110"/>
    <n v="3"/>
    <x v="2"/>
    <n v="53749"/>
    <n v="94061"/>
    <n v="74190"/>
    <n v="129832"/>
    <n v="94022"/>
    <n v="164538"/>
    <n v="122637"/>
    <n v="214614"/>
    <n v="152850"/>
    <n v="267487"/>
    <n v="171994"/>
    <n v="300990"/>
    <n v="190852"/>
    <n v="333991"/>
  </r>
  <r>
    <n v="4"/>
    <s v="Region IV - Southeast"/>
    <x v="18"/>
    <s v="GA"/>
    <x v="110"/>
    <n v="4"/>
    <x v="3"/>
    <n v="62612"/>
    <n v="100179"/>
    <n v="87657"/>
    <n v="140251"/>
    <n v="112702"/>
    <n v="180323"/>
    <n v="150269"/>
    <n v="240430"/>
    <n v="187836"/>
    <n v="300538"/>
    <n v="212881"/>
    <n v="340610"/>
    <n v="237926"/>
    <n v="380681"/>
  </r>
  <r>
    <n v="4"/>
    <s v="Region IV - Southeast"/>
    <x v="18"/>
    <s v="GA"/>
    <x v="111"/>
    <n v="1"/>
    <x v="0"/>
    <n v="75022"/>
    <n v="131289"/>
    <n v="98768"/>
    <n v="172843"/>
    <n v="118220"/>
    <n v="206884"/>
    <n v="142141"/>
    <n v="248747"/>
    <n v="167561"/>
    <n v="293233"/>
    <n v="183171"/>
    <n v="320549"/>
    <n v="197101"/>
    <n v="344927"/>
  </r>
  <r>
    <n v="4"/>
    <s v="Region IV - Southeast"/>
    <x v="18"/>
    <s v="GA"/>
    <x v="111"/>
    <n v="2"/>
    <x v="1"/>
    <n v="71381"/>
    <n v="124917"/>
    <n v="94210"/>
    <n v="164867"/>
    <n v="113058"/>
    <n v="197852"/>
    <n v="136653"/>
    <n v="239143"/>
    <n v="162577"/>
    <n v="284510"/>
    <n v="179261"/>
    <n v="313706"/>
    <n v="194900"/>
    <n v="341075"/>
  </r>
  <r>
    <n v="4"/>
    <s v="Region IV - Southeast"/>
    <x v="18"/>
    <s v="GA"/>
    <x v="111"/>
    <n v="3"/>
    <x v="2"/>
    <n v="58454"/>
    <n v="102295"/>
    <n v="80752"/>
    <n v="141317"/>
    <n v="102427"/>
    <n v="179248"/>
    <n v="133781"/>
    <n v="234116"/>
    <n v="166770"/>
    <n v="291847"/>
    <n v="187742"/>
    <n v="328548"/>
    <n v="208420"/>
    <n v="364734"/>
  </r>
  <r>
    <n v="4"/>
    <s v="Region IV - Southeast"/>
    <x v="18"/>
    <s v="GA"/>
    <x v="111"/>
    <n v="4"/>
    <x v="3"/>
    <n v="67292"/>
    <n v="107667"/>
    <n v="94209"/>
    <n v="150734"/>
    <n v="121125"/>
    <n v="193800"/>
    <n v="161500"/>
    <n v="258401"/>
    <n v="201875"/>
    <n v="323001"/>
    <n v="228792"/>
    <n v="366068"/>
    <n v="255709"/>
    <n v="409134"/>
  </r>
  <r>
    <n v="4"/>
    <s v="Region IV - Southeast"/>
    <x v="18"/>
    <s v="GA"/>
    <x v="112"/>
    <n v="1"/>
    <x v="0"/>
    <n v="70792"/>
    <n v="123885"/>
    <n v="93351"/>
    <n v="163364"/>
    <n v="111980"/>
    <n v="195965"/>
    <n v="135059"/>
    <n v="236353"/>
    <n v="159299"/>
    <n v="278774"/>
    <n v="174159"/>
    <n v="304778"/>
    <n v="187433"/>
    <n v="328007"/>
  </r>
  <r>
    <n v="4"/>
    <s v="Region IV - Southeast"/>
    <x v="18"/>
    <s v="GA"/>
    <x v="112"/>
    <n v="2"/>
    <x v="1"/>
    <n v="67150"/>
    <n v="117513"/>
    <n v="88793"/>
    <n v="155388"/>
    <n v="106818"/>
    <n v="186932"/>
    <n v="129571"/>
    <n v="226749"/>
    <n v="154315"/>
    <n v="270051"/>
    <n v="170249"/>
    <n v="297936"/>
    <n v="185232"/>
    <n v="324155"/>
  </r>
  <r>
    <n v="4"/>
    <s v="Region IV - Southeast"/>
    <x v="18"/>
    <s v="GA"/>
    <x v="112"/>
    <n v="3"/>
    <x v="2"/>
    <n v="54666"/>
    <n v="95666"/>
    <n v="75449"/>
    <n v="132036"/>
    <n v="95609"/>
    <n v="167316"/>
    <n v="124690"/>
    <n v="218207"/>
    <n v="155406"/>
    <n v="271960"/>
    <n v="174863"/>
    <n v="306010"/>
    <n v="194026"/>
    <n v="339545"/>
  </r>
  <r>
    <n v="4"/>
    <s v="Region IV - Southeast"/>
    <x v="18"/>
    <s v="GA"/>
    <x v="112"/>
    <n v="4"/>
    <x v="3"/>
    <n v="63758"/>
    <n v="102012"/>
    <n v="89261"/>
    <n v="142817"/>
    <n v="114764"/>
    <n v="183622"/>
    <n v="153018"/>
    <n v="244829"/>
    <n v="191273"/>
    <n v="306037"/>
    <n v="216776"/>
    <n v="346842"/>
    <n v="242279"/>
    <n v="387647"/>
  </r>
  <r>
    <n v="4"/>
    <s v="Region IV - Southeast"/>
    <x v="18"/>
    <s v="GA"/>
    <x v="113"/>
    <n v="1"/>
    <x v="0"/>
    <n v="66502"/>
    <n v="116379"/>
    <n v="87705"/>
    <n v="153483"/>
    <n v="105223"/>
    <n v="184141"/>
    <n v="126938"/>
    <n v="222141"/>
    <n v="149726"/>
    <n v="262021"/>
    <n v="163695"/>
    <n v="286466"/>
    <n v="176173"/>
    <n v="308302"/>
  </r>
  <r>
    <n v="4"/>
    <s v="Region IV - Southeast"/>
    <x v="18"/>
    <s v="GA"/>
    <x v="113"/>
    <n v="2"/>
    <x v="1"/>
    <n v="63068"/>
    <n v="110368"/>
    <n v="83406"/>
    <n v="145960"/>
    <n v="100355"/>
    <n v="175622"/>
    <n v="121762"/>
    <n v="213083"/>
    <n v="145025"/>
    <n v="253794"/>
    <n v="160007"/>
    <n v="280012"/>
    <n v="174097"/>
    <n v="304669"/>
  </r>
  <r>
    <n v="4"/>
    <s v="Region IV - Southeast"/>
    <x v="18"/>
    <s v="GA"/>
    <x v="113"/>
    <n v="3"/>
    <x v="2"/>
    <n v="51321"/>
    <n v="89812"/>
    <n v="70828"/>
    <n v="123948"/>
    <n v="89746"/>
    <n v="157056"/>
    <n v="117031"/>
    <n v="204805"/>
    <n v="145859"/>
    <n v="255253"/>
    <n v="164114"/>
    <n v="287200"/>
    <n v="182093"/>
    <n v="318662"/>
  </r>
  <r>
    <n v="4"/>
    <s v="Region IV - Southeast"/>
    <x v="18"/>
    <s v="GA"/>
    <x v="113"/>
    <n v="4"/>
    <x v="3"/>
    <n v="59912"/>
    <n v="95859"/>
    <n v="83877"/>
    <n v="134203"/>
    <n v="107842"/>
    <n v="172546"/>
    <n v="143789"/>
    <n v="230062"/>
    <n v="179736"/>
    <n v="287577"/>
    <n v="203701"/>
    <n v="325921"/>
    <n v="227665"/>
    <n v="364265"/>
  </r>
  <r>
    <n v="4"/>
    <s v="Region IV - Southeast"/>
    <x v="19"/>
    <s v="KY"/>
    <x v="114"/>
    <n v="1"/>
    <x v="0"/>
    <n v="84905"/>
    <n v="148584"/>
    <n v="111945"/>
    <n v="195904"/>
    <n v="134258"/>
    <n v="234952"/>
    <n v="161883"/>
    <n v="283295"/>
    <n v="190928"/>
    <n v="334125"/>
    <n v="208736"/>
    <n v="365289"/>
    <n v="224642"/>
    <n v="393124"/>
  </r>
  <r>
    <n v="4"/>
    <s v="Region IV - Southeast"/>
    <x v="19"/>
    <s v="KY"/>
    <x v="114"/>
    <n v="2"/>
    <x v="1"/>
    <n v="80560"/>
    <n v="140981"/>
    <n v="106507"/>
    <n v="186387"/>
    <n v="128100"/>
    <n v="224174"/>
    <n v="155335"/>
    <n v="271836"/>
    <n v="184981"/>
    <n v="323717"/>
    <n v="204071"/>
    <n v="357124"/>
    <n v="222016"/>
    <n v="388528"/>
  </r>
  <r>
    <n v="4"/>
    <s v="Region IV - Southeast"/>
    <x v="19"/>
    <s v="KY"/>
    <x v="114"/>
    <n v="3"/>
    <x v="2"/>
    <n v="65619"/>
    <n v="114833"/>
    <n v="90574"/>
    <n v="158504"/>
    <n v="114785"/>
    <n v="200874"/>
    <n v="149719"/>
    <n v="262008"/>
    <n v="186604"/>
    <n v="326557"/>
    <n v="209976"/>
    <n v="367459"/>
    <n v="232998"/>
    <n v="407747"/>
  </r>
  <r>
    <n v="4"/>
    <s v="Region IV - Southeast"/>
    <x v="19"/>
    <s v="KY"/>
    <x v="114"/>
    <n v="4"/>
    <x v="3"/>
    <n v="76440"/>
    <n v="122305"/>
    <n v="107017"/>
    <n v="171226"/>
    <n v="137593"/>
    <n v="220148"/>
    <n v="183457"/>
    <n v="293531"/>
    <n v="229321"/>
    <n v="366914"/>
    <n v="259897"/>
    <n v="415836"/>
    <n v="290473"/>
    <n v="464758"/>
  </r>
  <r>
    <n v="4"/>
    <s v="Region IV - Southeast"/>
    <x v="19"/>
    <s v="KY"/>
    <x v="115"/>
    <n v="1"/>
    <x v="0"/>
    <n v="80781"/>
    <n v="141366"/>
    <n v="106448"/>
    <n v="186285"/>
    <n v="127573"/>
    <n v="223252"/>
    <n v="153661"/>
    <n v="268908"/>
    <n v="181199"/>
    <n v="317098"/>
    <n v="198092"/>
    <n v="346660"/>
    <n v="213175"/>
    <n v="373057"/>
  </r>
  <r>
    <n v="4"/>
    <s v="Region IV - Southeast"/>
    <x v="19"/>
    <s v="KY"/>
    <x v="115"/>
    <n v="2"/>
    <x v="1"/>
    <n v="76725"/>
    <n v="134269"/>
    <n v="101373"/>
    <n v="177402"/>
    <n v="121825"/>
    <n v="213193"/>
    <n v="147550"/>
    <n v="258212"/>
    <n v="175648"/>
    <n v="307384"/>
    <n v="193737"/>
    <n v="339040"/>
    <n v="210724"/>
    <n v="368767"/>
  </r>
  <r>
    <n v="4"/>
    <s v="Region IV - Southeast"/>
    <x v="19"/>
    <s v="KY"/>
    <x v="115"/>
    <n v="3"/>
    <x v="2"/>
    <n v="62619"/>
    <n v="109584"/>
    <n v="86460"/>
    <n v="151306"/>
    <n v="109607"/>
    <n v="191813"/>
    <n v="143037"/>
    <n v="250315"/>
    <n v="178288"/>
    <n v="312005"/>
    <n v="200653"/>
    <n v="351142"/>
    <n v="222689"/>
    <n v="389707"/>
  </r>
  <r>
    <n v="4"/>
    <s v="Region IV - Southeast"/>
    <x v="19"/>
    <s v="KY"/>
    <x v="115"/>
    <n v="4"/>
    <x v="3"/>
    <n v="72627"/>
    <n v="116203"/>
    <n v="101678"/>
    <n v="162685"/>
    <n v="130729"/>
    <n v="209166"/>
    <n v="174305"/>
    <n v="278888"/>
    <n v="217881"/>
    <n v="348610"/>
    <n v="246932"/>
    <n v="395092"/>
    <n v="275983"/>
    <n v="441573"/>
  </r>
  <r>
    <n v="4"/>
    <s v="Region IV - Southeast"/>
    <x v="19"/>
    <s v="KY"/>
    <x v="116"/>
    <n v="1"/>
    <x v="0"/>
    <n v="80310"/>
    <n v="140543"/>
    <n v="105847"/>
    <n v="185231"/>
    <n v="126879"/>
    <n v="222039"/>
    <n v="152875"/>
    <n v="267530"/>
    <n v="180281"/>
    <n v="315491"/>
    <n v="197090"/>
    <n v="344908"/>
    <n v="212101"/>
    <n v="371177"/>
  </r>
  <r>
    <n v="4"/>
    <s v="Region IV - Southeast"/>
    <x v="19"/>
    <s v="KY"/>
    <x v="116"/>
    <n v="2"/>
    <x v="1"/>
    <n v="76255"/>
    <n v="133447"/>
    <n v="100771"/>
    <n v="176349"/>
    <n v="121131"/>
    <n v="211980"/>
    <n v="146763"/>
    <n v="256835"/>
    <n v="174730"/>
    <n v="305777"/>
    <n v="192736"/>
    <n v="337288"/>
    <n v="209650"/>
    <n v="366887"/>
  </r>
  <r>
    <n v="4"/>
    <s v="Region IV - Southeast"/>
    <x v="19"/>
    <s v="KY"/>
    <x v="116"/>
    <n v="3"/>
    <x v="2"/>
    <n v="62198"/>
    <n v="108847"/>
    <n v="85871"/>
    <n v="150274"/>
    <n v="108850"/>
    <n v="190487"/>
    <n v="142027"/>
    <n v="248548"/>
    <n v="177026"/>
    <n v="309795"/>
    <n v="199222"/>
    <n v="348638"/>
    <n v="221090"/>
    <n v="386908"/>
  </r>
  <r>
    <n v="4"/>
    <s v="Region IV - Southeast"/>
    <x v="19"/>
    <s v="KY"/>
    <x v="116"/>
    <n v="4"/>
    <x v="3"/>
    <n v="72234"/>
    <n v="115575"/>
    <n v="101128"/>
    <n v="161805"/>
    <n v="130022"/>
    <n v="208035"/>
    <n v="173363"/>
    <n v="277380"/>
    <n v="216703"/>
    <n v="346725"/>
    <n v="245597"/>
    <n v="392955"/>
    <n v="274491"/>
    <n v="439185"/>
  </r>
  <r>
    <n v="4"/>
    <s v="Region IV - Southeast"/>
    <x v="19"/>
    <s v="KY"/>
    <x v="117"/>
    <n v="1"/>
    <x v="0"/>
    <n v="74916"/>
    <n v="131104"/>
    <n v="98848"/>
    <n v="172983"/>
    <n v="118665"/>
    <n v="207665"/>
    <n v="143280"/>
    <n v="250741"/>
    <n v="169029"/>
    <n v="295801"/>
    <n v="184804"/>
    <n v="323407"/>
    <n v="198900"/>
    <n v="348074"/>
  </r>
  <r>
    <n v="4"/>
    <s v="Region IV - Southeast"/>
    <x v="19"/>
    <s v="KY"/>
    <x v="117"/>
    <n v="2"/>
    <x v="1"/>
    <n v="70985"/>
    <n v="124224"/>
    <n v="93927"/>
    <n v="164373"/>
    <n v="113093"/>
    <n v="197914"/>
    <n v="137356"/>
    <n v="240373"/>
    <n v="163648"/>
    <n v="286384"/>
    <n v="180583"/>
    <n v="316020"/>
    <n v="196523"/>
    <n v="343916"/>
  </r>
  <r>
    <n v="4"/>
    <s v="Region IV - Southeast"/>
    <x v="19"/>
    <s v="KY"/>
    <x v="117"/>
    <n v="3"/>
    <x v="2"/>
    <n v="57666"/>
    <n v="100916"/>
    <n v="79563"/>
    <n v="139235"/>
    <n v="100787"/>
    <n v="176377"/>
    <n v="131372"/>
    <n v="229900"/>
    <n v="163722"/>
    <n v="286513"/>
    <n v="184187"/>
    <n v="322327"/>
    <n v="204334"/>
    <n v="357585"/>
  </r>
  <r>
    <n v="4"/>
    <s v="Region IV - Southeast"/>
    <x v="19"/>
    <s v="KY"/>
    <x v="117"/>
    <n v="4"/>
    <x v="3"/>
    <n v="67571"/>
    <n v="108113"/>
    <n v="94599"/>
    <n v="151359"/>
    <n v="121628"/>
    <n v="194604"/>
    <n v="162170"/>
    <n v="259472"/>
    <n v="202713"/>
    <n v="324340"/>
    <n v="229741"/>
    <n v="367586"/>
    <n v="256769"/>
    <n v="410831"/>
  </r>
  <r>
    <n v="4"/>
    <s v="Region IV - Southeast"/>
    <x v="19"/>
    <s v="KY"/>
    <x v="118"/>
    <n v="1"/>
    <x v="0"/>
    <n v="79617"/>
    <n v="139330"/>
    <n v="104866"/>
    <n v="183516"/>
    <n v="125599"/>
    <n v="219798"/>
    <n v="151150"/>
    <n v="264512"/>
    <n v="178209"/>
    <n v="311866"/>
    <n v="194817"/>
    <n v="340929"/>
    <n v="209642"/>
    <n v="366874"/>
  </r>
  <r>
    <n v="4"/>
    <s v="Region IV - Southeast"/>
    <x v="19"/>
    <s v="KY"/>
    <x v="118"/>
    <n v="2"/>
    <x v="1"/>
    <n v="75686"/>
    <n v="132451"/>
    <n v="99946"/>
    <n v="174906"/>
    <n v="120027"/>
    <n v="210046"/>
    <n v="145225"/>
    <n v="254144"/>
    <n v="172828"/>
    <n v="302450"/>
    <n v="190596"/>
    <n v="333543"/>
    <n v="207266"/>
    <n v="362716"/>
  </r>
  <r>
    <n v="4"/>
    <s v="Region IV - Southeast"/>
    <x v="19"/>
    <s v="KY"/>
    <x v="118"/>
    <n v="3"/>
    <x v="2"/>
    <n v="61875"/>
    <n v="108281"/>
    <n v="85455"/>
    <n v="149546"/>
    <n v="108363"/>
    <n v="189634"/>
    <n v="141473"/>
    <n v="247577"/>
    <n v="176348"/>
    <n v="308609"/>
    <n v="198496"/>
    <n v="347369"/>
    <n v="220328"/>
    <n v="385573"/>
  </r>
  <r>
    <n v="4"/>
    <s v="Region IV - Southeast"/>
    <x v="19"/>
    <s v="KY"/>
    <x v="118"/>
    <n v="4"/>
    <x v="3"/>
    <n v="71498"/>
    <n v="114396"/>
    <n v="100097"/>
    <n v="160155"/>
    <n v="128696"/>
    <n v="205914"/>
    <n v="171595"/>
    <n v="274551"/>
    <n v="214493"/>
    <n v="343189"/>
    <n v="243092"/>
    <n v="388948"/>
    <n v="271692"/>
    <n v="434706"/>
  </r>
  <r>
    <n v="4"/>
    <s v="Region IV - Southeast"/>
    <x v="19"/>
    <s v="KY"/>
    <x v="119"/>
    <n v="1"/>
    <x v="0"/>
    <n v="77819"/>
    <n v="136184"/>
    <n v="102533"/>
    <n v="179434"/>
    <n v="122861"/>
    <n v="215006"/>
    <n v="147952"/>
    <n v="258915"/>
    <n v="174459"/>
    <n v="305302"/>
    <n v="190721"/>
    <n v="333762"/>
    <n v="205242"/>
    <n v="359173"/>
  </r>
  <r>
    <n v="4"/>
    <s v="Region IV - Southeast"/>
    <x v="19"/>
    <s v="KY"/>
    <x v="119"/>
    <n v="2"/>
    <x v="1"/>
    <n v="73929"/>
    <n v="129376"/>
    <n v="97665"/>
    <n v="170914"/>
    <n v="117347"/>
    <n v="205358"/>
    <n v="142089"/>
    <n v="248656"/>
    <n v="169134"/>
    <n v="295985"/>
    <n v="186545"/>
    <n v="326453"/>
    <n v="202891"/>
    <n v="355058"/>
  </r>
  <r>
    <n v="4"/>
    <s v="Region IV - Southeast"/>
    <x v="19"/>
    <s v="KY"/>
    <x v="119"/>
    <n v="3"/>
    <x v="2"/>
    <n v="60364"/>
    <n v="105637"/>
    <n v="83352"/>
    <n v="145866"/>
    <n v="105675"/>
    <n v="184931"/>
    <n v="137921"/>
    <n v="241361"/>
    <n v="171913"/>
    <n v="300848"/>
    <n v="193485"/>
    <n v="338598"/>
    <n v="214742"/>
    <n v="375799"/>
  </r>
  <r>
    <n v="4"/>
    <s v="Region IV - Southeast"/>
    <x v="19"/>
    <s v="KY"/>
    <x v="119"/>
    <n v="4"/>
    <x v="3"/>
    <n v="69943"/>
    <n v="111909"/>
    <n v="97921"/>
    <n v="156673"/>
    <n v="125898"/>
    <n v="201437"/>
    <n v="167864"/>
    <n v="268582"/>
    <n v="209830"/>
    <n v="335728"/>
    <n v="237807"/>
    <n v="380491"/>
    <n v="265784"/>
    <n v="425255"/>
  </r>
  <r>
    <n v="4"/>
    <s v="Region IV - Southeast"/>
    <x v="20"/>
    <s v="MS"/>
    <x v="120"/>
    <n v="1"/>
    <x v="0"/>
    <n v="69381"/>
    <n v="121417"/>
    <n v="91545"/>
    <n v="160204"/>
    <n v="109900"/>
    <n v="192325"/>
    <n v="132698"/>
    <n v="232222"/>
    <n v="156545"/>
    <n v="273954"/>
    <n v="171155"/>
    <n v="299521"/>
    <n v="184210"/>
    <n v="322367"/>
  </r>
  <r>
    <n v="4"/>
    <s v="Region IV - Southeast"/>
    <x v="20"/>
    <s v="MS"/>
    <x v="120"/>
    <n v="2"/>
    <x v="1"/>
    <n v="65740"/>
    <n v="115045"/>
    <n v="86987"/>
    <n v="152228"/>
    <n v="104738"/>
    <n v="183292"/>
    <n v="127210"/>
    <n v="222617"/>
    <n v="151561"/>
    <n v="265231"/>
    <n v="167245"/>
    <n v="292679"/>
    <n v="182009"/>
    <n v="318515"/>
  </r>
  <r>
    <n v="4"/>
    <s v="Region IV - Southeast"/>
    <x v="20"/>
    <s v="MS"/>
    <x v="120"/>
    <n v="3"/>
    <x v="2"/>
    <n v="53404"/>
    <n v="93457"/>
    <n v="73682"/>
    <n v="128943"/>
    <n v="93336"/>
    <n v="163339"/>
    <n v="121660"/>
    <n v="212904"/>
    <n v="151618"/>
    <n v="265332"/>
    <n v="170570"/>
    <n v="298497"/>
    <n v="189228"/>
    <n v="331148"/>
  </r>
  <r>
    <n v="4"/>
    <s v="Region IV - Southeast"/>
    <x v="20"/>
    <s v="MS"/>
    <x v="120"/>
    <n v="4"/>
    <x v="3"/>
    <n v="62580"/>
    <n v="100127"/>
    <n v="87611"/>
    <n v="140178"/>
    <n v="112643"/>
    <n v="180229"/>
    <n v="150191"/>
    <n v="240306"/>
    <n v="187739"/>
    <n v="300382"/>
    <n v="212771"/>
    <n v="340433"/>
    <n v="237802"/>
    <n v="380484"/>
  </r>
  <r>
    <n v="4"/>
    <s v="Region IV - Southeast"/>
    <x v="20"/>
    <s v="MS"/>
    <x v="121"/>
    <n v="1"/>
    <x v="0"/>
    <n v="72895"/>
    <n v="127566"/>
    <n v="96137"/>
    <n v="168239"/>
    <n v="115340"/>
    <n v="201846"/>
    <n v="139144"/>
    <n v="243503"/>
    <n v="164125"/>
    <n v="287218"/>
    <n v="179436"/>
    <n v="314013"/>
    <n v="193114"/>
    <n v="337950"/>
  </r>
  <r>
    <n v="4"/>
    <s v="Region IV - Southeast"/>
    <x v="20"/>
    <s v="MS"/>
    <x v="121"/>
    <n v="2"/>
    <x v="1"/>
    <n v="69130"/>
    <n v="120977"/>
    <n v="91423"/>
    <n v="159991"/>
    <n v="110003"/>
    <n v="192505"/>
    <n v="133469"/>
    <n v="233571"/>
    <n v="158971"/>
    <n v="278198"/>
    <n v="175393"/>
    <n v="306938"/>
    <n v="190838"/>
    <n v="333967"/>
  </r>
  <r>
    <n v="4"/>
    <s v="Region IV - Southeast"/>
    <x v="20"/>
    <s v="MS"/>
    <x v="121"/>
    <n v="3"/>
    <x v="2"/>
    <n v="56253"/>
    <n v="98442"/>
    <n v="77633"/>
    <n v="135858"/>
    <n v="98369"/>
    <n v="172146"/>
    <n v="128275"/>
    <n v="224481"/>
    <n v="159872"/>
    <n v="279775"/>
    <n v="179881"/>
    <n v="314791"/>
    <n v="199586"/>
    <n v="349276"/>
  </r>
  <r>
    <n v="4"/>
    <s v="Region IV - Southeast"/>
    <x v="20"/>
    <s v="MS"/>
    <x v="121"/>
    <n v="4"/>
    <x v="3"/>
    <n v="65672"/>
    <n v="105076"/>
    <n v="91941"/>
    <n v="147106"/>
    <n v="118210"/>
    <n v="189137"/>
    <n v="157614"/>
    <n v="252182"/>
    <n v="197017"/>
    <n v="315228"/>
    <n v="223286"/>
    <n v="357258"/>
    <n v="249555"/>
    <n v="399288"/>
  </r>
  <r>
    <n v="4"/>
    <s v="Region IV - Southeast"/>
    <x v="20"/>
    <s v="MS"/>
    <x v="122"/>
    <n v="1"/>
    <x v="0"/>
    <n v="69934"/>
    <n v="122384"/>
    <n v="92222"/>
    <n v="161388"/>
    <n v="110628"/>
    <n v="193600"/>
    <n v="133435"/>
    <n v="233511"/>
    <n v="157385"/>
    <n v="275423"/>
    <n v="172066"/>
    <n v="301116"/>
    <n v="185181"/>
    <n v="324066"/>
  </r>
  <r>
    <n v="4"/>
    <s v="Region IV - Southeast"/>
    <x v="20"/>
    <s v="MS"/>
    <x v="122"/>
    <n v="2"/>
    <x v="1"/>
    <n v="66334"/>
    <n v="116084"/>
    <n v="87716"/>
    <n v="153502"/>
    <n v="105526"/>
    <n v="184670"/>
    <n v="128009"/>
    <n v="224016"/>
    <n v="152457"/>
    <n v="266800"/>
    <n v="168201"/>
    <n v="294351"/>
    <n v="183005"/>
    <n v="320258"/>
  </r>
  <r>
    <n v="4"/>
    <s v="Region IV - Southeast"/>
    <x v="20"/>
    <s v="MS"/>
    <x v="122"/>
    <n v="3"/>
    <x v="2"/>
    <n v="53997"/>
    <n v="94495"/>
    <n v="74525"/>
    <n v="130419"/>
    <n v="94437"/>
    <n v="165264"/>
    <n v="123158"/>
    <n v="215527"/>
    <n v="153496"/>
    <n v="268619"/>
    <n v="172713"/>
    <n v="302248"/>
    <n v="191639"/>
    <n v="335368"/>
  </r>
  <r>
    <n v="4"/>
    <s v="Region IV - Southeast"/>
    <x v="20"/>
    <s v="MS"/>
    <x v="122"/>
    <n v="4"/>
    <x v="3"/>
    <n v="62989"/>
    <n v="100782"/>
    <n v="88184"/>
    <n v="141094"/>
    <n v="113379"/>
    <n v="181407"/>
    <n v="151172"/>
    <n v="241876"/>
    <n v="188966"/>
    <n v="302345"/>
    <n v="214161"/>
    <n v="342658"/>
    <n v="239356"/>
    <n v="382970"/>
  </r>
  <r>
    <n v="4"/>
    <s v="Region IV - Southeast"/>
    <x v="20"/>
    <s v="MS"/>
    <x v="123"/>
    <n v="1"/>
    <x v="0"/>
    <n v="71262"/>
    <n v="124708"/>
    <n v="93953"/>
    <n v="164417"/>
    <n v="112673"/>
    <n v="197178"/>
    <n v="135846"/>
    <n v="237730"/>
    <n v="160217"/>
    <n v="280380"/>
    <n v="175160"/>
    <n v="306530"/>
    <n v="188507"/>
    <n v="329887"/>
  </r>
  <r>
    <n v="4"/>
    <s v="Region IV - Southeast"/>
    <x v="20"/>
    <s v="MS"/>
    <x v="123"/>
    <n v="2"/>
    <x v="1"/>
    <n v="67620"/>
    <n v="118335"/>
    <n v="89395"/>
    <n v="156441"/>
    <n v="107512"/>
    <n v="188145"/>
    <n v="130358"/>
    <n v="228126"/>
    <n v="155233"/>
    <n v="271658"/>
    <n v="171250"/>
    <n v="299688"/>
    <n v="186306"/>
    <n v="326035"/>
  </r>
  <r>
    <n v="4"/>
    <s v="Region IV - Southeast"/>
    <x v="20"/>
    <s v="MS"/>
    <x v="123"/>
    <n v="3"/>
    <x v="2"/>
    <n v="55087"/>
    <n v="96403"/>
    <n v="76039"/>
    <n v="133067"/>
    <n v="96367"/>
    <n v="168642"/>
    <n v="125700"/>
    <n v="219975"/>
    <n v="156669"/>
    <n v="274170"/>
    <n v="176294"/>
    <n v="308514"/>
    <n v="195625"/>
    <n v="342344"/>
  </r>
  <r>
    <n v="4"/>
    <s v="Region IV - Southeast"/>
    <x v="20"/>
    <s v="MS"/>
    <x v="123"/>
    <n v="4"/>
    <x v="3"/>
    <n v="64150"/>
    <n v="102641"/>
    <n v="89810"/>
    <n v="143697"/>
    <n v="115471"/>
    <n v="184753"/>
    <n v="153961"/>
    <n v="246337"/>
    <n v="192451"/>
    <n v="307922"/>
    <n v="218111"/>
    <n v="348978"/>
    <n v="243771"/>
    <n v="390034"/>
  </r>
  <r>
    <n v="4"/>
    <s v="Region IV - Southeast"/>
    <x v="20"/>
    <s v="MS"/>
    <x v="124"/>
    <n v="1"/>
    <x v="0"/>
    <n v="69934"/>
    <n v="122384"/>
    <n v="92222"/>
    <n v="161388"/>
    <n v="110628"/>
    <n v="193600"/>
    <n v="133435"/>
    <n v="233511"/>
    <n v="157385"/>
    <n v="275423"/>
    <n v="172066"/>
    <n v="301116"/>
    <n v="185181"/>
    <n v="324066"/>
  </r>
  <r>
    <n v="4"/>
    <s v="Region IV - Southeast"/>
    <x v="20"/>
    <s v="MS"/>
    <x v="124"/>
    <n v="2"/>
    <x v="1"/>
    <n v="66334"/>
    <n v="116084"/>
    <n v="87716"/>
    <n v="153502"/>
    <n v="105526"/>
    <n v="184670"/>
    <n v="128009"/>
    <n v="224016"/>
    <n v="152457"/>
    <n v="266800"/>
    <n v="168201"/>
    <n v="294351"/>
    <n v="183005"/>
    <n v="320258"/>
  </r>
  <r>
    <n v="4"/>
    <s v="Region IV - Southeast"/>
    <x v="20"/>
    <s v="MS"/>
    <x v="124"/>
    <n v="3"/>
    <x v="2"/>
    <n v="53997"/>
    <n v="94495"/>
    <n v="74525"/>
    <n v="130419"/>
    <n v="94437"/>
    <n v="165264"/>
    <n v="123158"/>
    <n v="215527"/>
    <n v="153496"/>
    <n v="268619"/>
    <n v="172713"/>
    <n v="302248"/>
    <n v="191639"/>
    <n v="335368"/>
  </r>
  <r>
    <n v="4"/>
    <s v="Region IV - Southeast"/>
    <x v="20"/>
    <s v="MS"/>
    <x v="124"/>
    <n v="4"/>
    <x v="3"/>
    <n v="62989"/>
    <n v="100782"/>
    <n v="88184"/>
    <n v="141094"/>
    <n v="113379"/>
    <n v="181407"/>
    <n v="151172"/>
    <n v="241876"/>
    <n v="188966"/>
    <n v="302345"/>
    <n v="214161"/>
    <n v="342658"/>
    <n v="239356"/>
    <n v="382970"/>
  </r>
  <r>
    <n v="4"/>
    <s v="Region IV - Southeast"/>
    <x v="20"/>
    <s v="MS"/>
    <x v="125"/>
    <n v="1"/>
    <x v="0"/>
    <n v="73365"/>
    <n v="128389"/>
    <n v="96738"/>
    <n v="169292"/>
    <n v="116034"/>
    <n v="203059"/>
    <n v="139931"/>
    <n v="244880"/>
    <n v="165043"/>
    <n v="288825"/>
    <n v="180438"/>
    <n v="315766"/>
    <n v="194189"/>
    <n v="339830"/>
  </r>
  <r>
    <n v="4"/>
    <s v="Region IV - Southeast"/>
    <x v="20"/>
    <s v="MS"/>
    <x v="125"/>
    <n v="2"/>
    <x v="1"/>
    <n v="69600"/>
    <n v="121799"/>
    <n v="92025"/>
    <n v="161044"/>
    <n v="110696"/>
    <n v="193718"/>
    <n v="134256"/>
    <n v="234948"/>
    <n v="159889"/>
    <n v="279805"/>
    <n v="176394"/>
    <n v="308690"/>
    <n v="191912"/>
    <n v="335847"/>
  </r>
  <r>
    <n v="4"/>
    <s v="Region IV - Southeast"/>
    <x v="20"/>
    <s v="MS"/>
    <x v="125"/>
    <n v="3"/>
    <x v="2"/>
    <n v="56673"/>
    <n v="99179"/>
    <n v="78222"/>
    <n v="136889"/>
    <n v="99127"/>
    <n v="173472"/>
    <n v="129285"/>
    <n v="226249"/>
    <n v="161134"/>
    <n v="281985"/>
    <n v="181312"/>
    <n v="317296"/>
    <n v="201185"/>
    <n v="352074"/>
  </r>
  <r>
    <n v="4"/>
    <s v="Region IV - Southeast"/>
    <x v="20"/>
    <s v="MS"/>
    <x v="125"/>
    <n v="4"/>
    <x v="3"/>
    <n v="66065"/>
    <n v="105704"/>
    <n v="92491"/>
    <n v="147986"/>
    <n v="118917"/>
    <n v="190267"/>
    <n v="158556"/>
    <n v="253690"/>
    <n v="198195"/>
    <n v="317112"/>
    <n v="224621"/>
    <n v="359394"/>
    <n v="251047"/>
    <n v="401676"/>
  </r>
  <r>
    <n v="4"/>
    <s v="Region IV - Southeast"/>
    <x v="20"/>
    <s v="MS"/>
    <x v="126"/>
    <n v="1"/>
    <x v="0"/>
    <n v="69381"/>
    <n v="121417"/>
    <n v="91545"/>
    <n v="160204"/>
    <n v="109900"/>
    <n v="192325"/>
    <n v="132698"/>
    <n v="232222"/>
    <n v="156545"/>
    <n v="273954"/>
    <n v="171155"/>
    <n v="299521"/>
    <n v="184210"/>
    <n v="322367"/>
  </r>
  <r>
    <n v="4"/>
    <s v="Region IV - Southeast"/>
    <x v="20"/>
    <s v="MS"/>
    <x v="126"/>
    <n v="2"/>
    <x v="1"/>
    <n v="65740"/>
    <n v="115045"/>
    <n v="86987"/>
    <n v="152228"/>
    <n v="104738"/>
    <n v="183292"/>
    <n v="127210"/>
    <n v="222617"/>
    <n v="151561"/>
    <n v="265231"/>
    <n v="167245"/>
    <n v="292679"/>
    <n v="182009"/>
    <n v="318515"/>
  </r>
  <r>
    <n v="4"/>
    <s v="Region IV - Southeast"/>
    <x v="20"/>
    <s v="MS"/>
    <x v="126"/>
    <n v="3"/>
    <x v="2"/>
    <n v="53404"/>
    <n v="93457"/>
    <n v="73682"/>
    <n v="128943"/>
    <n v="93336"/>
    <n v="163339"/>
    <n v="121660"/>
    <n v="212904"/>
    <n v="151618"/>
    <n v="265332"/>
    <n v="170570"/>
    <n v="298497"/>
    <n v="189228"/>
    <n v="331148"/>
  </r>
  <r>
    <n v="4"/>
    <s v="Region IV - Southeast"/>
    <x v="20"/>
    <s v="MS"/>
    <x v="126"/>
    <n v="4"/>
    <x v="3"/>
    <n v="62580"/>
    <n v="100127"/>
    <n v="87611"/>
    <n v="140178"/>
    <n v="112643"/>
    <n v="180229"/>
    <n v="150191"/>
    <n v="240306"/>
    <n v="187739"/>
    <n v="300382"/>
    <n v="212771"/>
    <n v="340433"/>
    <n v="237802"/>
    <n v="380484"/>
  </r>
  <r>
    <n v="4"/>
    <s v="Region IV - Southeast"/>
    <x v="21"/>
    <s v="NC"/>
    <x v="127"/>
    <n v="1"/>
    <x v="0"/>
    <n v="74775"/>
    <n v="130857"/>
    <n v="98544"/>
    <n v="172452"/>
    <n v="118114"/>
    <n v="206699"/>
    <n v="142292"/>
    <n v="249011"/>
    <n v="167797"/>
    <n v="293645"/>
    <n v="183441"/>
    <n v="321023"/>
    <n v="197412"/>
    <n v="345470"/>
  </r>
  <r>
    <n v="4"/>
    <s v="Region IV - Southeast"/>
    <x v="21"/>
    <s v="NC"/>
    <x v="127"/>
    <n v="2"/>
    <x v="1"/>
    <n v="71010"/>
    <n v="124267"/>
    <n v="93831"/>
    <n v="164204"/>
    <n v="112776"/>
    <n v="197358"/>
    <n v="136617"/>
    <n v="239080"/>
    <n v="162643"/>
    <n v="284625"/>
    <n v="179398"/>
    <n v="313947"/>
    <n v="195135"/>
    <n v="341487"/>
  </r>
  <r>
    <n v="4"/>
    <s v="Region IV - Southeast"/>
    <x v="21"/>
    <s v="NC"/>
    <x v="127"/>
    <n v="3"/>
    <x v="2"/>
    <n v="57936"/>
    <n v="101388"/>
    <n v="79990"/>
    <n v="139982"/>
    <n v="101400"/>
    <n v="177449"/>
    <n v="132315"/>
    <n v="231552"/>
    <n v="164922"/>
    <n v="288614"/>
    <n v="185605"/>
    <n v="324808"/>
    <n v="205983"/>
    <n v="360471"/>
  </r>
  <r>
    <n v="4"/>
    <s v="Region IV - Southeast"/>
    <x v="21"/>
    <s v="NC"/>
    <x v="127"/>
    <n v="4"/>
    <x v="3"/>
    <n v="67243"/>
    <n v="107589"/>
    <n v="94140"/>
    <n v="150625"/>
    <n v="121038"/>
    <n v="193660"/>
    <n v="161384"/>
    <n v="258214"/>
    <n v="201729"/>
    <n v="322767"/>
    <n v="228627"/>
    <n v="365803"/>
    <n v="255524"/>
    <n v="408838"/>
  </r>
  <r>
    <n v="4"/>
    <s v="Region IV - Southeast"/>
    <x v="21"/>
    <s v="NC"/>
    <x v="128"/>
    <n v="1"/>
    <x v="0"/>
    <n v="76573"/>
    <n v="134004"/>
    <n v="100877"/>
    <n v="176535"/>
    <n v="120851"/>
    <n v="211490"/>
    <n v="145490"/>
    <n v="254608"/>
    <n v="171547"/>
    <n v="300208"/>
    <n v="187537"/>
    <n v="328190"/>
    <n v="201812"/>
    <n v="353171"/>
  </r>
  <r>
    <n v="4"/>
    <s v="Region IV - Southeast"/>
    <x v="21"/>
    <s v="NC"/>
    <x v="128"/>
    <n v="2"/>
    <x v="1"/>
    <n v="72766"/>
    <n v="127341"/>
    <n v="96112"/>
    <n v="168196"/>
    <n v="115455"/>
    <n v="202047"/>
    <n v="139753"/>
    <n v="244567"/>
    <n v="166337"/>
    <n v="291089"/>
    <n v="183449"/>
    <n v="321036"/>
    <n v="199511"/>
    <n v="349144"/>
  </r>
  <r>
    <n v="4"/>
    <s v="Region IV - Southeast"/>
    <x v="21"/>
    <s v="NC"/>
    <x v="128"/>
    <n v="3"/>
    <x v="2"/>
    <n v="59447"/>
    <n v="104032"/>
    <n v="82093"/>
    <n v="143662"/>
    <n v="104087"/>
    <n v="182153"/>
    <n v="135867"/>
    <n v="237768"/>
    <n v="169357"/>
    <n v="296375"/>
    <n v="190616"/>
    <n v="333579"/>
    <n v="211569"/>
    <n v="370245"/>
  </r>
  <r>
    <n v="4"/>
    <s v="Region IV - Southeast"/>
    <x v="21"/>
    <s v="NC"/>
    <x v="128"/>
    <n v="4"/>
    <x v="3"/>
    <n v="68798"/>
    <n v="110076"/>
    <n v="96317"/>
    <n v="154107"/>
    <n v="123836"/>
    <n v="198137"/>
    <n v="165114"/>
    <n v="264183"/>
    <n v="206393"/>
    <n v="330229"/>
    <n v="233912"/>
    <n v="374259"/>
    <n v="261431"/>
    <n v="418290"/>
  </r>
  <r>
    <n v="4"/>
    <s v="Region IV - Southeast"/>
    <x v="21"/>
    <s v="NC"/>
    <x v="129"/>
    <n v="1"/>
    <x v="0"/>
    <n v="75163"/>
    <n v="131536"/>
    <n v="99071"/>
    <n v="173375"/>
    <n v="118772"/>
    <n v="207850"/>
    <n v="143129"/>
    <n v="250476"/>
    <n v="168793"/>
    <n v="295388"/>
    <n v="184533"/>
    <n v="322933"/>
    <n v="198589"/>
    <n v="347531"/>
  </r>
  <r>
    <n v="4"/>
    <s v="Region IV - Southeast"/>
    <x v="21"/>
    <s v="NC"/>
    <x v="129"/>
    <n v="2"/>
    <x v="1"/>
    <n v="71356"/>
    <n v="124873"/>
    <n v="94306"/>
    <n v="165036"/>
    <n v="113375"/>
    <n v="198407"/>
    <n v="137392"/>
    <n v="240436"/>
    <n v="163583"/>
    <n v="286269"/>
    <n v="180445"/>
    <n v="315779"/>
    <n v="196288"/>
    <n v="343504"/>
  </r>
  <r>
    <n v="4"/>
    <s v="Region IV - Southeast"/>
    <x v="21"/>
    <s v="NC"/>
    <x v="129"/>
    <n v="3"/>
    <x v="2"/>
    <n v="58184"/>
    <n v="101822"/>
    <n v="80325"/>
    <n v="140569"/>
    <n v="101815"/>
    <n v="178175"/>
    <n v="132837"/>
    <n v="232465"/>
    <n v="165569"/>
    <n v="289746"/>
    <n v="186323"/>
    <n v="326066"/>
    <n v="206771"/>
    <n v="361849"/>
  </r>
  <r>
    <n v="4"/>
    <s v="Region IV - Southeast"/>
    <x v="21"/>
    <s v="NC"/>
    <x v="129"/>
    <n v="4"/>
    <x v="3"/>
    <n v="67620"/>
    <n v="108191"/>
    <n v="94667"/>
    <n v="151468"/>
    <n v="121715"/>
    <n v="194744"/>
    <n v="162287"/>
    <n v="259659"/>
    <n v="202859"/>
    <n v="324574"/>
    <n v="229907"/>
    <n v="367851"/>
    <n v="256954"/>
    <n v="411127"/>
  </r>
  <r>
    <n v="4"/>
    <s v="Region IV - Southeast"/>
    <x v="21"/>
    <s v="NC"/>
    <x v="130"/>
    <n v="1"/>
    <x v="0"/>
    <n v="71649"/>
    <n v="125387"/>
    <n v="94480"/>
    <n v="165340"/>
    <n v="113331"/>
    <n v="198329"/>
    <n v="136683"/>
    <n v="239195"/>
    <n v="161214"/>
    <n v="282124"/>
    <n v="176252"/>
    <n v="308441"/>
    <n v="189685"/>
    <n v="331948"/>
  </r>
  <r>
    <n v="4"/>
    <s v="Region IV - Southeast"/>
    <x v="21"/>
    <s v="NC"/>
    <x v="130"/>
    <n v="2"/>
    <x v="1"/>
    <n v="67967"/>
    <n v="118942"/>
    <n v="89870"/>
    <n v="157273"/>
    <n v="108111"/>
    <n v="189194"/>
    <n v="131133"/>
    <n v="229482"/>
    <n v="156173"/>
    <n v="273302"/>
    <n v="172297"/>
    <n v="301521"/>
    <n v="187459"/>
    <n v="328052"/>
  </r>
  <r>
    <n v="4"/>
    <s v="Region IV - Southeast"/>
    <x v="21"/>
    <s v="NC"/>
    <x v="130"/>
    <n v="3"/>
    <x v="2"/>
    <n v="55335"/>
    <n v="96837"/>
    <n v="76374"/>
    <n v="133654"/>
    <n v="96782"/>
    <n v="169368"/>
    <n v="126222"/>
    <n v="220888"/>
    <n v="157315"/>
    <n v="275302"/>
    <n v="177012"/>
    <n v="309772"/>
    <n v="196412"/>
    <n v="343721"/>
  </r>
  <r>
    <n v="4"/>
    <s v="Region IV - Southeast"/>
    <x v="21"/>
    <s v="NC"/>
    <x v="130"/>
    <n v="4"/>
    <x v="3"/>
    <n v="64527"/>
    <n v="103243"/>
    <n v="90338"/>
    <n v="144540"/>
    <n v="116148"/>
    <n v="185837"/>
    <n v="154864"/>
    <n v="247783"/>
    <n v="193580"/>
    <n v="309729"/>
    <n v="219391"/>
    <n v="351026"/>
    <n v="245202"/>
    <n v="392323"/>
  </r>
  <r>
    <n v="4"/>
    <s v="Region IV - Southeast"/>
    <x v="21"/>
    <s v="NC"/>
    <x v="131"/>
    <n v="1"/>
    <x v="0"/>
    <n v="77596"/>
    <n v="135793"/>
    <n v="102155"/>
    <n v="178772"/>
    <n v="122273"/>
    <n v="213978"/>
    <n v="147014"/>
    <n v="257274"/>
    <n v="173305"/>
    <n v="303284"/>
    <n v="189449"/>
    <n v="331536"/>
    <n v="203857"/>
    <n v="356750"/>
  </r>
  <r>
    <n v="4"/>
    <s v="Region IV - Southeast"/>
    <x v="21"/>
    <s v="NC"/>
    <x v="131"/>
    <n v="2"/>
    <x v="1"/>
    <n v="73830"/>
    <n v="129203"/>
    <n v="97442"/>
    <n v="170524"/>
    <n v="116936"/>
    <n v="204638"/>
    <n v="141339"/>
    <n v="247343"/>
    <n v="168151"/>
    <n v="294264"/>
    <n v="185406"/>
    <n v="324460"/>
    <n v="201581"/>
    <n v="352767"/>
  </r>
  <r>
    <n v="4"/>
    <s v="Region IV - Southeast"/>
    <x v="21"/>
    <s v="NC"/>
    <x v="131"/>
    <n v="3"/>
    <x v="2"/>
    <n v="60461"/>
    <n v="105807"/>
    <n v="83525"/>
    <n v="146169"/>
    <n v="105945"/>
    <n v="185404"/>
    <n v="138376"/>
    <n v="242158"/>
    <n v="172498"/>
    <n v="301871"/>
    <n v="194191"/>
    <n v="339834"/>
    <n v="215579"/>
    <n v="377264"/>
  </r>
  <r>
    <n v="4"/>
    <s v="Region IV - Southeast"/>
    <x v="21"/>
    <s v="NC"/>
    <x v="131"/>
    <n v="4"/>
    <x v="3"/>
    <n v="69599"/>
    <n v="111359"/>
    <n v="97439"/>
    <n v="155902"/>
    <n v="125279"/>
    <n v="200446"/>
    <n v="167038"/>
    <n v="267261"/>
    <n v="208798"/>
    <n v="334076"/>
    <n v="236637"/>
    <n v="378620"/>
    <n v="264477"/>
    <n v="423163"/>
  </r>
  <r>
    <n v="4"/>
    <s v="Region IV - Southeast"/>
    <x v="21"/>
    <s v="NC"/>
    <x v="132"/>
    <n v="1"/>
    <x v="0"/>
    <n v="75163"/>
    <n v="131536"/>
    <n v="99071"/>
    <n v="173375"/>
    <n v="118772"/>
    <n v="207850"/>
    <n v="143129"/>
    <n v="250476"/>
    <n v="168793"/>
    <n v="295388"/>
    <n v="184533"/>
    <n v="322933"/>
    <n v="198589"/>
    <n v="347531"/>
  </r>
  <r>
    <n v="4"/>
    <s v="Region IV - Southeast"/>
    <x v="21"/>
    <s v="NC"/>
    <x v="132"/>
    <n v="2"/>
    <x v="1"/>
    <n v="71356"/>
    <n v="124873"/>
    <n v="94306"/>
    <n v="165036"/>
    <n v="113375"/>
    <n v="198407"/>
    <n v="137392"/>
    <n v="240436"/>
    <n v="163583"/>
    <n v="286269"/>
    <n v="180445"/>
    <n v="315779"/>
    <n v="196288"/>
    <n v="343504"/>
  </r>
  <r>
    <n v="4"/>
    <s v="Region IV - Southeast"/>
    <x v="21"/>
    <s v="NC"/>
    <x v="132"/>
    <n v="3"/>
    <x v="2"/>
    <n v="58184"/>
    <n v="101822"/>
    <n v="80325"/>
    <n v="140569"/>
    <n v="101815"/>
    <n v="178175"/>
    <n v="132837"/>
    <n v="232465"/>
    <n v="165569"/>
    <n v="289746"/>
    <n v="186323"/>
    <n v="326066"/>
    <n v="206771"/>
    <n v="361849"/>
  </r>
  <r>
    <n v="4"/>
    <s v="Region IV - Southeast"/>
    <x v="21"/>
    <s v="NC"/>
    <x v="132"/>
    <n v="4"/>
    <x v="3"/>
    <n v="67620"/>
    <n v="108191"/>
    <n v="94667"/>
    <n v="151468"/>
    <n v="121715"/>
    <n v="194744"/>
    <n v="162287"/>
    <n v="259659"/>
    <n v="202859"/>
    <n v="324574"/>
    <n v="229907"/>
    <n v="367851"/>
    <n v="256954"/>
    <n v="411127"/>
  </r>
  <r>
    <n v="4"/>
    <s v="Region IV - Southeast"/>
    <x v="21"/>
    <s v="NC"/>
    <x v="121"/>
    <n v="1"/>
    <x v="0"/>
    <n v="71344"/>
    <n v="124852"/>
    <n v="94027"/>
    <n v="164548"/>
    <n v="112708"/>
    <n v="197240"/>
    <n v="135795"/>
    <n v="237642"/>
    <n v="160139"/>
    <n v="280243"/>
    <n v="175070"/>
    <n v="306373"/>
    <n v="188404"/>
    <n v="329706"/>
  </r>
  <r>
    <n v="4"/>
    <s v="Region IV - Southeast"/>
    <x v="21"/>
    <s v="NC"/>
    <x v="121"/>
    <n v="2"/>
    <x v="1"/>
    <n v="67744"/>
    <n v="118552"/>
    <n v="89521"/>
    <n v="156662"/>
    <n v="107606"/>
    <n v="188310"/>
    <n v="130370"/>
    <n v="228147"/>
    <n v="155211"/>
    <n v="271619"/>
    <n v="171204"/>
    <n v="299608"/>
    <n v="186227"/>
    <n v="325898"/>
  </r>
  <r>
    <n v="4"/>
    <s v="Region IV - Southeast"/>
    <x v="21"/>
    <s v="NC"/>
    <x v="121"/>
    <n v="3"/>
    <x v="2"/>
    <n v="55260"/>
    <n v="96705"/>
    <n v="76293"/>
    <n v="133512"/>
    <n v="96709"/>
    <n v="169241"/>
    <n v="126188"/>
    <n v="220830"/>
    <n v="157284"/>
    <n v="275248"/>
    <n v="177006"/>
    <n v="309760"/>
    <n v="196437"/>
    <n v="343765"/>
  </r>
  <r>
    <n v="4"/>
    <s v="Region IV - Southeast"/>
    <x v="21"/>
    <s v="NC"/>
    <x v="121"/>
    <n v="4"/>
    <x v="3"/>
    <n v="64167"/>
    <n v="102667"/>
    <n v="89833"/>
    <n v="143733"/>
    <n v="115500"/>
    <n v="184800"/>
    <n v="154000"/>
    <n v="246400"/>
    <n v="192500"/>
    <n v="308000"/>
    <n v="218166"/>
    <n v="349066"/>
    <n v="243833"/>
    <n v="390133"/>
  </r>
  <r>
    <n v="4"/>
    <s v="Region IV - Southeast"/>
    <x v="21"/>
    <s v="NC"/>
    <x v="133"/>
    <n v="1"/>
    <x v="0"/>
    <n v="75163"/>
    <n v="131536"/>
    <n v="99071"/>
    <n v="173375"/>
    <n v="118772"/>
    <n v="207850"/>
    <n v="143129"/>
    <n v="250476"/>
    <n v="168793"/>
    <n v="295388"/>
    <n v="184533"/>
    <n v="322933"/>
    <n v="198589"/>
    <n v="347531"/>
  </r>
  <r>
    <n v="4"/>
    <s v="Region IV - Southeast"/>
    <x v="21"/>
    <s v="NC"/>
    <x v="133"/>
    <n v="2"/>
    <x v="1"/>
    <n v="71356"/>
    <n v="124873"/>
    <n v="94306"/>
    <n v="165036"/>
    <n v="113375"/>
    <n v="198407"/>
    <n v="137392"/>
    <n v="240436"/>
    <n v="163583"/>
    <n v="286269"/>
    <n v="180445"/>
    <n v="315779"/>
    <n v="196288"/>
    <n v="343504"/>
  </r>
  <r>
    <n v="4"/>
    <s v="Region IV - Southeast"/>
    <x v="21"/>
    <s v="NC"/>
    <x v="133"/>
    <n v="3"/>
    <x v="2"/>
    <n v="58184"/>
    <n v="101822"/>
    <n v="80325"/>
    <n v="140569"/>
    <n v="101815"/>
    <n v="178175"/>
    <n v="132837"/>
    <n v="232465"/>
    <n v="165569"/>
    <n v="289746"/>
    <n v="186323"/>
    <n v="326066"/>
    <n v="206771"/>
    <n v="361849"/>
  </r>
  <r>
    <n v="4"/>
    <s v="Region IV - Southeast"/>
    <x v="21"/>
    <s v="NC"/>
    <x v="133"/>
    <n v="4"/>
    <x v="3"/>
    <n v="67620"/>
    <n v="108191"/>
    <n v="94667"/>
    <n v="151468"/>
    <n v="121715"/>
    <n v="194744"/>
    <n v="162287"/>
    <n v="259659"/>
    <n v="202859"/>
    <n v="324574"/>
    <n v="229907"/>
    <n v="367851"/>
    <n v="256954"/>
    <n v="411127"/>
  </r>
  <r>
    <n v="4"/>
    <s v="Region IV - Southeast"/>
    <x v="21"/>
    <s v="NC"/>
    <x v="60"/>
    <n v="1"/>
    <x v="0"/>
    <n v="76103"/>
    <n v="133181"/>
    <n v="100275"/>
    <n v="175481"/>
    <n v="120158"/>
    <n v="210277"/>
    <n v="144703"/>
    <n v="253231"/>
    <n v="170629"/>
    <n v="298602"/>
    <n v="186536"/>
    <n v="326437"/>
    <n v="200738"/>
    <n v="351291"/>
  </r>
  <r>
    <n v="4"/>
    <s v="Region IV - Southeast"/>
    <x v="21"/>
    <s v="NC"/>
    <x v="60"/>
    <n v="2"/>
    <x v="1"/>
    <n v="72296"/>
    <n v="126519"/>
    <n v="95510"/>
    <n v="167143"/>
    <n v="114762"/>
    <n v="200834"/>
    <n v="138966"/>
    <n v="243190"/>
    <n v="165419"/>
    <n v="289483"/>
    <n v="182448"/>
    <n v="319284"/>
    <n v="198437"/>
    <n v="347264"/>
  </r>
  <r>
    <n v="4"/>
    <s v="Region IV - Southeast"/>
    <x v="21"/>
    <s v="NC"/>
    <x v="60"/>
    <n v="3"/>
    <x v="2"/>
    <n v="59026"/>
    <n v="103296"/>
    <n v="81504"/>
    <n v="142631"/>
    <n v="103330"/>
    <n v="180827"/>
    <n v="134857"/>
    <n v="236000"/>
    <n v="168094"/>
    <n v="294165"/>
    <n v="189185"/>
    <n v="331074"/>
    <n v="209969"/>
    <n v="367446"/>
  </r>
  <r>
    <n v="4"/>
    <s v="Region IV - Southeast"/>
    <x v="21"/>
    <s v="NC"/>
    <x v="60"/>
    <n v="4"/>
    <x v="3"/>
    <n v="68405"/>
    <n v="109448"/>
    <n v="95767"/>
    <n v="153227"/>
    <n v="123129"/>
    <n v="197006"/>
    <n v="164172"/>
    <n v="262675"/>
    <n v="205215"/>
    <n v="328344"/>
    <n v="232577"/>
    <n v="372123"/>
    <n v="259939"/>
    <n v="415902"/>
  </r>
  <r>
    <n v="4"/>
    <s v="Region IV - Southeast"/>
    <x v="21"/>
    <s v="NC"/>
    <x v="134"/>
    <n v="1"/>
    <x v="0"/>
    <n v="73694"/>
    <n v="128965"/>
    <n v="97037"/>
    <n v="169814"/>
    <n v="116175"/>
    <n v="203306"/>
    <n v="139730"/>
    <n v="244528"/>
    <n v="164729"/>
    <n v="288276"/>
    <n v="180077"/>
    <n v="315134"/>
    <n v="193775"/>
    <n v="339106"/>
  </r>
  <r>
    <n v="4"/>
    <s v="Region IV - Southeast"/>
    <x v="21"/>
    <s v="NC"/>
    <x v="134"/>
    <n v="2"/>
    <x v="1"/>
    <n v="70094"/>
    <n v="122665"/>
    <n v="92531"/>
    <n v="161928"/>
    <n v="111072"/>
    <n v="194376"/>
    <n v="134304"/>
    <n v="235033"/>
    <n v="159801"/>
    <n v="279652"/>
    <n v="176211"/>
    <n v="308369"/>
    <n v="191599"/>
    <n v="335298"/>
  </r>
  <r>
    <n v="4"/>
    <s v="Region IV - Southeast"/>
    <x v="21"/>
    <s v="NC"/>
    <x v="134"/>
    <n v="3"/>
    <x v="2"/>
    <n v="57364"/>
    <n v="100388"/>
    <n v="79239"/>
    <n v="138668"/>
    <n v="100497"/>
    <n v="175870"/>
    <n v="131239"/>
    <n v="229668"/>
    <n v="163597"/>
    <n v="286296"/>
    <n v="184161"/>
    <n v="322281"/>
    <n v="204434"/>
    <n v="357759"/>
  </r>
  <r>
    <n v="4"/>
    <s v="Region IV - Southeast"/>
    <x v="21"/>
    <s v="NC"/>
    <x v="134"/>
    <n v="4"/>
    <x v="3"/>
    <n v="66130"/>
    <n v="105808"/>
    <n v="92582"/>
    <n v="148131"/>
    <n v="119034"/>
    <n v="190454"/>
    <n v="158712"/>
    <n v="253939"/>
    <n v="198390"/>
    <n v="317424"/>
    <n v="224842"/>
    <n v="359747"/>
    <n v="251294"/>
    <n v="402070"/>
  </r>
  <r>
    <n v="4"/>
    <s v="Region IV - Southeast"/>
    <x v="22"/>
    <s v="SC "/>
    <x v="135"/>
    <n v="1"/>
    <x v="0"/>
    <n v="80029"/>
    <n v="140050"/>
    <n v="105239"/>
    <n v="184168"/>
    <n v="125775"/>
    <n v="220107"/>
    <n v="150898"/>
    <n v="264072"/>
    <n v="177817"/>
    <n v="311179"/>
    <n v="194365"/>
    <n v="340140"/>
    <n v="209125"/>
    <n v="365969"/>
  </r>
  <r>
    <n v="4"/>
    <s v="Region IV - Southeast"/>
    <x v="22"/>
    <s v="SC "/>
    <x v="135"/>
    <n v="2"/>
    <x v="1"/>
    <n v="76304"/>
    <n v="133533"/>
    <n v="100578"/>
    <n v="176011"/>
    <n v="120497"/>
    <n v="210869"/>
    <n v="145285"/>
    <n v="254249"/>
    <n v="172719"/>
    <n v="302258"/>
    <n v="190367"/>
    <n v="333142"/>
    <n v="206874"/>
    <n v="362029"/>
  </r>
  <r>
    <n v="4"/>
    <s v="Region IV - Southeast"/>
    <x v="22"/>
    <s v="SC "/>
    <x v="135"/>
    <n v="3"/>
    <x v="2"/>
    <n v="62738"/>
    <n v="109792"/>
    <n v="86726"/>
    <n v="151770"/>
    <n v="110075"/>
    <n v="192632"/>
    <n v="143915"/>
    <n v="251851"/>
    <n v="179427"/>
    <n v="313997"/>
    <n v="202058"/>
    <n v="353601"/>
    <n v="224388"/>
    <n v="392679"/>
  </r>
  <r>
    <n v="4"/>
    <s v="Region IV - Southeast"/>
    <x v="22"/>
    <s v="SC "/>
    <x v="135"/>
    <n v="4"/>
    <x v="3"/>
    <n v="71579"/>
    <n v="114526"/>
    <n v="100210"/>
    <n v="160337"/>
    <n v="128842"/>
    <n v="206147"/>
    <n v="171789"/>
    <n v="274863"/>
    <n v="214737"/>
    <n v="343579"/>
    <n v="243368"/>
    <n v="389389"/>
    <n v="272000"/>
    <n v="435200"/>
  </r>
  <r>
    <n v="4"/>
    <s v="Region IV - Southeast"/>
    <x v="22"/>
    <s v="SC "/>
    <x v="136"/>
    <n v="1"/>
    <x v="0"/>
    <n v="74082"/>
    <n v="129644"/>
    <n v="97564"/>
    <n v="170737"/>
    <n v="116833"/>
    <n v="204458"/>
    <n v="140567"/>
    <n v="245993"/>
    <n v="165725"/>
    <n v="290019"/>
    <n v="181168"/>
    <n v="317044"/>
    <n v="194953"/>
    <n v="341167"/>
  </r>
  <r>
    <n v="4"/>
    <s v="Region IV - Southeast"/>
    <x v="22"/>
    <s v="SC "/>
    <x v="136"/>
    <n v="2"/>
    <x v="1"/>
    <n v="70441"/>
    <n v="123271"/>
    <n v="93006"/>
    <n v="162761"/>
    <n v="111671"/>
    <n v="195425"/>
    <n v="135079"/>
    <n v="236389"/>
    <n v="160741"/>
    <n v="281297"/>
    <n v="177258"/>
    <n v="310202"/>
    <n v="192751"/>
    <n v="337315"/>
  </r>
  <r>
    <n v="4"/>
    <s v="Region IV - Southeast"/>
    <x v="22"/>
    <s v="SC "/>
    <x v="136"/>
    <n v="3"/>
    <x v="2"/>
    <n v="57612"/>
    <n v="100822"/>
    <n v="79574"/>
    <n v="139254"/>
    <n v="100912"/>
    <n v="176596"/>
    <n v="131761"/>
    <n v="230581"/>
    <n v="164244"/>
    <n v="287428"/>
    <n v="184880"/>
    <n v="323539"/>
    <n v="205221"/>
    <n v="359137"/>
  </r>
  <r>
    <n v="4"/>
    <s v="Region IV - Southeast"/>
    <x v="22"/>
    <s v="SC "/>
    <x v="136"/>
    <n v="4"/>
    <x v="3"/>
    <n v="66506"/>
    <n v="106410"/>
    <n v="93109"/>
    <n v="148974"/>
    <n v="119712"/>
    <n v="191539"/>
    <n v="159616"/>
    <n v="255385"/>
    <n v="199519"/>
    <n v="319231"/>
    <n v="226122"/>
    <n v="361795"/>
    <n v="252725"/>
    <n v="404359"/>
  </r>
  <r>
    <n v="4"/>
    <s v="Region IV - Southeast"/>
    <x v="22"/>
    <s v="SC "/>
    <x v="137"/>
    <n v="1"/>
    <x v="0"/>
    <n v="72425"/>
    <n v="126744"/>
    <n v="95535"/>
    <n v="167186"/>
    <n v="114647"/>
    <n v="200632"/>
    <n v="138358"/>
    <n v="242126"/>
    <n v="163207"/>
    <n v="285612"/>
    <n v="178435"/>
    <n v="312261"/>
    <n v="192040"/>
    <n v="336070"/>
  </r>
  <r>
    <n v="4"/>
    <s v="Region IV - Southeast"/>
    <x v="22"/>
    <s v="SC "/>
    <x v="137"/>
    <n v="2"/>
    <x v="1"/>
    <n v="68659"/>
    <n v="120154"/>
    <n v="90821"/>
    <n v="158938"/>
    <n v="109310"/>
    <n v="191292"/>
    <n v="132682"/>
    <n v="232194"/>
    <n v="158053"/>
    <n v="276592"/>
    <n v="174392"/>
    <n v="305185"/>
    <n v="189764"/>
    <n v="332087"/>
  </r>
  <r>
    <n v="4"/>
    <s v="Region IV - Southeast"/>
    <x v="22"/>
    <s v="SC "/>
    <x v="137"/>
    <n v="3"/>
    <x v="2"/>
    <n v="55832"/>
    <n v="97706"/>
    <n v="77044"/>
    <n v="134827"/>
    <n v="97612"/>
    <n v="170820"/>
    <n v="127265"/>
    <n v="222713"/>
    <n v="158609"/>
    <n v="277566"/>
    <n v="178450"/>
    <n v="312287"/>
    <n v="197987"/>
    <n v="346477"/>
  </r>
  <r>
    <n v="4"/>
    <s v="Region IV - Southeast"/>
    <x v="22"/>
    <s v="SC "/>
    <x v="137"/>
    <n v="4"/>
    <x v="3"/>
    <n v="65280"/>
    <n v="104448"/>
    <n v="91392"/>
    <n v="146227"/>
    <n v="117503"/>
    <n v="188006"/>
    <n v="156671"/>
    <n v="250674"/>
    <n v="195839"/>
    <n v="313343"/>
    <n v="221951"/>
    <n v="355122"/>
    <n v="248063"/>
    <n v="396901"/>
  </r>
  <r>
    <n v="4"/>
    <s v="Region IV - Southeast"/>
    <x v="22"/>
    <s v="SC "/>
    <x v="88"/>
    <n v="1"/>
    <x v="0"/>
    <n v="79006"/>
    <n v="138261"/>
    <n v="103961"/>
    <n v="181931"/>
    <n v="124353"/>
    <n v="217618"/>
    <n v="149375"/>
    <n v="261405"/>
    <n v="176059"/>
    <n v="308103"/>
    <n v="192453"/>
    <n v="336793"/>
    <n v="207080"/>
    <n v="362390"/>
  </r>
  <r>
    <n v="4"/>
    <s v="Region IV - Southeast"/>
    <x v="22"/>
    <s v="SC "/>
    <x v="88"/>
    <n v="2"/>
    <x v="1"/>
    <n v="75241"/>
    <n v="131671"/>
    <n v="99248"/>
    <n v="173683"/>
    <n v="119016"/>
    <n v="208278"/>
    <n v="143699"/>
    <n v="251474"/>
    <n v="170905"/>
    <n v="299084"/>
    <n v="188410"/>
    <n v="329717"/>
    <n v="204804"/>
    <n v="358407"/>
  </r>
  <r>
    <n v="4"/>
    <s v="Region IV - Southeast"/>
    <x v="22"/>
    <s v="SC "/>
    <x v="88"/>
    <n v="3"/>
    <x v="2"/>
    <n v="61724"/>
    <n v="108017"/>
    <n v="85293"/>
    <n v="149263"/>
    <n v="108218"/>
    <n v="189381"/>
    <n v="141406"/>
    <n v="247461"/>
    <n v="176286"/>
    <n v="308500"/>
    <n v="198484"/>
    <n v="347346"/>
    <n v="220377"/>
    <n v="385660"/>
  </r>
  <r>
    <n v="4"/>
    <s v="Region IV - Southeast"/>
    <x v="22"/>
    <s v="SC "/>
    <x v="88"/>
    <n v="4"/>
    <x v="3"/>
    <n v="70777"/>
    <n v="113244"/>
    <n v="99088"/>
    <n v="158541"/>
    <n v="127399"/>
    <n v="203839"/>
    <n v="169866"/>
    <n v="271785"/>
    <n v="212332"/>
    <n v="339731"/>
    <n v="240643"/>
    <n v="385029"/>
    <n v="268954"/>
    <n v="430326"/>
  </r>
  <r>
    <n v="4"/>
    <s v="Region IV - Southeast"/>
    <x v="22"/>
    <s v="SC "/>
    <x v="138"/>
    <n v="1"/>
    <x v="0"/>
    <n v="74858"/>
    <n v="131001"/>
    <n v="98619"/>
    <n v="172582"/>
    <n v="118149"/>
    <n v="206761"/>
    <n v="142242"/>
    <n v="248923"/>
    <n v="167718"/>
    <n v="293507"/>
    <n v="183351"/>
    <n v="320865"/>
    <n v="197308"/>
    <n v="345289"/>
  </r>
  <r>
    <n v="4"/>
    <s v="Region IV - Southeast"/>
    <x v="22"/>
    <s v="SC "/>
    <x v="138"/>
    <n v="2"/>
    <x v="1"/>
    <n v="71134"/>
    <n v="124484"/>
    <n v="93957"/>
    <n v="164425"/>
    <n v="112870"/>
    <n v="197523"/>
    <n v="136629"/>
    <n v="239101"/>
    <n v="162621"/>
    <n v="284586"/>
    <n v="179352"/>
    <n v="313867"/>
    <n v="195057"/>
    <n v="341350"/>
  </r>
  <r>
    <n v="4"/>
    <s v="Region IV - Southeast"/>
    <x v="22"/>
    <s v="SC "/>
    <x v="138"/>
    <n v="3"/>
    <x v="2"/>
    <n v="58109"/>
    <n v="101690"/>
    <n v="80244"/>
    <n v="140427"/>
    <n v="101742"/>
    <n v="178049"/>
    <n v="132804"/>
    <n v="232407"/>
    <n v="165538"/>
    <n v="289691"/>
    <n v="186317"/>
    <n v="326055"/>
    <n v="206795"/>
    <n v="361892"/>
  </r>
  <r>
    <n v="4"/>
    <s v="Region IV - Southeast"/>
    <x v="22"/>
    <s v="SC "/>
    <x v="138"/>
    <n v="4"/>
    <x v="3"/>
    <n v="67259"/>
    <n v="107615"/>
    <n v="94163"/>
    <n v="150661"/>
    <n v="121067"/>
    <n v="193707"/>
    <n v="161422"/>
    <n v="258276"/>
    <n v="201778"/>
    <n v="322845"/>
    <n v="228682"/>
    <n v="365891"/>
    <n v="255586"/>
    <n v="408937"/>
  </r>
  <r>
    <n v="4"/>
    <s v="Region IV - Southeast"/>
    <x v="22"/>
    <s v="SC "/>
    <x v="97"/>
    <n v="1"/>
    <x v="0"/>
    <n v="72590"/>
    <n v="127032"/>
    <n v="95684"/>
    <n v="167447"/>
    <n v="114718"/>
    <n v="200756"/>
    <n v="138257"/>
    <n v="241950"/>
    <n v="163050"/>
    <n v="285337"/>
    <n v="178254"/>
    <n v="311945"/>
    <n v="191833"/>
    <n v="335708"/>
  </r>
  <r>
    <n v="4"/>
    <s v="Region IV - Southeast"/>
    <x v="22"/>
    <s v="SC "/>
    <x v="97"/>
    <n v="2"/>
    <x v="1"/>
    <n v="68907"/>
    <n v="120587"/>
    <n v="91074"/>
    <n v="159380"/>
    <n v="109498"/>
    <n v="191621"/>
    <n v="132706"/>
    <n v="232236"/>
    <n v="158009"/>
    <n v="276515"/>
    <n v="174300"/>
    <n v="305025"/>
    <n v="189607"/>
    <n v="331812"/>
  </r>
  <r>
    <n v="4"/>
    <s v="Region IV - Southeast"/>
    <x v="22"/>
    <s v="SC "/>
    <x v="97"/>
    <n v="3"/>
    <x v="2"/>
    <n v="56177"/>
    <n v="98310"/>
    <n v="77552"/>
    <n v="135716"/>
    <n v="98297"/>
    <n v="172020"/>
    <n v="128242"/>
    <n v="224423"/>
    <n v="159841"/>
    <n v="279721"/>
    <n v="179874"/>
    <n v="314780"/>
    <n v="199611"/>
    <n v="349319"/>
  </r>
  <r>
    <n v="4"/>
    <s v="Region IV - Southeast"/>
    <x v="22"/>
    <s v="SC "/>
    <x v="97"/>
    <n v="4"/>
    <x v="3"/>
    <n v="65312"/>
    <n v="104499"/>
    <n v="91437"/>
    <n v="146299"/>
    <n v="117562"/>
    <n v="188099"/>
    <n v="156749"/>
    <n v="250799"/>
    <n v="195937"/>
    <n v="313498"/>
    <n v="222061"/>
    <n v="355298"/>
    <n v="248186"/>
    <n v="397098"/>
  </r>
  <r>
    <n v="4"/>
    <s v="Region IV - Southeast"/>
    <x v="22"/>
    <s v="SC "/>
    <x v="121"/>
    <n v="1"/>
    <x v="0"/>
    <n v="74000"/>
    <n v="129500"/>
    <n v="97489"/>
    <n v="170606"/>
    <n v="116798"/>
    <n v="204396"/>
    <n v="140618"/>
    <n v="246081"/>
    <n v="165804"/>
    <n v="290157"/>
    <n v="181258"/>
    <n v="317202"/>
    <n v="195056"/>
    <n v="341348"/>
  </r>
  <r>
    <n v="4"/>
    <s v="Region IV - Southeast"/>
    <x v="22"/>
    <s v="SC "/>
    <x v="121"/>
    <n v="2"/>
    <x v="1"/>
    <n v="70317"/>
    <n v="123055"/>
    <n v="92880"/>
    <n v="162540"/>
    <n v="111577"/>
    <n v="195261"/>
    <n v="135067"/>
    <n v="236368"/>
    <n v="160763"/>
    <n v="281335"/>
    <n v="177304"/>
    <n v="310282"/>
    <n v="192830"/>
    <n v="337452"/>
  </r>
  <r>
    <n v="4"/>
    <s v="Region IV - Southeast"/>
    <x v="22"/>
    <s v="SC "/>
    <x v="121"/>
    <n v="3"/>
    <x v="2"/>
    <n v="57440"/>
    <n v="100520"/>
    <n v="79320"/>
    <n v="138810"/>
    <n v="100570"/>
    <n v="175997"/>
    <n v="131272"/>
    <n v="229726"/>
    <n v="163629"/>
    <n v="286350"/>
    <n v="184167"/>
    <n v="322293"/>
    <n v="204409"/>
    <n v="357716"/>
  </r>
  <r>
    <n v="4"/>
    <s v="Region IV - Southeast"/>
    <x v="22"/>
    <s v="SC "/>
    <x v="121"/>
    <n v="4"/>
    <x v="3"/>
    <n v="66490"/>
    <n v="106384"/>
    <n v="93086"/>
    <n v="148938"/>
    <n v="119682"/>
    <n v="191492"/>
    <n v="159577"/>
    <n v="255322"/>
    <n v="199471"/>
    <n v="319153"/>
    <n v="226067"/>
    <n v="361707"/>
    <n v="252663"/>
    <n v="404261"/>
  </r>
  <r>
    <n v="4"/>
    <s v="Region IV - Southeast"/>
    <x v="22"/>
    <s v="SC "/>
    <x v="122"/>
    <n v="1"/>
    <x v="0"/>
    <n v="74000"/>
    <n v="129500"/>
    <n v="97489"/>
    <n v="170606"/>
    <n v="116798"/>
    <n v="204396"/>
    <n v="140618"/>
    <n v="246081"/>
    <n v="165804"/>
    <n v="290157"/>
    <n v="181258"/>
    <n v="317202"/>
    <n v="195056"/>
    <n v="341348"/>
  </r>
  <r>
    <n v="4"/>
    <s v="Region IV - Southeast"/>
    <x v="22"/>
    <s v="SC "/>
    <x v="122"/>
    <n v="2"/>
    <x v="1"/>
    <n v="70317"/>
    <n v="123055"/>
    <n v="92880"/>
    <n v="162540"/>
    <n v="111577"/>
    <n v="195261"/>
    <n v="135067"/>
    <n v="236368"/>
    <n v="160763"/>
    <n v="281335"/>
    <n v="177304"/>
    <n v="310282"/>
    <n v="192830"/>
    <n v="337452"/>
  </r>
  <r>
    <n v="4"/>
    <s v="Region IV - Southeast"/>
    <x v="22"/>
    <s v="SC "/>
    <x v="122"/>
    <n v="3"/>
    <x v="2"/>
    <n v="57440"/>
    <n v="100520"/>
    <n v="79320"/>
    <n v="138810"/>
    <n v="100570"/>
    <n v="175997"/>
    <n v="131272"/>
    <n v="229726"/>
    <n v="163629"/>
    <n v="286350"/>
    <n v="184167"/>
    <n v="322293"/>
    <n v="204409"/>
    <n v="357716"/>
  </r>
  <r>
    <n v="4"/>
    <s v="Region IV - Southeast"/>
    <x v="22"/>
    <s v="SC "/>
    <x v="122"/>
    <n v="4"/>
    <x v="3"/>
    <n v="66490"/>
    <n v="106384"/>
    <n v="93086"/>
    <n v="148938"/>
    <n v="119682"/>
    <n v="191492"/>
    <n v="159577"/>
    <n v="255322"/>
    <n v="199471"/>
    <n v="319153"/>
    <n v="226067"/>
    <n v="361707"/>
    <n v="252663"/>
    <n v="404261"/>
  </r>
  <r>
    <n v="4"/>
    <s v="Region IV - Southeast"/>
    <x v="22"/>
    <s v="SC "/>
    <x v="139"/>
    <n v="1"/>
    <x v="0"/>
    <n v="73365"/>
    <n v="128389"/>
    <n v="96738"/>
    <n v="169292"/>
    <n v="116034"/>
    <n v="203059"/>
    <n v="139931"/>
    <n v="244880"/>
    <n v="165043"/>
    <n v="288825"/>
    <n v="180438"/>
    <n v="315766"/>
    <n v="194189"/>
    <n v="339830"/>
  </r>
  <r>
    <n v="4"/>
    <s v="Region IV - Southeast"/>
    <x v="22"/>
    <s v="SC "/>
    <x v="139"/>
    <n v="2"/>
    <x v="1"/>
    <n v="69600"/>
    <n v="121799"/>
    <n v="92025"/>
    <n v="161044"/>
    <n v="110696"/>
    <n v="193718"/>
    <n v="134256"/>
    <n v="234948"/>
    <n v="159889"/>
    <n v="279805"/>
    <n v="176394"/>
    <n v="308690"/>
    <n v="191912"/>
    <n v="335847"/>
  </r>
  <r>
    <n v="4"/>
    <s v="Region IV - Southeast"/>
    <x v="22"/>
    <s v="SC "/>
    <x v="139"/>
    <n v="3"/>
    <x v="2"/>
    <n v="56673"/>
    <n v="99179"/>
    <n v="78222"/>
    <n v="136889"/>
    <n v="99127"/>
    <n v="173472"/>
    <n v="129285"/>
    <n v="226249"/>
    <n v="161134"/>
    <n v="281985"/>
    <n v="181312"/>
    <n v="317296"/>
    <n v="201185"/>
    <n v="352074"/>
  </r>
  <r>
    <n v="4"/>
    <s v="Region IV - Southeast"/>
    <x v="22"/>
    <s v="SC "/>
    <x v="139"/>
    <n v="4"/>
    <x v="3"/>
    <n v="66065"/>
    <n v="105704"/>
    <n v="92491"/>
    <n v="147986"/>
    <n v="118917"/>
    <n v="190267"/>
    <n v="158556"/>
    <n v="253690"/>
    <n v="198195"/>
    <n v="317112"/>
    <n v="224621"/>
    <n v="359394"/>
    <n v="251047"/>
    <n v="401676"/>
  </r>
  <r>
    <n v="4"/>
    <s v="Region IV - Southeast"/>
    <x v="22"/>
    <s v="SC "/>
    <x v="140"/>
    <n v="1"/>
    <x v="0"/>
    <n v="79641"/>
    <n v="139372"/>
    <n v="104712"/>
    <n v="183246"/>
    <n v="125117"/>
    <n v="218955"/>
    <n v="150061"/>
    <n v="262606"/>
    <n v="176820"/>
    <n v="309435"/>
    <n v="193274"/>
    <n v="338229"/>
    <n v="207947"/>
    <n v="363908"/>
  </r>
  <r>
    <n v="4"/>
    <s v="Region IV - Southeast"/>
    <x v="22"/>
    <s v="SC "/>
    <x v="140"/>
    <n v="2"/>
    <x v="1"/>
    <n v="75958"/>
    <n v="132927"/>
    <n v="100102"/>
    <n v="175179"/>
    <n v="119897"/>
    <n v="209820"/>
    <n v="144510"/>
    <n v="252893"/>
    <n v="171779"/>
    <n v="300614"/>
    <n v="189320"/>
    <n v="331309"/>
    <n v="205721"/>
    <n v="360012"/>
  </r>
  <r>
    <n v="4"/>
    <s v="Region IV - Southeast"/>
    <x v="22"/>
    <s v="SC "/>
    <x v="140"/>
    <n v="3"/>
    <x v="2"/>
    <n v="62490"/>
    <n v="109358"/>
    <n v="86390"/>
    <n v="151183"/>
    <n v="109661"/>
    <n v="191906"/>
    <n v="143393"/>
    <n v="250938"/>
    <n v="178780"/>
    <n v="312865"/>
    <n v="201339"/>
    <n v="352343"/>
    <n v="223601"/>
    <n v="391301"/>
  </r>
  <r>
    <n v="4"/>
    <s v="Region IV - Southeast"/>
    <x v="22"/>
    <s v="SC "/>
    <x v="140"/>
    <n v="4"/>
    <x v="3"/>
    <n v="71202"/>
    <n v="113924"/>
    <n v="99683"/>
    <n v="159494"/>
    <n v="128164"/>
    <n v="205063"/>
    <n v="170886"/>
    <n v="273417"/>
    <n v="213607"/>
    <n v="341772"/>
    <n v="242088"/>
    <n v="387341"/>
    <n v="270569"/>
    <n v="432911"/>
  </r>
  <r>
    <n v="4"/>
    <s v="Region IV - Southeast"/>
    <x v="22"/>
    <s v="SC "/>
    <x v="141"/>
    <n v="1"/>
    <x v="0"/>
    <n v="74858"/>
    <n v="131001"/>
    <n v="98619"/>
    <n v="172582"/>
    <n v="118149"/>
    <n v="206761"/>
    <n v="142242"/>
    <n v="248923"/>
    <n v="167718"/>
    <n v="293507"/>
    <n v="183351"/>
    <n v="320865"/>
    <n v="197308"/>
    <n v="345289"/>
  </r>
  <r>
    <n v="4"/>
    <s v="Region IV - Southeast"/>
    <x v="22"/>
    <s v="SC "/>
    <x v="141"/>
    <n v="2"/>
    <x v="1"/>
    <n v="71134"/>
    <n v="124484"/>
    <n v="93957"/>
    <n v="164425"/>
    <n v="112870"/>
    <n v="197523"/>
    <n v="136629"/>
    <n v="239101"/>
    <n v="162621"/>
    <n v="284586"/>
    <n v="179352"/>
    <n v="313867"/>
    <n v="195057"/>
    <n v="341350"/>
  </r>
  <r>
    <n v="4"/>
    <s v="Region IV - Southeast"/>
    <x v="22"/>
    <s v="SC "/>
    <x v="141"/>
    <n v="3"/>
    <x v="2"/>
    <n v="58109"/>
    <n v="101690"/>
    <n v="80244"/>
    <n v="140427"/>
    <n v="101742"/>
    <n v="178049"/>
    <n v="132804"/>
    <n v="232407"/>
    <n v="165538"/>
    <n v="289691"/>
    <n v="186317"/>
    <n v="326055"/>
    <n v="206795"/>
    <n v="361892"/>
  </r>
  <r>
    <n v="4"/>
    <s v="Region IV - Southeast"/>
    <x v="22"/>
    <s v="SC "/>
    <x v="141"/>
    <n v="4"/>
    <x v="3"/>
    <n v="67259"/>
    <n v="107615"/>
    <n v="94163"/>
    <n v="150661"/>
    <n v="121067"/>
    <n v="193707"/>
    <n v="161422"/>
    <n v="258276"/>
    <n v="201778"/>
    <n v="322845"/>
    <n v="228682"/>
    <n v="365891"/>
    <n v="255586"/>
    <n v="408937"/>
  </r>
  <r>
    <n v="4"/>
    <s v="Region IV - Southeast"/>
    <x v="22"/>
    <s v="SC "/>
    <x v="142"/>
    <n v="1"/>
    <x v="0"/>
    <n v="72895"/>
    <n v="127566"/>
    <n v="96137"/>
    <n v="168239"/>
    <n v="115340"/>
    <n v="201846"/>
    <n v="139144"/>
    <n v="243503"/>
    <n v="164125"/>
    <n v="287218"/>
    <n v="179436"/>
    <n v="314013"/>
    <n v="193114"/>
    <n v="337950"/>
  </r>
  <r>
    <n v="4"/>
    <s v="Region IV - Southeast"/>
    <x v="22"/>
    <s v="SC "/>
    <x v="142"/>
    <n v="2"/>
    <x v="1"/>
    <n v="69130"/>
    <n v="120977"/>
    <n v="91423"/>
    <n v="159991"/>
    <n v="110003"/>
    <n v="192505"/>
    <n v="133469"/>
    <n v="233571"/>
    <n v="158971"/>
    <n v="278198"/>
    <n v="175393"/>
    <n v="306938"/>
    <n v="190838"/>
    <n v="333967"/>
  </r>
  <r>
    <n v="4"/>
    <s v="Region IV - Southeast"/>
    <x v="22"/>
    <s v="SC "/>
    <x v="142"/>
    <n v="3"/>
    <x v="2"/>
    <n v="56253"/>
    <n v="98442"/>
    <n v="77633"/>
    <n v="135858"/>
    <n v="98369"/>
    <n v="172146"/>
    <n v="128275"/>
    <n v="224481"/>
    <n v="159872"/>
    <n v="279775"/>
    <n v="179881"/>
    <n v="314791"/>
    <n v="199586"/>
    <n v="349276"/>
  </r>
  <r>
    <n v="4"/>
    <s v="Region IV - Southeast"/>
    <x v="22"/>
    <s v="SC "/>
    <x v="142"/>
    <n v="4"/>
    <x v="3"/>
    <n v="65672"/>
    <n v="105076"/>
    <n v="91941"/>
    <n v="147106"/>
    <n v="118210"/>
    <n v="189137"/>
    <n v="157614"/>
    <n v="252182"/>
    <n v="197017"/>
    <n v="315228"/>
    <n v="223286"/>
    <n v="357258"/>
    <n v="249555"/>
    <n v="399288"/>
  </r>
  <r>
    <n v="4"/>
    <s v="Region IV - Southeast"/>
    <x v="22"/>
    <s v="SC "/>
    <x v="143"/>
    <n v="1"/>
    <x v="0"/>
    <n v="74082"/>
    <n v="129644"/>
    <n v="97564"/>
    <n v="170737"/>
    <n v="116833"/>
    <n v="204458"/>
    <n v="140567"/>
    <n v="245993"/>
    <n v="165725"/>
    <n v="290019"/>
    <n v="181168"/>
    <n v="317044"/>
    <n v="194953"/>
    <n v="341167"/>
  </r>
  <r>
    <n v="4"/>
    <s v="Region IV - Southeast"/>
    <x v="22"/>
    <s v="SC "/>
    <x v="143"/>
    <n v="2"/>
    <x v="1"/>
    <n v="70441"/>
    <n v="123271"/>
    <n v="93006"/>
    <n v="162761"/>
    <n v="111671"/>
    <n v="195425"/>
    <n v="135079"/>
    <n v="236389"/>
    <n v="160741"/>
    <n v="281297"/>
    <n v="177258"/>
    <n v="310202"/>
    <n v="192751"/>
    <n v="337315"/>
  </r>
  <r>
    <n v="4"/>
    <s v="Region IV - Southeast"/>
    <x v="22"/>
    <s v="SC "/>
    <x v="143"/>
    <n v="3"/>
    <x v="2"/>
    <n v="57612"/>
    <n v="100822"/>
    <n v="79574"/>
    <n v="139254"/>
    <n v="100912"/>
    <n v="176596"/>
    <n v="131761"/>
    <n v="230581"/>
    <n v="164244"/>
    <n v="287428"/>
    <n v="184880"/>
    <n v="323539"/>
    <n v="205221"/>
    <n v="359137"/>
  </r>
  <r>
    <n v="4"/>
    <s v="Region IV - Southeast"/>
    <x v="22"/>
    <s v="SC "/>
    <x v="143"/>
    <n v="4"/>
    <x v="3"/>
    <n v="66506"/>
    <n v="106410"/>
    <n v="93109"/>
    <n v="148974"/>
    <n v="119712"/>
    <n v="191539"/>
    <n v="159616"/>
    <n v="255385"/>
    <n v="199519"/>
    <n v="319231"/>
    <n v="226122"/>
    <n v="361795"/>
    <n v="252725"/>
    <n v="404359"/>
  </r>
  <r>
    <n v="4"/>
    <s v="Region IV - Southeast"/>
    <x v="23"/>
    <s v="TN"/>
    <x v="144"/>
    <n v="1"/>
    <x v="0"/>
    <n v="75081"/>
    <n v="131392"/>
    <n v="98997"/>
    <n v="173244"/>
    <n v="118736"/>
    <n v="207788"/>
    <n v="143180"/>
    <n v="250565"/>
    <n v="168872"/>
    <n v="295526"/>
    <n v="184623"/>
    <n v="323091"/>
    <n v="198693"/>
    <n v="347712"/>
  </r>
  <r>
    <n v="4"/>
    <s v="Region IV - Southeast"/>
    <x v="23"/>
    <s v="TN"/>
    <x v="144"/>
    <n v="2"/>
    <x v="1"/>
    <n v="71233"/>
    <n v="124657"/>
    <n v="94180"/>
    <n v="164815"/>
    <n v="113281"/>
    <n v="198243"/>
    <n v="137380"/>
    <n v="240415"/>
    <n v="163604"/>
    <n v="286308"/>
    <n v="180491"/>
    <n v="315860"/>
    <n v="196366"/>
    <n v="343641"/>
  </r>
  <r>
    <n v="4"/>
    <s v="Region IV - Southeast"/>
    <x v="23"/>
    <s v="TN"/>
    <x v="144"/>
    <n v="3"/>
    <x v="2"/>
    <n v="58012"/>
    <n v="101520"/>
    <n v="80071"/>
    <n v="140124"/>
    <n v="101472"/>
    <n v="177576"/>
    <n v="132348"/>
    <n v="231610"/>
    <n v="164953"/>
    <n v="288668"/>
    <n v="185611"/>
    <n v="324820"/>
    <n v="205959"/>
    <n v="360427"/>
  </r>
  <r>
    <n v="4"/>
    <s v="Region IV - Southeast"/>
    <x v="23"/>
    <s v="TN"/>
    <x v="144"/>
    <n v="4"/>
    <x v="3"/>
    <n v="67603"/>
    <n v="108165"/>
    <n v="94645"/>
    <n v="151432"/>
    <n v="121686"/>
    <n v="194698"/>
    <n v="162248"/>
    <n v="259597"/>
    <n v="202810"/>
    <n v="324496"/>
    <n v="229851"/>
    <n v="367762"/>
    <n v="256893"/>
    <n v="411028"/>
  </r>
  <r>
    <n v="4"/>
    <s v="Region IV - Southeast"/>
    <x v="23"/>
    <s v="TN"/>
    <x v="145"/>
    <n v="1"/>
    <x v="0"/>
    <n v="75633"/>
    <n v="132358"/>
    <n v="99673"/>
    <n v="174428"/>
    <n v="119465"/>
    <n v="209063"/>
    <n v="143916"/>
    <n v="251854"/>
    <n v="169711"/>
    <n v="296995"/>
    <n v="185534"/>
    <n v="324685"/>
    <n v="199664"/>
    <n v="349411"/>
  </r>
  <r>
    <n v="4"/>
    <s v="Region IV - Southeast"/>
    <x v="23"/>
    <s v="TN"/>
    <x v="145"/>
    <n v="2"/>
    <x v="1"/>
    <n v="71826"/>
    <n v="125696"/>
    <n v="94908"/>
    <n v="166089"/>
    <n v="114069"/>
    <n v="199620"/>
    <n v="138179"/>
    <n v="241813"/>
    <n v="164501"/>
    <n v="287876"/>
    <n v="181447"/>
    <n v="317532"/>
    <n v="197362"/>
    <n v="345384"/>
  </r>
  <r>
    <n v="4"/>
    <s v="Region IV - Southeast"/>
    <x v="23"/>
    <s v="TN"/>
    <x v="145"/>
    <n v="3"/>
    <x v="2"/>
    <n v="58605"/>
    <n v="102559"/>
    <n v="80914"/>
    <n v="141600"/>
    <n v="102572"/>
    <n v="179501"/>
    <n v="133847"/>
    <n v="234232"/>
    <n v="166832"/>
    <n v="291955"/>
    <n v="187754"/>
    <n v="328570"/>
    <n v="208370"/>
    <n v="364647"/>
  </r>
  <r>
    <n v="4"/>
    <s v="Region IV - Southeast"/>
    <x v="23"/>
    <s v="TN"/>
    <x v="145"/>
    <n v="4"/>
    <x v="3"/>
    <n v="68012"/>
    <n v="108820"/>
    <n v="95217"/>
    <n v="152348"/>
    <n v="122422"/>
    <n v="195875"/>
    <n v="163229"/>
    <n v="261167"/>
    <n v="204037"/>
    <n v="326459"/>
    <n v="231242"/>
    <n v="369987"/>
    <n v="258447"/>
    <n v="413515"/>
  </r>
  <r>
    <n v="4"/>
    <s v="Region IV - Southeast"/>
    <x v="23"/>
    <s v="TN"/>
    <x v="138"/>
    <n v="1"/>
    <x v="0"/>
    <n v="69934"/>
    <n v="122384"/>
    <n v="92222"/>
    <n v="161388"/>
    <n v="110628"/>
    <n v="193600"/>
    <n v="133435"/>
    <n v="233511"/>
    <n v="157385"/>
    <n v="275423"/>
    <n v="172066"/>
    <n v="301116"/>
    <n v="185181"/>
    <n v="324066"/>
  </r>
  <r>
    <n v="4"/>
    <s v="Region IV - Southeast"/>
    <x v="23"/>
    <s v="TN"/>
    <x v="138"/>
    <n v="2"/>
    <x v="1"/>
    <n v="66334"/>
    <n v="116084"/>
    <n v="87716"/>
    <n v="153502"/>
    <n v="105526"/>
    <n v="184670"/>
    <n v="128009"/>
    <n v="224016"/>
    <n v="152457"/>
    <n v="266800"/>
    <n v="168201"/>
    <n v="294351"/>
    <n v="183005"/>
    <n v="320258"/>
  </r>
  <r>
    <n v="4"/>
    <s v="Region IV - Southeast"/>
    <x v="23"/>
    <s v="TN"/>
    <x v="138"/>
    <n v="3"/>
    <x v="2"/>
    <n v="53997"/>
    <n v="94495"/>
    <n v="74525"/>
    <n v="130419"/>
    <n v="94437"/>
    <n v="165264"/>
    <n v="123158"/>
    <n v="215527"/>
    <n v="153496"/>
    <n v="268619"/>
    <n v="172713"/>
    <n v="302248"/>
    <n v="191639"/>
    <n v="335368"/>
  </r>
  <r>
    <n v="4"/>
    <s v="Region IV - Southeast"/>
    <x v="23"/>
    <s v="TN"/>
    <x v="138"/>
    <n v="4"/>
    <x v="3"/>
    <n v="62989"/>
    <n v="100782"/>
    <n v="88184"/>
    <n v="141094"/>
    <n v="113379"/>
    <n v="181407"/>
    <n v="151172"/>
    <n v="241876"/>
    <n v="188966"/>
    <n v="302345"/>
    <n v="214161"/>
    <n v="342658"/>
    <n v="239356"/>
    <n v="382970"/>
  </r>
  <r>
    <n v="4"/>
    <s v="Region IV - Southeast"/>
    <x v="23"/>
    <s v="TN"/>
    <x v="125"/>
    <n v="1"/>
    <x v="0"/>
    <n v="70239"/>
    <n v="122919"/>
    <n v="92674"/>
    <n v="162180"/>
    <n v="111251"/>
    <n v="194689"/>
    <n v="134322"/>
    <n v="235064"/>
    <n v="158460"/>
    <n v="277304"/>
    <n v="173248"/>
    <n v="303184"/>
    <n v="186462"/>
    <n v="326308"/>
  </r>
  <r>
    <n v="4"/>
    <s v="Region IV - Southeast"/>
    <x v="23"/>
    <s v="TN"/>
    <x v="125"/>
    <n v="2"/>
    <x v="1"/>
    <n v="66556"/>
    <n v="116474"/>
    <n v="88065"/>
    <n v="154113"/>
    <n v="106031"/>
    <n v="185554"/>
    <n v="128772"/>
    <n v="225351"/>
    <n v="153419"/>
    <n v="268483"/>
    <n v="169294"/>
    <n v="296264"/>
    <n v="184236"/>
    <n v="322412"/>
  </r>
  <r>
    <n v="4"/>
    <s v="Region IV - Southeast"/>
    <x v="23"/>
    <s v="TN"/>
    <x v="125"/>
    <n v="3"/>
    <x v="2"/>
    <n v="54073"/>
    <n v="94627"/>
    <n v="74606"/>
    <n v="130560"/>
    <n v="94509"/>
    <n v="165391"/>
    <n v="123191"/>
    <n v="215585"/>
    <n v="153528"/>
    <n v="268673"/>
    <n v="172720"/>
    <n v="302259"/>
    <n v="191614"/>
    <n v="335325"/>
  </r>
  <r>
    <n v="4"/>
    <s v="Region IV - Southeast"/>
    <x v="23"/>
    <s v="TN"/>
    <x v="125"/>
    <n v="4"/>
    <x v="3"/>
    <n v="63349"/>
    <n v="101358"/>
    <n v="88688"/>
    <n v="141901"/>
    <n v="114028"/>
    <n v="182444"/>
    <n v="152037"/>
    <n v="243259"/>
    <n v="190046"/>
    <n v="304074"/>
    <n v="215386"/>
    <n v="344617"/>
    <n v="240725"/>
    <n v="385160"/>
  </r>
  <r>
    <n v="4"/>
    <s v="Region IV - Southeast"/>
    <x v="23"/>
    <s v="TN"/>
    <x v="146"/>
    <n v="1"/>
    <x v="0"/>
    <n v="67113"/>
    <n v="117448"/>
    <n v="88610"/>
    <n v="155068"/>
    <n v="106469"/>
    <n v="186320"/>
    <n v="128713"/>
    <n v="225248"/>
    <n v="151876"/>
    <n v="265784"/>
    <n v="166058"/>
    <n v="290602"/>
    <n v="178735"/>
    <n v="312786"/>
  </r>
  <r>
    <n v="4"/>
    <s v="Region IV - Southeast"/>
    <x v="23"/>
    <s v="TN"/>
    <x v="146"/>
    <n v="2"/>
    <x v="1"/>
    <n v="63513"/>
    <n v="111148"/>
    <n v="84104"/>
    <n v="147183"/>
    <n v="101366"/>
    <n v="177390"/>
    <n v="123287"/>
    <n v="215753"/>
    <n v="146949"/>
    <n v="257160"/>
    <n v="162193"/>
    <n v="283837"/>
    <n v="176559"/>
    <n v="308978"/>
  </r>
  <r>
    <n v="4"/>
    <s v="Region IV - Southeast"/>
    <x v="23"/>
    <s v="TN"/>
    <x v="146"/>
    <n v="3"/>
    <x v="2"/>
    <n v="51472"/>
    <n v="90076"/>
    <n v="70990"/>
    <n v="124232"/>
    <n v="89891"/>
    <n v="157310"/>
    <n v="117098"/>
    <n v="204921"/>
    <n v="145921"/>
    <n v="255361"/>
    <n v="164127"/>
    <n v="287223"/>
    <n v="182043"/>
    <n v="318575"/>
  </r>
  <r>
    <n v="4"/>
    <s v="Region IV - Southeast"/>
    <x v="23"/>
    <s v="TN"/>
    <x v="146"/>
    <n v="4"/>
    <x v="3"/>
    <n v="60632"/>
    <n v="97012"/>
    <n v="84885"/>
    <n v="135817"/>
    <n v="109138"/>
    <n v="174621"/>
    <n v="145518"/>
    <n v="232828"/>
    <n v="181897"/>
    <n v="291036"/>
    <n v="206150"/>
    <n v="329840"/>
    <n v="230403"/>
    <n v="368645"/>
  </r>
  <r>
    <n v="4"/>
    <s v="Region IV - Southeast"/>
    <x v="23"/>
    <s v="TN"/>
    <x v="147"/>
    <n v="1"/>
    <x v="0"/>
    <n v="69440"/>
    <n v="121520"/>
    <n v="91774"/>
    <n v="160605"/>
    <n v="110416"/>
    <n v="193229"/>
    <n v="133737"/>
    <n v="234039"/>
    <n v="157856"/>
    <n v="276247"/>
    <n v="172608"/>
    <n v="302063"/>
    <n v="185801"/>
    <n v="325152"/>
  </r>
  <r>
    <n v="4"/>
    <s v="Region IV - Southeast"/>
    <x v="23"/>
    <s v="TN"/>
    <x v="147"/>
    <n v="2"/>
    <x v="1"/>
    <n v="65592"/>
    <n v="114785"/>
    <n v="86958"/>
    <n v="152176"/>
    <n v="104962"/>
    <n v="183683"/>
    <n v="127937"/>
    <n v="223889"/>
    <n v="152588"/>
    <n v="267029"/>
    <n v="168476"/>
    <n v="294832"/>
    <n v="183475"/>
    <n v="321081"/>
  </r>
  <r>
    <n v="4"/>
    <s v="Region IV - Southeast"/>
    <x v="23"/>
    <s v="TN"/>
    <x v="147"/>
    <n v="3"/>
    <x v="2"/>
    <n v="52961"/>
    <n v="92682"/>
    <n v="73000"/>
    <n v="127751"/>
    <n v="92381"/>
    <n v="161667"/>
    <n v="120227"/>
    <n v="210398"/>
    <n v="149802"/>
    <n v="262153"/>
    <n v="168439"/>
    <n v="294769"/>
    <n v="186767"/>
    <n v="326842"/>
  </r>
  <r>
    <n v="4"/>
    <s v="Region IV - Southeast"/>
    <x v="23"/>
    <s v="TN"/>
    <x v="147"/>
    <n v="4"/>
    <x v="3"/>
    <n v="62891"/>
    <n v="100626"/>
    <n v="88048"/>
    <n v="140876"/>
    <n v="113204"/>
    <n v="181126"/>
    <n v="150939"/>
    <n v="241502"/>
    <n v="188673"/>
    <n v="301877"/>
    <n v="213830"/>
    <n v="342128"/>
    <n v="238986"/>
    <n v="382378"/>
  </r>
  <r>
    <n v="4"/>
    <s v="Region IV - Southeast"/>
    <x v="23"/>
    <s v="TN"/>
    <x v="148"/>
    <n v="1"/>
    <x v="0"/>
    <n v="74141"/>
    <n v="129746"/>
    <n v="97793"/>
    <n v="171138"/>
    <n v="117350"/>
    <n v="205362"/>
    <n v="141606"/>
    <n v="247810"/>
    <n v="167036"/>
    <n v="292313"/>
    <n v="182621"/>
    <n v="319586"/>
    <n v="196544"/>
    <n v="343952"/>
  </r>
  <r>
    <n v="4"/>
    <s v="Region IV - Southeast"/>
    <x v="23"/>
    <s v="TN"/>
    <x v="148"/>
    <n v="2"/>
    <x v="1"/>
    <n v="70292"/>
    <n v="123012"/>
    <n v="92976"/>
    <n v="162708"/>
    <n v="111895"/>
    <n v="195816"/>
    <n v="135806"/>
    <n v="237660"/>
    <n v="161768"/>
    <n v="283095"/>
    <n v="178489"/>
    <n v="312355"/>
    <n v="194218"/>
    <n v="339881"/>
  </r>
  <r>
    <n v="4"/>
    <s v="Region IV - Southeast"/>
    <x v="23"/>
    <s v="TN"/>
    <x v="148"/>
    <n v="3"/>
    <x v="2"/>
    <n v="57170"/>
    <n v="100047"/>
    <n v="78893"/>
    <n v="138062"/>
    <n v="99957"/>
    <n v="174924"/>
    <n v="130328"/>
    <n v="228074"/>
    <n v="162428"/>
    <n v="284249"/>
    <n v="182749"/>
    <n v="319811"/>
    <n v="202760"/>
    <n v="354830"/>
  </r>
  <r>
    <n v="4"/>
    <s v="Region IV - Southeast"/>
    <x v="23"/>
    <s v="TN"/>
    <x v="148"/>
    <n v="4"/>
    <x v="3"/>
    <n v="66818"/>
    <n v="106909"/>
    <n v="93545"/>
    <n v="149672"/>
    <n v="120272"/>
    <n v="192436"/>
    <n v="160363"/>
    <n v="256581"/>
    <n v="200454"/>
    <n v="320726"/>
    <n v="227181"/>
    <n v="363490"/>
    <n v="253908"/>
    <n v="406253"/>
  </r>
  <r>
    <n v="4"/>
    <s v="Region IV - Southeast"/>
    <x v="23"/>
    <s v="TN"/>
    <x v="149"/>
    <n v="1"/>
    <x v="0"/>
    <n v="74775"/>
    <n v="130857"/>
    <n v="98544"/>
    <n v="172452"/>
    <n v="118114"/>
    <n v="206699"/>
    <n v="142292"/>
    <n v="249011"/>
    <n v="167797"/>
    <n v="293645"/>
    <n v="183441"/>
    <n v="321023"/>
    <n v="197412"/>
    <n v="345470"/>
  </r>
  <r>
    <n v="4"/>
    <s v="Region IV - Southeast"/>
    <x v="23"/>
    <s v="TN"/>
    <x v="149"/>
    <n v="2"/>
    <x v="1"/>
    <n v="71010"/>
    <n v="124267"/>
    <n v="93831"/>
    <n v="164204"/>
    <n v="112776"/>
    <n v="197358"/>
    <n v="136617"/>
    <n v="239080"/>
    <n v="162643"/>
    <n v="284625"/>
    <n v="179398"/>
    <n v="313947"/>
    <n v="195135"/>
    <n v="341487"/>
  </r>
  <r>
    <n v="4"/>
    <s v="Region IV - Southeast"/>
    <x v="23"/>
    <s v="TN"/>
    <x v="149"/>
    <n v="3"/>
    <x v="2"/>
    <n v="57936"/>
    <n v="101388"/>
    <n v="79990"/>
    <n v="139982"/>
    <n v="101400"/>
    <n v="177449"/>
    <n v="132315"/>
    <n v="231552"/>
    <n v="164922"/>
    <n v="288614"/>
    <n v="185605"/>
    <n v="324808"/>
    <n v="205983"/>
    <n v="360471"/>
  </r>
  <r>
    <n v="4"/>
    <s v="Region IV - Southeast"/>
    <x v="23"/>
    <s v="TN"/>
    <x v="149"/>
    <n v="4"/>
    <x v="3"/>
    <n v="67243"/>
    <n v="107589"/>
    <n v="94140"/>
    <n v="150625"/>
    <n v="121038"/>
    <n v="193660"/>
    <n v="161384"/>
    <n v="258214"/>
    <n v="201729"/>
    <n v="322767"/>
    <n v="228627"/>
    <n v="365803"/>
    <n v="255524"/>
    <n v="408838"/>
  </r>
  <r>
    <n v="4"/>
    <s v="Region IV - Southeast"/>
    <x v="23"/>
    <s v="TN"/>
    <x v="150"/>
    <n v="1"/>
    <x v="0"/>
    <n v="75633"/>
    <n v="132358"/>
    <n v="99673"/>
    <n v="174428"/>
    <n v="119465"/>
    <n v="209063"/>
    <n v="143916"/>
    <n v="251854"/>
    <n v="169711"/>
    <n v="296995"/>
    <n v="185534"/>
    <n v="324685"/>
    <n v="199664"/>
    <n v="349411"/>
  </r>
  <r>
    <n v="4"/>
    <s v="Region IV - Southeast"/>
    <x v="23"/>
    <s v="TN"/>
    <x v="150"/>
    <n v="2"/>
    <x v="1"/>
    <n v="71826"/>
    <n v="125696"/>
    <n v="94908"/>
    <n v="166089"/>
    <n v="114069"/>
    <n v="199620"/>
    <n v="138179"/>
    <n v="241813"/>
    <n v="164501"/>
    <n v="287876"/>
    <n v="181447"/>
    <n v="317532"/>
    <n v="197362"/>
    <n v="345384"/>
  </r>
  <r>
    <n v="4"/>
    <s v="Region IV - Southeast"/>
    <x v="23"/>
    <s v="TN"/>
    <x v="150"/>
    <n v="3"/>
    <x v="2"/>
    <n v="58605"/>
    <n v="102559"/>
    <n v="80914"/>
    <n v="141600"/>
    <n v="102572"/>
    <n v="179501"/>
    <n v="133847"/>
    <n v="234232"/>
    <n v="166832"/>
    <n v="291955"/>
    <n v="187754"/>
    <n v="328570"/>
    <n v="208370"/>
    <n v="364647"/>
  </r>
  <r>
    <n v="4"/>
    <s v="Region IV - Southeast"/>
    <x v="23"/>
    <s v="TN"/>
    <x v="150"/>
    <n v="4"/>
    <x v="3"/>
    <n v="68012"/>
    <n v="108820"/>
    <n v="95217"/>
    <n v="152348"/>
    <n v="122422"/>
    <n v="195875"/>
    <n v="163229"/>
    <n v="261167"/>
    <n v="204037"/>
    <n v="326459"/>
    <n v="231242"/>
    <n v="369987"/>
    <n v="258447"/>
    <n v="413515"/>
  </r>
  <r>
    <n v="4"/>
    <s v="Region IV - Southeast"/>
    <x v="23"/>
    <s v="TN"/>
    <x v="151"/>
    <n v="1"/>
    <x v="0"/>
    <n v="74141"/>
    <n v="129746"/>
    <n v="97793"/>
    <n v="171138"/>
    <n v="117350"/>
    <n v="205362"/>
    <n v="141606"/>
    <n v="247810"/>
    <n v="167036"/>
    <n v="292313"/>
    <n v="182621"/>
    <n v="319586"/>
    <n v="196544"/>
    <n v="343952"/>
  </r>
  <r>
    <n v="4"/>
    <s v="Region IV - Southeast"/>
    <x v="23"/>
    <s v="TN"/>
    <x v="151"/>
    <n v="2"/>
    <x v="1"/>
    <n v="70292"/>
    <n v="123012"/>
    <n v="92976"/>
    <n v="162708"/>
    <n v="111895"/>
    <n v="195816"/>
    <n v="135806"/>
    <n v="237660"/>
    <n v="161768"/>
    <n v="283095"/>
    <n v="178489"/>
    <n v="312355"/>
    <n v="194218"/>
    <n v="339881"/>
  </r>
  <r>
    <n v="4"/>
    <s v="Region IV - Southeast"/>
    <x v="23"/>
    <s v="TN"/>
    <x v="151"/>
    <n v="3"/>
    <x v="2"/>
    <n v="57170"/>
    <n v="100047"/>
    <n v="78893"/>
    <n v="138062"/>
    <n v="99957"/>
    <n v="174924"/>
    <n v="130328"/>
    <n v="228074"/>
    <n v="162428"/>
    <n v="284249"/>
    <n v="182749"/>
    <n v="319811"/>
    <n v="202760"/>
    <n v="354830"/>
  </r>
  <r>
    <n v="4"/>
    <s v="Region IV - Southeast"/>
    <x v="23"/>
    <s v="TN"/>
    <x v="151"/>
    <n v="4"/>
    <x v="3"/>
    <n v="66818"/>
    <n v="106909"/>
    <n v="93545"/>
    <n v="149672"/>
    <n v="120272"/>
    <n v="192436"/>
    <n v="160363"/>
    <n v="256581"/>
    <n v="200454"/>
    <n v="320726"/>
    <n v="227181"/>
    <n v="363490"/>
    <n v="253908"/>
    <n v="406253"/>
  </r>
  <r>
    <n v="5"/>
    <s v="Region V - Midwest"/>
    <x v="24"/>
    <s v="IL"/>
    <x v="152"/>
    <n v="1"/>
    <x v="0"/>
    <n v="91432"/>
    <n v="160006"/>
    <n v="120522"/>
    <n v="210913"/>
    <n v="144498"/>
    <n v="252871"/>
    <n v="174150"/>
    <n v="304763"/>
    <n v="205380"/>
    <n v="359416"/>
    <n v="224532"/>
    <n v="392932"/>
    <n v="241637"/>
    <n v="422864"/>
  </r>
  <r>
    <n v="5"/>
    <s v="Region V - Midwest"/>
    <x v="24"/>
    <s v="IL"/>
    <x v="152"/>
    <n v="2"/>
    <x v="1"/>
    <n v="86792"/>
    <n v="151886"/>
    <n v="114714"/>
    <n v="200749"/>
    <n v="137921"/>
    <n v="241362"/>
    <n v="167157"/>
    <n v="292525"/>
    <n v="199029"/>
    <n v="348301"/>
    <n v="219550"/>
    <n v="384213"/>
    <n v="238832"/>
    <n v="417956"/>
  </r>
  <r>
    <n v="5"/>
    <s v="Region V - Midwest"/>
    <x v="24"/>
    <s v="IL"/>
    <x v="152"/>
    <n v="3"/>
    <x v="2"/>
    <n v="70756"/>
    <n v="123823"/>
    <n v="97678"/>
    <n v="170936"/>
    <n v="123806"/>
    <n v="216660"/>
    <n v="161520"/>
    <n v="282660"/>
    <n v="201319"/>
    <n v="352308"/>
    <n v="226551"/>
    <n v="396464"/>
    <n v="251408"/>
    <n v="439964"/>
  </r>
  <r>
    <n v="5"/>
    <s v="Region V - Midwest"/>
    <x v="24"/>
    <s v="IL"/>
    <x v="152"/>
    <n v="4"/>
    <x v="3"/>
    <n v="82267"/>
    <n v="131627"/>
    <n v="115174"/>
    <n v="184278"/>
    <n v="148081"/>
    <n v="236929"/>
    <n v="197441"/>
    <n v="315905"/>
    <n v="246801"/>
    <n v="394882"/>
    <n v="279708"/>
    <n v="447533"/>
    <n v="312615"/>
    <n v="500183"/>
  </r>
  <r>
    <n v="5"/>
    <s v="Region V - Midwest"/>
    <x v="24"/>
    <s v="IL"/>
    <x v="153"/>
    <n v="1"/>
    <x v="0"/>
    <n v="106710"/>
    <n v="186742"/>
    <n v="140550"/>
    <n v="245962"/>
    <n v="168334"/>
    <n v="294585"/>
    <n v="202576"/>
    <n v="354508"/>
    <n v="238841"/>
    <n v="417972"/>
    <n v="261099"/>
    <n v="456923"/>
    <n v="280968"/>
    <n v="491695"/>
  </r>
  <r>
    <n v="5"/>
    <s v="Region V - Midwest"/>
    <x v="24"/>
    <s v="IL"/>
    <x v="153"/>
    <n v="2"/>
    <x v="1"/>
    <n v="101443"/>
    <n v="177524"/>
    <n v="133957"/>
    <n v="234425"/>
    <n v="160869"/>
    <n v="281520"/>
    <n v="194638"/>
    <n v="340616"/>
    <n v="231632"/>
    <n v="405355"/>
    <n v="255444"/>
    <n v="447026"/>
    <n v="277785"/>
    <n v="486123"/>
  </r>
  <r>
    <n v="5"/>
    <s v="Region V - Midwest"/>
    <x v="24"/>
    <s v="IL"/>
    <x v="153"/>
    <n v="3"/>
    <x v="2"/>
    <n v="82934"/>
    <n v="145135"/>
    <n v="114540"/>
    <n v="200446"/>
    <n v="145245"/>
    <n v="254179"/>
    <n v="189626"/>
    <n v="331846"/>
    <n v="236373"/>
    <n v="413652"/>
    <n v="266061"/>
    <n v="465606"/>
    <n v="295324"/>
    <n v="516817"/>
  </r>
  <r>
    <n v="5"/>
    <s v="Region V - Midwest"/>
    <x v="24"/>
    <s v="IL"/>
    <x v="153"/>
    <n v="4"/>
    <x v="3"/>
    <n v="95825"/>
    <n v="153320"/>
    <n v="134155"/>
    <n v="214648"/>
    <n v="172485"/>
    <n v="275977"/>
    <n v="229980"/>
    <n v="367969"/>
    <n v="287476"/>
    <n v="459961"/>
    <n v="325806"/>
    <n v="521289"/>
    <n v="364136"/>
    <n v="582617"/>
  </r>
  <r>
    <n v="5"/>
    <s v="Region V - Midwest"/>
    <x v="24"/>
    <s v="IL"/>
    <x v="154"/>
    <n v="1"/>
    <x v="0"/>
    <n v="91040"/>
    <n v="159320"/>
    <n v="119989"/>
    <n v="209980"/>
    <n v="143833"/>
    <n v="251708"/>
    <n v="173304"/>
    <n v="303283"/>
    <n v="204374"/>
    <n v="357654"/>
    <n v="223430"/>
    <n v="391002"/>
    <n v="240447"/>
    <n v="420782"/>
  </r>
  <r>
    <n v="5"/>
    <s v="Region V - Midwest"/>
    <x v="24"/>
    <s v="IL"/>
    <x v="154"/>
    <n v="2"/>
    <x v="1"/>
    <n v="86442"/>
    <n v="151273"/>
    <n v="114233"/>
    <n v="199908"/>
    <n v="137315"/>
    <n v="240302"/>
    <n v="166374"/>
    <n v="291155"/>
    <n v="198080"/>
    <n v="346639"/>
    <n v="218492"/>
    <n v="382362"/>
    <n v="237668"/>
    <n v="415918"/>
  </r>
  <r>
    <n v="5"/>
    <s v="Region V - Midwest"/>
    <x v="24"/>
    <s v="IL"/>
    <x v="154"/>
    <n v="3"/>
    <x v="2"/>
    <n v="70505"/>
    <n v="123385"/>
    <n v="97339"/>
    <n v="170344"/>
    <n v="123386"/>
    <n v="215926"/>
    <n v="160993"/>
    <n v="281738"/>
    <n v="200665"/>
    <n v="351164"/>
    <n v="225825"/>
    <n v="395193"/>
    <n v="250613"/>
    <n v="438572"/>
  </r>
  <r>
    <n v="5"/>
    <s v="Region V - Midwest"/>
    <x v="24"/>
    <s v="IL"/>
    <x v="154"/>
    <n v="4"/>
    <x v="3"/>
    <n v="81887"/>
    <n v="131019"/>
    <n v="114641"/>
    <n v="183426"/>
    <n v="147396"/>
    <n v="235834"/>
    <n v="196528"/>
    <n v="314445"/>
    <n v="245660"/>
    <n v="393056"/>
    <n v="278415"/>
    <n v="445464"/>
    <n v="311170"/>
    <n v="497871"/>
  </r>
  <r>
    <n v="5"/>
    <s v="Region V - Midwest"/>
    <x v="24"/>
    <s v="IL"/>
    <x v="155"/>
    <n v="1"/>
    <x v="0"/>
    <n v="90570"/>
    <n v="158498"/>
    <n v="119200"/>
    <n v="208600"/>
    <n v="142618"/>
    <n v="249582"/>
    <n v="171377"/>
    <n v="299910"/>
    <n v="202006"/>
    <n v="353510"/>
    <n v="220819"/>
    <n v="386433"/>
    <n v="237606"/>
    <n v="415810"/>
  </r>
  <r>
    <n v="5"/>
    <s v="Region V - Midwest"/>
    <x v="24"/>
    <s v="IL"/>
    <x v="155"/>
    <n v="2"/>
    <x v="1"/>
    <n v="86223"/>
    <n v="150889"/>
    <n v="113759"/>
    <n v="199078"/>
    <n v="136456"/>
    <n v="238798"/>
    <n v="164825"/>
    <n v="288444"/>
    <n v="196055"/>
    <n v="343096"/>
    <n v="216151"/>
    <n v="378264"/>
    <n v="234978"/>
    <n v="411211"/>
  </r>
  <r>
    <n v="5"/>
    <s v="Region V - Midwest"/>
    <x v="24"/>
    <s v="IL"/>
    <x v="155"/>
    <n v="3"/>
    <x v="2"/>
    <n v="70685"/>
    <n v="123698"/>
    <n v="97665"/>
    <n v="170914"/>
    <n v="123901"/>
    <n v="216827"/>
    <n v="161872"/>
    <n v="283276"/>
    <n v="201795"/>
    <n v="353142"/>
    <n v="227192"/>
    <n v="397586"/>
    <n v="252238"/>
    <n v="441417"/>
  </r>
  <r>
    <n v="5"/>
    <s v="Region V - Midwest"/>
    <x v="24"/>
    <s v="IL"/>
    <x v="155"/>
    <n v="4"/>
    <x v="3"/>
    <n v="81176"/>
    <n v="129881"/>
    <n v="113646"/>
    <n v="181833"/>
    <n v="146116"/>
    <n v="233786"/>
    <n v="194822"/>
    <n v="311715"/>
    <n v="243527"/>
    <n v="389643"/>
    <n v="275997"/>
    <n v="441596"/>
    <n v="308468"/>
    <n v="493548"/>
  </r>
  <r>
    <n v="5"/>
    <s v="Region V - Midwest"/>
    <x v="24"/>
    <s v="IL"/>
    <x v="156"/>
    <n v="1"/>
    <x v="0"/>
    <n v="91510"/>
    <n v="160143"/>
    <n v="120591"/>
    <n v="211034"/>
    <n v="144526"/>
    <n v="252921"/>
    <n v="174091"/>
    <n v="304660"/>
    <n v="205292"/>
    <n v="359260"/>
    <n v="224431"/>
    <n v="392754"/>
    <n v="241521"/>
    <n v="422662"/>
  </r>
  <r>
    <n v="5"/>
    <s v="Region V - Midwest"/>
    <x v="24"/>
    <s v="IL"/>
    <x v="156"/>
    <n v="2"/>
    <x v="1"/>
    <n v="86912"/>
    <n v="152096"/>
    <n v="114835"/>
    <n v="200962"/>
    <n v="138009"/>
    <n v="241515"/>
    <n v="167161"/>
    <n v="292532"/>
    <n v="198998"/>
    <n v="348246"/>
    <n v="219494"/>
    <n v="384114"/>
    <n v="238742"/>
    <n v="417798"/>
  </r>
  <r>
    <n v="5"/>
    <s v="Region V - Midwest"/>
    <x v="24"/>
    <s v="IL"/>
    <x v="156"/>
    <n v="3"/>
    <x v="2"/>
    <n v="70926"/>
    <n v="124121"/>
    <n v="97929"/>
    <n v="171375"/>
    <n v="124144"/>
    <n v="217252"/>
    <n v="162003"/>
    <n v="283506"/>
    <n v="201928"/>
    <n v="353374"/>
    <n v="227256"/>
    <n v="397697"/>
    <n v="252212"/>
    <n v="441371"/>
  </r>
  <r>
    <n v="5"/>
    <s v="Region V - Midwest"/>
    <x v="24"/>
    <s v="IL"/>
    <x v="156"/>
    <n v="4"/>
    <x v="3"/>
    <n v="82279"/>
    <n v="131647"/>
    <n v="115191"/>
    <n v="184306"/>
    <n v="148103"/>
    <n v="236965"/>
    <n v="197471"/>
    <n v="315953"/>
    <n v="246838"/>
    <n v="394941"/>
    <n v="279750"/>
    <n v="447600"/>
    <n v="312662"/>
    <n v="500259"/>
  </r>
  <r>
    <n v="5"/>
    <s v="Region V - Midwest"/>
    <x v="25"/>
    <s v="IN"/>
    <x v="157"/>
    <n v="1"/>
    <x v="0"/>
    <n v="82579"/>
    <n v="144512"/>
    <n v="108781"/>
    <n v="190367"/>
    <n v="130310"/>
    <n v="228043"/>
    <n v="156859"/>
    <n v="274504"/>
    <n v="184949"/>
    <n v="323661"/>
    <n v="202187"/>
    <n v="353827"/>
    <n v="217576"/>
    <n v="380758"/>
  </r>
  <r>
    <n v="5"/>
    <s v="Region V - Midwest"/>
    <x v="25"/>
    <s v="IN"/>
    <x v="157"/>
    <n v="2"/>
    <x v="1"/>
    <n v="78482"/>
    <n v="137343"/>
    <n v="103654"/>
    <n v="181394"/>
    <n v="124504"/>
    <n v="217882"/>
    <n v="150685"/>
    <n v="263699"/>
    <n v="179342"/>
    <n v="313848"/>
    <n v="197788"/>
    <n v="346129"/>
    <n v="215100"/>
    <n v="376424"/>
  </r>
  <r>
    <n v="5"/>
    <s v="Region V - Midwest"/>
    <x v="25"/>
    <s v="IN"/>
    <x v="157"/>
    <n v="3"/>
    <x v="2"/>
    <n v="64130"/>
    <n v="112228"/>
    <n v="88563"/>
    <n v="154985"/>
    <n v="112295"/>
    <n v="196517"/>
    <n v="146589"/>
    <n v="256531"/>
    <n v="182723"/>
    <n v="319765"/>
    <n v="205664"/>
    <n v="359912"/>
    <n v="228275"/>
    <n v="399481"/>
  </r>
  <r>
    <n v="5"/>
    <s v="Region V - Midwest"/>
    <x v="25"/>
    <s v="IN"/>
    <x v="157"/>
    <n v="4"/>
    <x v="3"/>
    <n v="74182"/>
    <n v="118691"/>
    <n v="103854"/>
    <n v="166167"/>
    <n v="133527"/>
    <n v="213643"/>
    <n v="178036"/>
    <n v="284858"/>
    <n v="222545"/>
    <n v="356072"/>
    <n v="252218"/>
    <n v="403548"/>
    <n v="281890"/>
    <n v="451024"/>
  </r>
  <r>
    <n v="5"/>
    <s v="Region V - Midwest"/>
    <x v="25"/>
    <s v="IN"/>
    <x v="158"/>
    <n v="1"/>
    <x v="0"/>
    <n v="81560"/>
    <n v="142730"/>
    <n v="107508"/>
    <n v="188140"/>
    <n v="128895"/>
    <n v="225567"/>
    <n v="155344"/>
    <n v="271853"/>
    <n v="183202"/>
    <n v="320603"/>
    <n v="200286"/>
    <n v="350500"/>
    <n v="215543"/>
    <n v="377200"/>
  </r>
  <r>
    <n v="5"/>
    <s v="Region V - Midwest"/>
    <x v="25"/>
    <s v="IN"/>
    <x v="158"/>
    <n v="2"/>
    <x v="1"/>
    <n v="77422"/>
    <n v="135488"/>
    <n v="102329"/>
    <n v="179075"/>
    <n v="123029"/>
    <n v="215301"/>
    <n v="149107"/>
    <n v="260938"/>
    <n v="177537"/>
    <n v="310690"/>
    <n v="195842"/>
    <n v="342724"/>
    <n v="213041"/>
    <n v="372822"/>
  </r>
  <r>
    <n v="5"/>
    <s v="Region V - Midwest"/>
    <x v="25"/>
    <s v="IN"/>
    <x v="158"/>
    <n v="3"/>
    <x v="2"/>
    <n v="63118"/>
    <n v="110457"/>
    <n v="87134"/>
    <n v="152484"/>
    <n v="110442"/>
    <n v="193273"/>
    <n v="144086"/>
    <n v="252150"/>
    <n v="179589"/>
    <n v="314280"/>
    <n v="202097"/>
    <n v="353670"/>
    <n v="224272"/>
    <n v="392476"/>
  </r>
  <r>
    <n v="5"/>
    <s v="Region V - Midwest"/>
    <x v="25"/>
    <s v="IN"/>
    <x v="158"/>
    <n v="4"/>
    <x v="3"/>
    <n v="73384"/>
    <n v="117414"/>
    <n v="102737"/>
    <n v="164380"/>
    <n v="132091"/>
    <n v="211346"/>
    <n v="176121"/>
    <n v="281794"/>
    <n v="220152"/>
    <n v="352243"/>
    <n v="249505"/>
    <n v="399208"/>
    <n v="278859"/>
    <n v="446174"/>
  </r>
  <r>
    <n v="5"/>
    <s v="Region V - Midwest"/>
    <x v="25"/>
    <s v="IN"/>
    <x v="159"/>
    <n v="1"/>
    <x v="0"/>
    <n v="79836"/>
    <n v="139714"/>
    <n v="105239"/>
    <n v="184169"/>
    <n v="126179"/>
    <n v="220814"/>
    <n v="152079"/>
    <n v="266138"/>
    <n v="179352"/>
    <n v="313867"/>
    <n v="196078"/>
    <n v="343136"/>
    <n v="211015"/>
    <n v="369276"/>
  </r>
  <r>
    <n v="5"/>
    <s v="Region V - Midwest"/>
    <x v="25"/>
    <s v="IN"/>
    <x v="159"/>
    <n v="2"/>
    <x v="1"/>
    <n v="75782"/>
    <n v="132618"/>
    <n v="100164"/>
    <n v="175287"/>
    <n v="120432"/>
    <n v="210756"/>
    <n v="145968"/>
    <n v="255444"/>
    <n v="173802"/>
    <n v="304154"/>
    <n v="191724"/>
    <n v="335517"/>
    <n v="208564"/>
    <n v="364987"/>
  </r>
  <r>
    <n v="5"/>
    <s v="Region V - Midwest"/>
    <x v="25"/>
    <s v="IN"/>
    <x v="159"/>
    <n v="3"/>
    <x v="2"/>
    <n v="61775"/>
    <n v="108106"/>
    <n v="85278"/>
    <n v="149237"/>
    <n v="108088"/>
    <n v="189154"/>
    <n v="141012"/>
    <n v="246771"/>
    <n v="175757"/>
    <n v="307574"/>
    <n v="197783"/>
    <n v="346121"/>
    <n v="219483"/>
    <n v="384095"/>
  </r>
  <r>
    <n v="5"/>
    <s v="Region V - Midwest"/>
    <x v="25"/>
    <s v="IN"/>
    <x v="159"/>
    <n v="4"/>
    <x v="3"/>
    <n v="71838"/>
    <n v="114941"/>
    <n v="100573"/>
    <n v="160917"/>
    <n v="129308"/>
    <n v="206893"/>
    <n v="172411"/>
    <n v="275858"/>
    <n v="215514"/>
    <n v="344822"/>
    <n v="244249"/>
    <n v="390798"/>
    <n v="272984"/>
    <n v="436775"/>
  </r>
  <r>
    <n v="5"/>
    <s v="Region V - Midwest"/>
    <x v="25"/>
    <s v="IN"/>
    <x v="160"/>
    <n v="1"/>
    <x v="0"/>
    <n v="97621"/>
    <n v="170837"/>
    <n v="128789"/>
    <n v="225380"/>
    <n v="154583"/>
    <n v="270520"/>
    <n v="186602"/>
    <n v="326553"/>
    <n v="220126"/>
    <n v="385220"/>
    <n v="240667"/>
    <n v="421168"/>
    <n v="259021"/>
    <n v="453287"/>
  </r>
  <r>
    <n v="5"/>
    <s v="Region V - Midwest"/>
    <x v="25"/>
    <s v="IN"/>
    <x v="160"/>
    <n v="2"/>
    <x v="1"/>
    <n v="92521"/>
    <n v="161913"/>
    <n v="122406"/>
    <n v="214210"/>
    <n v="147354"/>
    <n v="257869"/>
    <n v="178916"/>
    <n v="313102"/>
    <n v="213145"/>
    <n v="373004"/>
    <n v="235191"/>
    <n v="411585"/>
    <n v="255938"/>
    <n v="447892"/>
  </r>
  <r>
    <n v="5"/>
    <s v="Region V - Midwest"/>
    <x v="25"/>
    <s v="IN"/>
    <x v="160"/>
    <n v="3"/>
    <x v="2"/>
    <n v="75197"/>
    <n v="131595"/>
    <n v="103759"/>
    <n v="181577"/>
    <n v="131447"/>
    <n v="230033"/>
    <n v="171357"/>
    <n v="299875"/>
    <n v="213557"/>
    <n v="373725"/>
    <n v="240261"/>
    <n v="420457"/>
    <n v="266553"/>
    <n v="466469"/>
  </r>
  <r>
    <n v="5"/>
    <s v="Region V - Midwest"/>
    <x v="25"/>
    <s v="IN"/>
    <x v="160"/>
    <n v="4"/>
    <x v="3"/>
    <n v="88021"/>
    <n v="140834"/>
    <n v="123229"/>
    <n v="197167"/>
    <n v="158438"/>
    <n v="253501"/>
    <n v="211250"/>
    <n v="338001"/>
    <n v="264063"/>
    <n v="422501"/>
    <n v="299271"/>
    <n v="478834"/>
    <n v="334480"/>
    <n v="535168"/>
  </r>
  <r>
    <n v="5"/>
    <s v="Region V - Midwest"/>
    <x v="25"/>
    <s v="IN"/>
    <x v="161"/>
    <n v="1"/>
    <x v="0"/>
    <n v="97621"/>
    <n v="170837"/>
    <n v="128789"/>
    <n v="225380"/>
    <n v="154583"/>
    <n v="270520"/>
    <n v="186602"/>
    <n v="326553"/>
    <n v="220126"/>
    <n v="385220"/>
    <n v="240667"/>
    <n v="421168"/>
    <n v="259021"/>
    <n v="453287"/>
  </r>
  <r>
    <n v="5"/>
    <s v="Region V - Midwest"/>
    <x v="25"/>
    <s v="IN"/>
    <x v="161"/>
    <n v="2"/>
    <x v="1"/>
    <n v="92521"/>
    <n v="161913"/>
    <n v="122406"/>
    <n v="214210"/>
    <n v="147354"/>
    <n v="257869"/>
    <n v="178916"/>
    <n v="313102"/>
    <n v="213145"/>
    <n v="373004"/>
    <n v="235191"/>
    <n v="411585"/>
    <n v="255938"/>
    <n v="447892"/>
  </r>
  <r>
    <n v="5"/>
    <s v="Region V - Midwest"/>
    <x v="25"/>
    <s v="IN"/>
    <x v="161"/>
    <n v="3"/>
    <x v="2"/>
    <n v="75197"/>
    <n v="131595"/>
    <n v="103759"/>
    <n v="181577"/>
    <n v="131447"/>
    <n v="230033"/>
    <n v="171357"/>
    <n v="299875"/>
    <n v="213557"/>
    <n v="373725"/>
    <n v="240261"/>
    <n v="420457"/>
    <n v="266553"/>
    <n v="466469"/>
  </r>
  <r>
    <n v="5"/>
    <s v="Region V - Midwest"/>
    <x v="25"/>
    <s v="IN"/>
    <x v="161"/>
    <n v="4"/>
    <x v="3"/>
    <n v="88021"/>
    <n v="140834"/>
    <n v="123229"/>
    <n v="197167"/>
    <n v="158438"/>
    <n v="253501"/>
    <n v="211250"/>
    <n v="338001"/>
    <n v="264063"/>
    <n v="422501"/>
    <n v="299271"/>
    <n v="478834"/>
    <n v="334480"/>
    <n v="535168"/>
  </r>
  <r>
    <n v="5"/>
    <s v="Region V - Midwest"/>
    <x v="25"/>
    <s v="IN"/>
    <x v="162"/>
    <n v="1"/>
    <x v="0"/>
    <n v="82892"/>
    <n v="145061"/>
    <n v="109245"/>
    <n v="191179"/>
    <n v="130946"/>
    <n v="229156"/>
    <n v="157764"/>
    <n v="276087"/>
    <n v="186045"/>
    <n v="325578"/>
    <n v="203391"/>
    <n v="355934"/>
    <n v="218881"/>
    <n v="383042"/>
  </r>
  <r>
    <n v="5"/>
    <s v="Region V - Midwest"/>
    <x v="25"/>
    <s v="IN"/>
    <x v="162"/>
    <n v="2"/>
    <x v="1"/>
    <n v="78712"/>
    <n v="137745"/>
    <n v="104013"/>
    <n v="182022"/>
    <n v="125021"/>
    <n v="218787"/>
    <n v="151464"/>
    <n v="265062"/>
    <n v="180323"/>
    <n v="315565"/>
    <n v="198903"/>
    <n v="348080"/>
    <n v="216354"/>
    <n v="378620"/>
  </r>
  <r>
    <n v="5"/>
    <s v="Region V - Midwest"/>
    <x v="25"/>
    <s v="IN"/>
    <x v="162"/>
    <n v="3"/>
    <x v="2"/>
    <n v="64211"/>
    <n v="112369"/>
    <n v="88651"/>
    <n v="155139"/>
    <n v="112376"/>
    <n v="196658"/>
    <n v="146633"/>
    <n v="256608"/>
    <n v="182767"/>
    <n v="319843"/>
    <n v="205685"/>
    <n v="359949"/>
    <n v="228266"/>
    <n v="399465"/>
  </r>
  <r>
    <n v="5"/>
    <s v="Region V - Midwest"/>
    <x v="25"/>
    <s v="IN"/>
    <x v="162"/>
    <n v="4"/>
    <x v="3"/>
    <n v="74550"/>
    <n v="119279"/>
    <n v="104369"/>
    <n v="166991"/>
    <n v="134189"/>
    <n v="214703"/>
    <n v="178919"/>
    <n v="286270"/>
    <n v="223649"/>
    <n v="357838"/>
    <n v="253469"/>
    <n v="405550"/>
    <n v="283288"/>
    <n v="453261"/>
  </r>
  <r>
    <n v="5"/>
    <s v="Region V - Midwest"/>
    <x v="25"/>
    <s v="IN"/>
    <x v="163"/>
    <n v="1"/>
    <x v="0"/>
    <n v="82108"/>
    <n v="143690"/>
    <n v="108179"/>
    <n v="189314"/>
    <n v="129617"/>
    <n v="226830"/>
    <n v="156073"/>
    <n v="273127"/>
    <n v="184031"/>
    <n v="322055"/>
    <n v="201186"/>
    <n v="352075"/>
    <n v="216502"/>
    <n v="378878"/>
  </r>
  <r>
    <n v="5"/>
    <s v="Region V - Midwest"/>
    <x v="25"/>
    <s v="IN"/>
    <x v="163"/>
    <n v="2"/>
    <x v="1"/>
    <n v="78012"/>
    <n v="136521"/>
    <n v="103052"/>
    <n v="180341"/>
    <n v="123810"/>
    <n v="216668"/>
    <n v="149898"/>
    <n v="262322"/>
    <n v="178424"/>
    <n v="312242"/>
    <n v="196787"/>
    <n v="344377"/>
    <n v="214025"/>
    <n v="374545"/>
  </r>
  <r>
    <n v="5"/>
    <s v="Region V - Midwest"/>
    <x v="25"/>
    <s v="IN"/>
    <x v="163"/>
    <n v="3"/>
    <x v="2"/>
    <n v="63709"/>
    <n v="111491"/>
    <n v="87974"/>
    <n v="153954"/>
    <n v="111538"/>
    <n v="195191"/>
    <n v="145579"/>
    <n v="254764"/>
    <n v="181460"/>
    <n v="317556"/>
    <n v="204233"/>
    <n v="357408"/>
    <n v="226675"/>
    <n v="396682"/>
  </r>
  <r>
    <n v="5"/>
    <s v="Region V - Midwest"/>
    <x v="25"/>
    <s v="IN"/>
    <x v="163"/>
    <n v="4"/>
    <x v="3"/>
    <n v="73789"/>
    <n v="118062"/>
    <n v="103305"/>
    <n v="165287"/>
    <n v="132820"/>
    <n v="212512"/>
    <n v="177094"/>
    <n v="283350"/>
    <n v="221367"/>
    <n v="354187"/>
    <n v="250882"/>
    <n v="401412"/>
    <n v="280398"/>
    <n v="448637"/>
  </r>
  <r>
    <n v="5"/>
    <s v="Region V - Midwest"/>
    <x v="25"/>
    <s v="IN"/>
    <x v="164"/>
    <n v="1"/>
    <x v="0"/>
    <n v="81560"/>
    <n v="142730"/>
    <n v="107508"/>
    <n v="188140"/>
    <n v="128895"/>
    <n v="225567"/>
    <n v="155344"/>
    <n v="271853"/>
    <n v="183202"/>
    <n v="320603"/>
    <n v="200286"/>
    <n v="350500"/>
    <n v="215543"/>
    <n v="377200"/>
  </r>
  <r>
    <n v="5"/>
    <s v="Region V - Midwest"/>
    <x v="25"/>
    <s v="IN"/>
    <x v="164"/>
    <n v="2"/>
    <x v="1"/>
    <n v="77422"/>
    <n v="135488"/>
    <n v="102329"/>
    <n v="179075"/>
    <n v="123029"/>
    <n v="215301"/>
    <n v="149107"/>
    <n v="260938"/>
    <n v="177537"/>
    <n v="310690"/>
    <n v="195842"/>
    <n v="342724"/>
    <n v="213041"/>
    <n v="372822"/>
  </r>
  <r>
    <n v="5"/>
    <s v="Region V - Midwest"/>
    <x v="25"/>
    <s v="IN"/>
    <x v="164"/>
    <n v="3"/>
    <x v="2"/>
    <n v="63118"/>
    <n v="110457"/>
    <n v="87134"/>
    <n v="152484"/>
    <n v="110442"/>
    <n v="193273"/>
    <n v="144086"/>
    <n v="252150"/>
    <n v="179589"/>
    <n v="314280"/>
    <n v="202097"/>
    <n v="353670"/>
    <n v="224272"/>
    <n v="392476"/>
  </r>
  <r>
    <n v="5"/>
    <s v="Region V - Midwest"/>
    <x v="25"/>
    <s v="IN"/>
    <x v="164"/>
    <n v="4"/>
    <x v="3"/>
    <n v="73384"/>
    <n v="117414"/>
    <n v="102737"/>
    <n v="164380"/>
    <n v="132091"/>
    <n v="211346"/>
    <n v="176121"/>
    <n v="281794"/>
    <n v="220152"/>
    <n v="352243"/>
    <n v="249505"/>
    <n v="399208"/>
    <n v="278859"/>
    <n v="446174"/>
  </r>
  <r>
    <n v="5"/>
    <s v="Region V - Midwest"/>
    <x v="25"/>
    <s v="IN"/>
    <x v="165"/>
    <n v="1"/>
    <x v="0"/>
    <n v="81168"/>
    <n v="142045"/>
    <n v="106976"/>
    <n v="187207"/>
    <n v="128230"/>
    <n v="224403"/>
    <n v="154499"/>
    <n v="270373"/>
    <n v="182195"/>
    <n v="318842"/>
    <n v="199183"/>
    <n v="348570"/>
    <n v="214353"/>
    <n v="375118"/>
  </r>
  <r>
    <n v="5"/>
    <s v="Region V - Midwest"/>
    <x v="25"/>
    <s v="IN"/>
    <x v="165"/>
    <n v="2"/>
    <x v="1"/>
    <n v="77072"/>
    <n v="134875"/>
    <n v="101848"/>
    <n v="178234"/>
    <n v="122424"/>
    <n v="214242"/>
    <n v="148325"/>
    <n v="259568"/>
    <n v="176588"/>
    <n v="309029"/>
    <n v="194784"/>
    <n v="340873"/>
    <n v="211877"/>
    <n v="370785"/>
  </r>
  <r>
    <n v="5"/>
    <s v="Region V - Midwest"/>
    <x v="25"/>
    <s v="IN"/>
    <x v="165"/>
    <n v="3"/>
    <x v="2"/>
    <n v="62868"/>
    <n v="110018"/>
    <n v="86795"/>
    <n v="151892"/>
    <n v="110022"/>
    <n v="192539"/>
    <n v="143559"/>
    <n v="251228"/>
    <n v="178935"/>
    <n v="313137"/>
    <n v="201371"/>
    <n v="352400"/>
    <n v="223477"/>
    <n v="391084"/>
  </r>
  <r>
    <n v="5"/>
    <s v="Region V - Midwest"/>
    <x v="25"/>
    <s v="IN"/>
    <x v="165"/>
    <n v="4"/>
    <x v="3"/>
    <n v="73004"/>
    <n v="116806"/>
    <n v="102205"/>
    <n v="163528"/>
    <n v="131406"/>
    <n v="210250"/>
    <n v="175209"/>
    <n v="280334"/>
    <n v="219011"/>
    <n v="350417"/>
    <n v="248212"/>
    <n v="397140"/>
    <n v="277414"/>
    <n v="443862"/>
  </r>
  <r>
    <n v="5"/>
    <s v="Region V - Midwest"/>
    <x v="26"/>
    <s v="MI"/>
    <x v="166"/>
    <n v="1"/>
    <x v="0"/>
    <n v="91510"/>
    <n v="160143"/>
    <n v="120591"/>
    <n v="211034"/>
    <n v="144526"/>
    <n v="252921"/>
    <n v="174091"/>
    <n v="304660"/>
    <n v="205292"/>
    <n v="359260"/>
    <n v="224431"/>
    <n v="392754"/>
    <n v="241521"/>
    <n v="422662"/>
  </r>
  <r>
    <n v="5"/>
    <s v="Region V - Midwest"/>
    <x v="26"/>
    <s v="MI"/>
    <x v="166"/>
    <n v="2"/>
    <x v="1"/>
    <n v="86912"/>
    <n v="152096"/>
    <n v="114835"/>
    <n v="200962"/>
    <n v="138009"/>
    <n v="241515"/>
    <n v="167161"/>
    <n v="292532"/>
    <n v="198998"/>
    <n v="348246"/>
    <n v="219494"/>
    <n v="384114"/>
    <n v="238742"/>
    <n v="417798"/>
  </r>
  <r>
    <n v="5"/>
    <s v="Region V - Midwest"/>
    <x v="26"/>
    <s v="MI"/>
    <x v="166"/>
    <n v="3"/>
    <x v="2"/>
    <n v="70926"/>
    <n v="124121"/>
    <n v="97929"/>
    <n v="171375"/>
    <n v="124144"/>
    <n v="217252"/>
    <n v="162003"/>
    <n v="283506"/>
    <n v="201928"/>
    <n v="353374"/>
    <n v="227256"/>
    <n v="397697"/>
    <n v="252212"/>
    <n v="441371"/>
  </r>
  <r>
    <n v="5"/>
    <s v="Region V - Midwest"/>
    <x v="26"/>
    <s v="MI"/>
    <x v="166"/>
    <n v="4"/>
    <x v="3"/>
    <n v="82279"/>
    <n v="131647"/>
    <n v="115191"/>
    <n v="184306"/>
    <n v="148103"/>
    <n v="236965"/>
    <n v="197471"/>
    <n v="315953"/>
    <n v="246838"/>
    <n v="394941"/>
    <n v="279750"/>
    <n v="447600"/>
    <n v="312662"/>
    <n v="500259"/>
  </r>
  <r>
    <n v="5"/>
    <s v="Region V - Midwest"/>
    <x v="26"/>
    <s v="MI"/>
    <x v="167"/>
    <n v="1"/>
    <x v="0"/>
    <n v="83675"/>
    <n v="146432"/>
    <n v="110310"/>
    <n v="193043"/>
    <n v="132276"/>
    <n v="231483"/>
    <n v="159456"/>
    <n v="279048"/>
    <n v="188058"/>
    <n v="329101"/>
    <n v="205596"/>
    <n v="359794"/>
    <n v="221261"/>
    <n v="387206"/>
  </r>
  <r>
    <n v="5"/>
    <s v="Region V - Midwest"/>
    <x v="26"/>
    <s v="MI"/>
    <x v="167"/>
    <n v="2"/>
    <x v="1"/>
    <n v="79412"/>
    <n v="138970"/>
    <n v="104973"/>
    <n v="183704"/>
    <n v="126232"/>
    <n v="220906"/>
    <n v="153030"/>
    <n v="267802"/>
    <n v="182222"/>
    <n v="318888"/>
    <n v="201018"/>
    <n v="351782"/>
    <n v="218683"/>
    <n v="382696"/>
  </r>
  <r>
    <n v="5"/>
    <s v="Region V - Midwest"/>
    <x v="26"/>
    <s v="MI"/>
    <x v="167"/>
    <n v="3"/>
    <x v="2"/>
    <n v="64712"/>
    <n v="113246"/>
    <n v="89328"/>
    <n v="156324"/>
    <n v="113214"/>
    <n v="198125"/>
    <n v="147687"/>
    <n v="258452"/>
    <n v="184074"/>
    <n v="322130"/>
    <n v="207137"/>
    <n v="362490"/>
    <n v="229856"/>
    <n v="402249"/>
  </r>
  <r>
    <n v="5"/>
    <s v="Region V - Midwest"/>
    <x v="26"/>
    <s v="MI"/>
    <x v="167"/>
    <n v="4"/>
    <x v="3"/>
    <n v="75310"/>
    <n v="120496"/>
    <n v="105434"/>
    <n v="168695"/>
    <n v="135558"/>
    <n v="216893"/>
    <n v="180744"/>
    <n v="289191"/>
    <n v="225930"/>
    <n v="361489"/>
    <n v="256055"/>
    <n v="409687"/>
    <n v="286179"/>
    <n v="457886"/>
  </r>
  <r>
    <n v="5"/>
    <s v="Region V - Midwest"/>
    <x v="26"/>
    <s v="MI"/>
    <x v="168"/>
    <n v="1"/>
    <x v="0"/>
    <n v="84067"/>
    <n v="147118"/>
    <n v="110843"/>
    <n v="193975"/>
    <n v="132941"/>
    <n v="232646"/>
    <n v="160302"/>
    <n v="280528"/>
    <n v="189065"/>
    <n v="330863"/>
    <n v="206699"/>
    <n v="361724"/>
    <n v="222450"/>
    <n v="389288"/>
  </r>
  <r>
    <n v="5"/>
    <s v="Region V - Midwest"/>
    <x v="26"/>
    <s v="MI"/>
    <x v="168"/>
    <n v="2"/>
    <x v="1"/>
    <n v="79762"/>
    <n v="139583"/>
    <n v="105454"/>
    <n v="184544"/>
    <n v="126838"/>
    <n v="221966"/>
    <n v="153812"/>
    <n v="269172"/>
    <n v="183171"/>
    <n v="320550"/>
    <n v="202076"/>
    <n v="353633"/>
    <n v="219848"/>
    <n v="384734"/>
  </r>
  <r>
    <n v="5"/>
    <s v="Region V - Midwest"/>
    <x v="26"/>
    <s v="MI"/>
    <x v="168"/>
    <n v="3"/>
    <x v="2"/>
    <n v="64963"/>
    <n v="113685"/>
    <n v="89667"/>
    <n v="156916"/>
    <n v="113634"/>
    <n v="198859"/>
    <n v="148214"/>
    <n v="259374"/>
    <n v="184728"/>
    <n v="323273"/>
    <n v="207863"/>
    <n v="363761"/>
    <n v="230652"/>
    <n v="403641"/>
  </r>
  <r>
    <n v="5"/>
    <s v="Region V - Midwest"/>
    <x v="26"/>
    <s v="MI"/>
    <x v="168"/>
    <n v="4"/>
    <x v="3"/>
    <n v="75690"/>
    <n v="121105"/>
    <n v="105967"/>
    <n v="169547"/>
    <n v="136243"/>
    <n v="217989"/>
    <n v="181657"/>
    <n v="290651"/>
    <n v="227071"/>
    <n v="363314"/>
    <n v="257348"/>
    <n v="411756"/>
    <n v="287624"/>
    <n v="460198"/>
  </r>
  <r>
    <n v="5"/>
    <s v="Region V - Midwest"/>
    <x v="26"/>
    <s v="MI"/>
    <x v="169"/>
    <n v="1"/>
    <x v="0"/>
    <n v="93704"/>
    <n v="163982"/>
    <n v="123462"/>
    <n v="216058"/>
    <n v="147936"/>
    <n v="258888"/>
    <n v="178144"/>
    <n v="311752"/>
    <n v="210059"/>
    <n v="367603"/>
    <n v="229640"/>
    <n v="401871"/>
    <n v="247124"/>
    <n v="432466"/>
  </r>
  <r>
    <n v="5"/>
    <s v="Region V - Midwest"/>
    <x v="26"/>
    <s v="MI"/>
    <x v="169"/>
    <n v="2"/>
    <x v="1"/>
    <n v="89022"/>
    <n v="155789"/>
    <n v="117602"/>
    <n v="205803"/>
    <n v="141300"/>
    <n v="247274"/>
    <n v="171088"/>
    <n v="299403"/>
    <n v="203651"/>
    <n v="356389"/>
    <n v="224613"/>
    <n v="393073"/>
    <n v="244294"/>
    <n v="427514"/>
  </r>
  <r>
    <n v="5"/>
    <s v="Region V - Midwest"/>
    <x v="26"/>
    <s v="MI"/>
    <x v="169"/>
    <n v="3"/>
    <x v="2"/>
    <n v="72690"/>
    <n v="127208"/>
    <n v="100373"/>
    <n v="175653"/>
    <n v="127255"/>
    <n v="222696"/>
    <n v="166088"/>
    <n v="290653"/>
    <n v="207023"/>
    <n v="362290"/>
    <n v="233001"/>
    <n v="407751"/>
    <n v="258601"/>
    <n v="452551"/>
  </r>
  <r>
    <n v="5"/>
    <s v="Region V - Midwest"/>
    <x v="26"/>
    <s v="MI"/>
    <x v="169"/>
    <n v="4"/>
    <x v="3"/>
    <n v="84218"/>
    <n v="134749"/>
    <n v="117905"/>
    <n v="188648"/>
    <n v="151592"/>
    <n v="242548"/>
    <n v="202123"/>
    <n v="323397"/>
    <n v="252654"/>
    <n v="404247"/>
    <n v="286341"/>
    <n v="458146"/>
    <n v="320029"/>
    <n v="512046"/>
  </r>
  <r>
    <n v="5"/>
    <s v="Region V - Midwest"/>
    <x v="26"/>
    <s v="MI"/>
    <x v="170"/>
    <n v="1"/>
    <x v="0"/>
    <n v="86653"/>
    <n v="151642"/>
    <n v="114247"/>
    <n v="199932"/>
    <n v="137015"/>
    <n v="239775"/>
    <n v="165200"/>
    <n v="289099"/>
    <n v="194839"/>
    <n v="340968"/>
    <n v="213011"/>
    <n v="372770"/>
    <n v="229242"/>
    <n v="401174"/>
  </r>
  <r>
    <n v="5"/>
    <s v="Region V - Midwest"/>
    <x v="26"/>
    <s v="MI"/>
    <x v="170"/>
    <n v="2"/>
    <x v="1"/>
    <n v="82222"/>
    <n v="143888"/>
    <n v="108701"/>
    <n v="190226"/>
    <n v="130734"/>
    <n v="228784"/>
    <n v="158522"/>
    <n v="277413"/>
    <n v="188774"/>
    <n v="330354"/>
    <n v="208253"/>
    <n v="364443"/>
    <n v="226564"/>
    <n v="396487"/>
  </r>
  <r>
    <n v="5"/>
    <s v="Region V - Midwest"/>
    <x v="26"/>
    <s v="MI"/>
    <x v="170"/>
    <n v="3"/>
    <x v="2"/>
    <n v="66977"/>
    <n v="117211"/>
    <n v="92450"/>
    <n v="161787"/>
    <n v="117164"/>
    <n v="205037"/>
    <n v="152825"/>
    <n v="267444"/>
    <n v="190476"/>
    <n v="333333"/>
    <n v="214334"/>
    <n v="375085"/>
    <n v="237836"/>
    <n v="416212"/>
  </r>
  <r>
    <n v="5"/>
    <s v="Region V - Midwest"/>
    <x v="26"/>
    <s v="MI"/>
    <x v="170"/>
    <n v="4"/>
    <x v="3"/>
    <n v="78009"/>
    <n v="124815"/>
    <n v="109213"/>
    <n v="174741"/>
    <n v="140417"/>
    <n v="224667"/>
    <n v="187223"/>
    <n v="299556"/>
    <n v="234028"/>
    <n v="374445"/>
    <n v="265232"/>
    <n v="424371"/>
    <n v="296436"/>
    <n v="474297"/>
  </r>
  <r>
    <n v="5"/>
    <s v="Region V - Midwest"/>
    <x v="26"/>
    <s v="MI"/>
    <x v="171"/>
    <n v="1"/>
    <x v="0"/>
    <n v="81168"/>
    <n v="142045"/>
    <n v="106976"/>
    <n v="187207"/>
    <n v="128230"/>
    <n v="224403"/>
    <n v="154499"/>
    <n v="270373"/>
    <n v="182195"/>
    <n v="318842"/>
    <n v="199183"/>
    <n v="348570"/>
    <n v="214353"/>
    <n v="375118"/>
  </r>
  <r>
    <n v="5"/>
    <s v="Region V - Midwest"/>
    <x v="26"/>
    <s v="MI"/>
    <x v="171"/>
    <n v="2"/>
    <x v="1"/>
    <n v="77072"/>
    <n v="134875"/>
    <n v="101848"/>
    <n v="178234"/>
    <n v="122424"/>
    <n v="214242"/>
    <n v="148325"/>
    <n v="259568"/>
    <n v="176588"/>
    <n v="309029"/>
    <n v="194784"/>
    <n v="340873"/>
    <n v="211877"/>
    <n v="370785"/>
  </r>
  <r>
    <n v="5"/>
    <s v="Region V - Midwest"/>
    <x v="26"/>
    <s v="MI"/>
    <x v="171"/>
    <n v="3"/>
    <x v="2"/>
    <n v="62868"/>
    <n v="110018"/>
    <n v="86795"/>
    <n v="151892"/>
    <n v="110022"/>
    <n v="192539"/>
    <n v="143559"/>
    <n v="251228"/>
    <n v="178935"/>
    <n v="313137"/>
    <n v="201371"/>
    <n v="352400"/>
    <n v="223477"/>
    <n v="391084"/>
  </r>
  <r>
    <n v="5"/>
    <s v="Region V - Midwest"/>
    <x v="26"/>
    <s v="MI"/>
    <x v="171"/>
    <n v="4"/>
    <x v="3"/>
    <n v="73004"/>
    <n v="116806"/>
    <n v="102205"/>
    <n v="163528"/>
    <n v="131406"/>
    <n v="210250"/>
    <n v="175209"/>
    <n v="280334"/>
    <n v="219011"/>
    <n v="350417"/>
    <n v="248212"/>
    <n v="397140"/>
    <n v="277414"/>
    <n v="443862"/>
  </r>
  <r>
    <n v="5"/>
    <s v="Region V - Midwest"/>
    <x v="26"/>
    <s v="MI"/>
    <x v="125"/>
    <n v="1"/>
    <x v="0"/>
    <n v="84459"/>
    <n v="147803"/>
    <n v="111376"/>
    <n v="194907"/>
    <n v="133605"/>
    <n v="233809"/>
    <n v="161147"/>
    <n v="282008"/>
    <n v="190071"/>
    <n v="332625"/>
    <n v="207802"/>
    <n v="363653"/>
    <n v="223640"/>
    <n v="391370"/>
  </r>
  <r>
    <n v="5"/>
    <s v="Region V - Midwest"/>
    <x v="26"/>
    <s v="MI"/>
    <x v="125"/>
    <n v="2"/>
    <x v="1"/>
    <n v="80111"/>
    <n v="140195"/>
    <n v="105934"/>
    <n v="185385"/>
    <n v="127443"/>
    <n v="223025"/>
    <n v="154595"/>
    <n v="270542"/>
    <n v="184121"/>
    <n v="322211"/>
    <n v="203134"/>
    <n v="355484"/>
    <n v="221012"/>
    <n v="386771"/>
  </r>
  <r>
    <n v="5"/>
    <s v="Region V - Midwest"/>
    <x v="26"/>
    <s v="MI"/>
    <x v="125"/>
    <n v="3"/>
    <x v="2"/>
    <n v="65213"/>
    <n v="114123"/>
    <n v="90005"/>
    <n v="157509"/>
    <n v="114053"/>
    <n v="199593"/>
    <n v="148741"/>
    <n v="260296"/>
    <n v="185381"/>
    <n v="324417"/>
    <n v="208589"/>
    <n v="365032"/>
    <n v="231447"/>
    <n v="405032"/>
  </r>
  <r>
    <n v="5"/>
    <s v="Region V - Midwest"/>
    <x v="26"/>
    <s v="MI"/>
    <x v="125"/>
    <n v="4"/>
    <x v="3"/>
    <n v="76071"/>
    <n v="121713"/>
    <n v="106499"/>
    <n v="170398"/>
    <n v="136927"/>
    <n v="219084"/>
    <n v="182570"/>
    <n v="292112"/>
    <n v="228212"/>
    <n v="365140"/>
    <n v="258641"/>
    <n v="413825"/>
    <n v="289069"/>
    <n v="462510"/>
  </r>
  <r>
    <n v="5"/>
    <s v="Region V - Midwest"/>
    <x v="26"/>
    <s v="MI"/>
    <x v="172"/>
    <n v="1"/>
    <x v="0"/>
    <n v="84616"/>
    <n v="148077"/>
    <n v="111514"/>
    <n v="195150"/>
    <n v="133662"/>
    <n v="233909"/>
    <n v="161030"/>
    <n v="281802"/>
    <n v="189894"/>
    <n v="332315"/>
    <n v="207599"/>
    <n v="363298"/>
    <n v="223409"/>
    <n v="390966"/>
  </r>
  <r>
    <n v="5"/>
    <s v="Region V - Midwest"/>
    <x v="26"/>
    <s v="MI"/>
    <x v="172"/>
    <n v="2"/>
    <x v="1"/>
    <n v="80352"/>
    <n v="140616"/>
    <n v="106177"/>
    <n v="185810"/>
    <n v="127619"/>
    <n v="223333"/>
    <n v="154604"/>
    <n v="270556"/>
    <n v="184058"/>
    <n v="322101"/>
    <n v="203021"/>
    <n v="355286"/>
    <n v="220832"/>
    <n v="386456"/>
  </r>
  <r>
    <n v="5"/>
    <s v="Region V - Midwest"/>
    <x v="26"/>
    <s v="MI"/>
    <x v="172"/>
    <n v="3"/>
    <x v="2"/>
    <n v="65554"/>
    <n v="114719"/>
    <n v="90506"/>
    <n v="158386"/>
    <n v="114730"/>
    <n v="200777"/>
    <n v="149707"/>
    <n v="261987"/>
    <n v="186599"/>
    <n v="326549"/>
    <n v="209999"/>
    <n v="367499"/>
    <n v="233055"/>
    <n v="407846"/>
  </r>
  <r>
    <n v="5"/>
    <s v="Region V - Midwest"/>
    <x v="26"/>
    <s v="MI"/>
    <x v="172"/>
    <n v="4"/>
    <x v="3"/>
    <n v="76096"/>
    <n v="121753"/>
    <n v="106534"/>
    <n v="170454"/>
    <n v="136972"/>
    <n v="219155"/>
    <n v="182629"/>
    <n v="292207"/>
    <n v="228287"/>
    <n v="365259"/>
    <n v="258725"/>
    <n v="413960"/>
    <n v="289163"/>
    <n v="462661"/>
  </r>
  <r>
    <n v="5"/>
    <s v="Region V - Midwest"/>
    <x v="26"/>
    <s v="MI"/>
    <x v="173"/>
    <n v="1"/>
    <x v="0"/>
    <n v="80698"/>
    <n v="141222"/>
    <n v="106374"/>
    <n v="186154"/>
    <n v="127537"/>
    <n v="223190"/>
    <n v="153712"/>
    <n v="268996"/>
    <n v="181277"/>
    <n v="317235"/>
    <n v="198182"/>
    <n v="346818"/>
    <n v="213279"/>
    <n v="373238"/>
  </r>
  <r>
    <n v="5"/>
    <s v="Region V - Midwest"/>
    <x v="26"/>
    <s v="MI"/>
    <x v="173"/>
    <n v="2"/>
    <x v="1"/>
    <n v="76602"/>
    <n v="134053"/>
    <n v="101246"/>
    <n v="177181"/>
    <n v="121731"/>
    <n v="213028"/>
    <n v="147538"/>
    <n v="258191"/>
    <n v="175670"/>
    <n v="307422"/>
    <n v="193783"/>
    <n v="339120"/>
    <n v="210803"/>
    <n v="368905"/>
  </r>
  <r>
    <n v="5"/>
    <s v="Region V - Midwest"/>
    <x v="26"/>
    <s v="MI"/>
    <x v="173"/>
    <n v="3"/>
    <x v="2"/>
    <n v="62447"/>
    <n v="109282"/>
    <n v="86206"/>
    <n v="150861"/>
    <n v="109265"/>
    <n v="191214"/>
    <n v="142549"/>
    <n v="249461"/>
    <n v="177673"/>
    <n v="310927"/>
    <n v="199940"/>
    <n v="349895"/>
    <n v="221877"/>
    <n v="388285"/>
  </r>
  <r>
    <n v="5"/>
    <s v="Region V - Midwest"/>
    <x v="26"/>
    <s v="MI"/>
    <x v="173"/>
    <n v="4"/>
    <x v="3"/>
    <n v="72611"/>
    <n v="116177"/>
    <n v="101655"/>
    <n v="162648"/>
    <n v="130700"/>
    <n v="209119"/>
    <n v="174266"/>
    <n v="278826"/>
    <n v="217833"/>
    <n v="348532"/>
    <n v="246877"/>
    <n v="395003"/>
    <n v="275921"/>
    <n v="441474"/>
  </r>
  <r>
    <n v="5"/>
    <s v="Region V - Midwest"/>
    <x v="26"/>
    <s v="MI"/>
    <x v="174"/>
    <n v="1"/>
    <x v="0"/>
    <n v="83832"/>
    <n v="146706"/>
    <n v="110449"/>
    <n v="193285"/>
    <n v="132333"/>
    <n v="231583"/>
    <n v="159338"/>
    <n v="278842"/>
    <n v="187881"/>
    <n v="328791"/>
    <n v="205394"/>
    <n v="359439"/>
    <n v="221030"/>
    <n v="386802"/>
  </r>
  <r>
    <n v="5"/>
    <s v="Region V - Midwest"/>
    <x v="26"/>
    <s v="MI"/>
    <x v="174"/>
    <n v="2"/>
    <x v="1"/>
    <n v="79652"/>
    <n v="139391"/>
    <n v="105216"/>
    <n v="184129"/>
    <n v="126408"/>
    <n v="221214"/>
    <n v="153038"/>
    <n v="267816"/>
    <n v="182159"/>
    <n v="318778"/>
    <n v="200905"/>
    <n v="351584"/>
    <n v="218503"/>
    <n v="382380"/>
  </r>
  <r>
    <n v="5"/>
    <s v="Region V - Midwest"/>
    <x v="26"/>
    <s v="MI"/>
    <x v="174"/>
    <n v="3"/>
    <x v="2"/>
    <n v="65052"/>
    <n v="113842"/>
    <n v="89829"/>
    <n v="157201"/>
    <n v="113891"/>
    <n v="199310"/>
    <n v="148653"/>
    <n v="260143"/>
    <n v="185293"/>
    <n v="324262"/>
    <n v="208547"/>
    <n v="364958"/>
    <n v="231465"/>
    <n v="405063"/>
  </r>
  <r>
    <n v="5"/>
    <s v="Region V - Midwest"/>
    <x v="26"/>
    <s v="MI"/>
    <x v="174"/>
    <n v="4"/>
    <x v="3"/>
    <n v="75335"/>
    <n v="120536"/>
    <n v="105469"/>
    <n v="168750"/>
    <n v="135603"/>
    <n v="216965"/>
    <n v="180804"/>
    <n v="289286"/>
    <n v="226005"/>
    <n v="361608"/>
    <n v="256139"/>
    <n v="409822"/>
    <n v="286273"/>
    <n v="458036"/>
  </r>
  <r>
    <n v="5"/>
    <s v="Region V - Midwest"/>
    <x v="26"/>
    <s v="MI"/>
    <x v="175"/>
    <n v="1"/>
    <x v="0"/>
    <n v="81090"/>
    <n v="141907"/>
    <n v="106907"/>
    <n v="187086"/>
    <n v="128202"/>
    <n v="224353"/>
    <n v="154558"/>
    <n v="270476"/>
    <n v="182284"/>
    <n v="318997"/>
    <n v="199284"/>
    <n v="348748"/>
    <n v="214469"/>
    <n v="375320"/>
  </r>
  <r>
    <n v="5"/>
    <s v="Region V - Midwest"/>
    <x v="26"/>
    <s v="MI"/>
    <x v="175"/>
    <n v="2"/>
    <x v="1"/>
    <n v="76952"/>
    <n v="134665"/>
    <n v="101727"/>
    <n v="178022"/>
    <n v="122336"/>
    <n v="214088"/>
    <n v="148320"/>
    <n v="259561"/>
    <n v="176619"/>
    <n v="309084"/>
    <n v="194841"/>
    <n v="340972"/>
    <n v="211967"/>
    <n v="370942"/>
  </r>
  <r>
    <n v="5"/>
    <s v="Region V - Midwest"/>
    <x v="26"/>
    <s v="MI"/>
    <x v="175"/>
    <n v="3"/>
    <x v="2"/>
    <n v="62697"/>
    <n v="109720"/>
    <n v="86545"/>
    <n v="151453"/>
    <n v="109684"/>
    <n v="191947"/>
    <n v="143076"/>
    <n v="250383"/>
    <n v="178326"/>
    <n v="312071"/>
    <n v="200666"/>
    <n v="351166"/>
    <n v="222673"/>
    <n v="389677"/>
  </r>
  <r>
    <n v="5"/>
    <s v="Region V - Midwest"/>
    <x v="26"/>
    <s v="MI"/>
    <x v="175"/>
    <n v="4"/>
    <x v="3"/>
    <n v="72991"/>
    <n v="116786"/>
    <n v="102188"/>
    <n v="163500"/>
    <n v="131384"/>
    <n v="210215"/>
    <n v="175179"/>
    <n v="280286"/>
    <n v="218974"/>
    <n v="350358"/>
    <n v="248170"/>
    <n v="397072"/>
    <n v="277367"/>
    <n v="443787"/>
  </r>
  <r>
    <n v="5"/>
    <s v="Region V - Midwest"/>
    <x v="26"/>
    <s v="MI"/>
    <x v="176"/>
    <n v="1"/>
    <x v="0"/>
    <n v="82892"/>
    <n v="145061"/>
    <n v="109245"/>
    <n v="191179"/>
    <n v="130946"/>
    <n v="229156"/>
    <n v="157764"/>
    <n v="276087"/>
    <n v="186045"/>
    <n v="325578"/>
    <n v="203391"/>
    <n v="355934"/>
    <n v="218881"/>
    <n v="383042"/>
  </r>
  <r>
    <n v="5"/>
    <s v="Region V - Midwest"/>
    <x v="26"/>
    <s v="MI"/>
    <x v="176"/>
    <n v="2"/>
    <x v="1"/>
    <n v="78712"/>
    <n v="137745"/>
    <n v="104013"/>
    <n v="182022"/>
    <n v="125021"/>
    <n v="218787"/>
    <n v="151464"/>
    <n v="265062"/>
    <n v="180323"/>
    <n v="315565"/>
    <n v="198903"/>
    <n v="348080"/>
    <n v="216354"/>
    <n v="378620"/>
  </r>
  <r>
    <n v="5"/>
    <s v="Region V - Midwest"/>
    <x v="26"/>
    <s v="MI"/>
    <x v="176"/>
    <n v="3"/>
    <x v="2"/>
    <n v="64211"/>
    <n v="112369"/>
    <n v="88651"/>
    <n v="155139"/>
    <n v="112376"/>
    <n v="196658"/>
    <n v="146633"/>
    <n v="256608"/>
    <n v="182767"/>
    <n v="319843"/>
    <n v="205685"/>
    <n v="359949"/>
    <n v="228266"/>
    <n v="399465"/>
  </r>
  <r>
    <n v="5"/>
    <s v="Region V - Midwest"/>
    <x v="26"/>
    <s v="MI"/>
    <x v="176"/>
    <n v="4"/>
    <x v="3"/>
    <n v="74550"/>
    <n v="119279"/>
    <n v="104369"/>
    <n v="166991"/>
    <n v="134189"/>
    <n v="214703"/>
    <n v="178919"/>
    <n v="286270"/>
    <n v="223649"/>
    <n v="357838"/>
    <n v="253469"/>
    <n v="405550"/>
    <n v="283288"/>
    <n v="453261"/>
  </r>
  <r>
    <n v="5"/>
    <s v="Region V - Midwest"/>
    <x v="26"/>
    <s v="MI"/>
    <x v="177"/>
    <n v="1"/>
    <x v="0"/>
    <n v="78740"/>
    <n v="137794"/>
    <n v="103897"/>
    <n v="181820"/>
    <n v="124735"/>
    <n v="218287"/>
    <n v="150623"/>
    <n v="263590"/>
    <n v="177694"/>
    <n v="310964"/>
    <n v="194278"/>
    <n v="339986"/>
    <n v="209097"/>
    <n v="365920"/>
  </r>
  <r>
    <n v="5"/>
    <s v="Region V - Midwest"/>
    <x v="26"/>
    <s v="MI"/>
    <x v="177"/>
    <n v="2"/>
    <x v="1"/>
    <n v="74601"/>
    <n v="130552"/>
    <n v="98717"/>
    <n v="172755"/>
    <n v="118869"/>
    <n v="208021"/>
    <n v="144386"/>
    <n v="252675"/>
    <n v="172029"/>
    <n v="301051"/>
    <n v="189834"/>
    <n v="332210"/>
    <n v="206596"/>
    <n v="361542"/>
  </r>
  <r>
    <n v="5"/>
    <s v="Region V - Midwest"/>
    <x v="26"/>
    <s v="MI"/>
    <x v="177"/>
    <n v="3"/>
    <x v="2"/>
    <n v="60593"/>
    <n v="106038"/>
    <n v="83599"/>
    <n v="146298"/>
    <n v="105896"/>
    <n v="185318"/>
    <n v="138025"/>
    <n v="241544"/>
    <n v="172013"/>
    <n v="301023"/>
    <n v="193511"/>
    <n v="338645"/>
    <n v="214676"/>
    <n v="375683"/>
  </r>
  <r>
    <n v="5"/>
    <s v="Region V - Midwest"/>
    <x v="26"/>
    <s v="MI"/>
    <x v="177"/>
    <n v="4"/>
    <x v="3"/>
    <n v="71028"/>
    <n v="113644"/>
    <n v="99439"/>
    <n v="159102"/>
    <n v="127850"/>
    <n v="204560"/>
    <n v="170467"/>
    <n v="272747"/>
    <n v="213083"/>
    <n v="340933"/>
    <n v="241494"/>
    <n v="386391"/>
    <n v="269906"/>
    <n v="431849"/>
  </r>
  <r>
    <n v="5"/>
    <s v="Region V - Midwest"/>
    <x v="26"/>
    <s v="MI"/>
    <x v="178"/>
    <n v="1"/>
    <x v="0"/>
    <n v="91902"/>
    <n v="160828"/>
    <n v="121123"/>
    <n v="211966"/>
    <n v="145191"/>
    <n v="254084"/>
    <n v="174937"/>
    <n v="306140"/>
    <n v="206298"/>
    <n v="361022"/>
    <n v="225534"/>
    <n v="394684"/>
    <n v="242711"/>
    <n v="424744"/>
  </r>
  <r>
    <n v="5"/>
    <s v="Region V - Midwest"/>
    <x v="26"/>
    <s v="MI"/>
    <x v="178"/>
    <n v="2"/>
    <x v="1"/>
    <n v="87262"/>
    <n v="152708"/>
    <n v="115316"/>
    <n v="201802"/>
    <n v="138614"/>
    <n v="242575"/>
    <n v="167944"/>
    <n v="293902"/>
    <n v="199947"/>
    <n v="349908"/>
    <n v="220552"/>
    <n v="385965"/>
    <n v="239906"/>
    <n v="419836"/>
  </r>
  <r>
    <n v="5"/>
    <s v="Region V - Midwest"/>
    <x v="26"/>
    <s v="MI"/>
    <x v="178"/>
    <n v="3"/>
    <x v="2"/>
    <n v="71177"/>
    <n v="124560"/>
    <n v="98267"/>
    <n v="171967"/>
    <n v="124563"/>
    <n v="217986"/>
    <n v="162530"/>
    <n v="284428"/>
    <n v="202581"/>
    <n v="354517"/>
    <n v="227982"/>
    <n v="398968"/>
    <n v="253007"/>
    <n v="442763"/>
  </r>
  <r>
    <n v="5"/>
    <s v="Region V - Midwest"/>
    <x v="26"/>
    <s v="MI"/>
    <x v="178"/>
    <n v="4"/>
    <x v="3"/>
    <n v="82660"/>
    <n v="132256"/>
    <n v="115724"/>
    <n v="185158"/>
    <n v="148787"/>
    <n v="238060"/>
    <n v="198383"/>
    <n v="317413"/>
    <n v="247979"/>
    <n v="396767"/>
    <n v="281043"/>
    <n v="449669"/>
    <n v="314107"/>
    <n v="502571"/>
  </r>
  <r>
    <n v="5"/>
    <s v="Region V - Midwest"/>
    <x v="27"/>
    <s v="MN"/>
    <x v="179"/>
    <n v="1"/>
    <x v="0"/>
    <n v="89630"/>
    <n v="156852"/>
    <n v="117996"/>
    <n v="206493"/>
    <n v="141232"/>
    <n v="247155"/>
    <n v="169804"/>
    <n v="297156"/>
    <n v="200170"/>
    <n v="350297"/>
    <n v="218816"/>
    <n v="382928"/>
    <n v="235457"/>
    <n v="412050"/>
  </r>
  <r>
    <n v="5"/>
    <s v="Region V - Midwest"/>
    <x v="27"/>
    <s v="MN"/>
    <x v="179"/>
    <n v="2"/>
    <x v="1"/>
    <n v="85282"/>
    <n v="149244"/>
    <n v="112555"/>
    <n v="196971"/>
    <n v="135069"/>
    <n v="236372"/>
    <n v="163251"/>
    <n v="285690"/>
    <n v="194219"/>
    <n v="339883"/>
    <n v="214148"/>
    <n v="374759"/>
    <n v="232829"/>
    <n v="407451"/>
  </r>
  <r>
    <n v="5"/>
    <s v="Region V - Midwest"/>
    <x v="27"/>
    <s v="MN"/>
    <x v="179"/>
    <n v="3"/>
    <x v="2"/>
    <n v="69843"/>
    <n v="122225"/>
    <n v="96487"/>
    <n v="168851"/>
    <n v="122386"/>
    <n v="214176"/>
    <n v="159852"/>
    <n v="279741"/>
    <n v="199270"/>
    <n v="348722"/>
    <n v="224330"/>
    <n v="392578"/>
    <n v="249040"/>
    <n v="435819"/>
  </r>
  <r>
    <n v="5"/>
    <s v="Region V - Midwest"/>
    <x v="27"/>
    <s v="MN"/>
    <x v="179"/>
    <n v="4"/>
    <x v="3"/>
    <n v="80390"/>
    <n v="128624"/>
    <n v="112546"/>
    <n v="180074"/>
    <n v="144703"/>
    <n v="231524"/>
    <n v="192937"/>
    <n v="308699"/>
    <n v="241171"/>
    <n v="385873"/>
    <n v="273327"/>
    <n v="437323"/>
    <n v="305483"/>
    <n v="488773"/>
  </r>
  <r>
    <n v="5"/>
    <s v="Region V - Midwest"/>
    <x v="27"/>
    <s v="MN"/>
    <x v="180"/>
    <n v="1"/>
    <x v="0"/>
    <n v="86496"/>
    <n v="151368"/>
    <n v="113922"/>
    <n v="199363"/>
    <n v="136436"/>
    <n v="238762"/>
    <n v="164177"/>
    <n v="287310"/>
    <n v="193566"/>
    <n v="338741"/>
    <n v="211604"/>
    <n v="370307"/>
    <n v="227706"/>
    <n v="398486"/>
  </r>
  <r>
    <n v="5"/>
    <s v="Region V - Midwest"/>
    <x v="27"/>
    <s v="MN"/>
    <x v="180"/>
    <n v="2"/>
    <x v="1"/>
    <n v="82232"/>
    <n v="143906"/>
    <n v="108585"/>
    <n v="190023"/>
    <n v="130392"/>
    <n v="228186"/>
    <n v="157751"/>
    <n v="276065"/>
    <n v="187730"/>
    <n v="328527"/>
    <n v="207026"/>
    <n v="362296"/>
    <n v="225129"/>
    <n v="393976"/>
  </r>
  <r>
    <n v="5"/>
    <s v="Region V - Midwest"/>
    <x v="27"/>
    <s v="MN"/>
    <x v="180"/>
    <n v="3"/>
    <x v="2"/>
    <n v="67237"/>
    <n v="117665"/>
    <n v="92863"/>
    <n v="162511"/>
    <n v="117760"/>
    <n v="206080"/>
    <n v="153748"/>
    <n v="269058"/>
    <n v="191650"/>
    <n v="335387"/>
    <n v="215723"/>
    <n v="377516"/>
    <n v="239452"/>
    <n v="419042"/>
  </r>
  <r>
    <n v="5"/>
    <s v="Region V - Midwest"/>
    <x v="27"/>
    <s v="MN"/>
    <x v="180"/>
    <n v="4"/>
    <x v="3"/>
    <n v="77666"/>
    <n v="124266"/>
    <n v="108733"/>
    <n v="173972"/>
    <n v="139799"/>
    <n v="223679"/>
    <n v="186399"/>
    <n v="298238"/>
    <n v="232999"/>
    <n v="372798"/>
    <n v="264065"/>
    <n v="422505"/>
    <n v="295132"/>
    <n v="472211"/>
  </r>
  <r>
    <n v="5"/>
    <s v="Region V - Midwest"/>
    <x v="27"/>
    <s v="MN"/>
    <x v="181"/>
    <n v="1"/>
    <x v="0"/>
    <n v="96916"/>
    <n v="169603"/>
    <n v="127606"/>
    <n v="223310"/>
    <n v="152760"/>
    <n v="267331"/>
    <n v="183711"/>
    <n v="321495"/>
    <n v="216574"/>
    <n v="379004"/>
    <n v="236751"/>
    <n v="414314"/>
    <n v="254759"/>
    <n v="445828"/>
  </r>
  <r>
    <n v="5"/>
    <s v="Region V - Midwest"/>
    <x v="27"/>
    <s v="MN"/>
    <x v="181"/>
    <n v="2"/>
    <x v="1"/>
    <n v="92192"/>
    <n v="161337"/>
    <n v="121693"/>
    <n v="212963"/>
    <n v="146065"/>
    <n v="255614"/>
    <n v="176592"/>
    <n v="309036"/>
    <n v="210108"/>
    <n v="367690"/>
    <n v="231679"/>
    <n v="405438"/>
    <n v="251904"/>
    <n v="440831"/>
  </r>
  <r>
    <n v="5"/>
    <s v="Region V - Midwest"/>
    <x v="27"/>
    <s v="MN"/>
    <x v="181"/>
    <n v="3"/>
    <x v="2"/>
    <n v="75466"/>
    <n v="132066"/>
    <n v="104247"/>
    <n v="182433"/>
    <n v="132220"/>
    <n v="231385"/>
    <n v="172675"/>
    <n v="302181"/>
    <n v="215252"/>
    <n v="376691"/>
    <n v="242312"/>
    <n v="424047"/>
    <n v="268992"/>
    <n v="470736"/>
  </r>
  <r>
    <n v="5"/>
    <s v="Region V - Midwest"/>
    <x v="27"/>
    <s v="MN"/>
    <x v="181"/>
    <n v="4"/>
    <x v="3"/>
    <n v="86954"/>
    <n v="139127"/>
    <n v="121736"/>
    <n v="194778"/>
    <n v="156518"/>
    <n v="250429"/>
    <n v="208691"/>
    <n v="333905"/>
    <n v="260863"/>
    <n v="417381"/>
    <n v="295645"/>
    <n v="473032"/>
    <n v="330427"/>
    <n v="528683"/>
  </r>
  <r>
    <n v="5"/>
    <s v="Region V - Midwest"/>
    <x v="27"/>
    <s v="MN"/>
    <x v="49"/>
    <n v="1"/>
    <x v="0"/>
    <n v="89943"/>
    <n v="157401"/>
    <n v="118460"/>
    <n v="207305"/>
    <n v="141868"/>
    <n v="248268"/>
    <n v="170708"/>
    <n v="298739"/>
    <n v="201265"/>
    <n v="352214"/>
    <n v="220020"/>
    <n v="385035"/>
    <n v="236762"/>
    <n v="414334"/>
  </r>
  <r>
    <n v="5"/>
    <s v="Region V - Midwest"/>
    <x v="27"/>
    <s v="MN"/>
    <x v="49"/>
    <n v="2"/>
    <x v="1"/>
    <n v="85512"/>
    <n v="149646"/>
    <n v="112914"/>
    <n v="197599"/>
    <n v="135587"/>
    <n v="237277"/>
    <n v="164030"/>
    <n v="287053"/>
    <n v="195200"/>
    <n v="341600"/>
    <n v="215262"/>
    <n v="376709"/>
    <n v="234084"/>
    <n v="409647"/>
  </r>
  <r>
    <n v="5"/>
    <s v="Region V - Midwest"/>
    <x v="27"/>
    <s v="MN"/>
    <x v="49"/>
    <n v="3"/>
    <x v="2"/>
    <n v="69924"/>
    <n v="122366"/>
    <n v="96574"/>
    <n v="169005"/>
    <n v="122467"/>
    <n v="214317"/>
    <n v="159896"/>
    <n v="279817"/>
    <n v="199314"/>
    <n v="348800"/>
    <n v="224351"/>
    <n v="392615"/>
    <n v="249031"/>
    <n v="435804"/>
  </r>
  <r>
    <n v="5"/>
    <s v="Region V - Midwest"/>
    <x v="27"/>
    <s v="MN"/>
    <x v="49"/>
    <n v="4"/>
    <x v="3"/>
    <n v="80758"/>
    <n v="129213"/>
    <n v="113061"/>
    <n v="180898"/>
    <n v="145365"/>
    <n v="232584"/>
    <n v="193820"/>
    <n v="310112"/>
    <n v="242275"/>
    <n v="387639"/>
    <n v="274578"/>
    <n v="439325"/>
    <n v="306881"/>
    <n v="491010"/>
  </r>
  <r>
    <n v="5"/>
    <s v="Region V - Midwest"/>
    <x v="27"/>
    <s v="MN"/>
    <x v="182"/>
    <n v="1"/>
    <x v="0"/>
    <n v="91589"/>
    <n v="160280"/>
    <n v="120660"/>
    <n v="211155"/>
    <n v="144555"/>
    <n v="252971"/>
    <n v="174033"/>
    <n v="304557"/>
    <n v="205203"/>
    <n v="359105"/>
    <n v="224330"/>
    <n v="392577"/>
    <n v="241406"/>
    <n v="422460"/>
  </r>
  <r>
    <n v="5"/>
    <s v="Region V - Midwest"/>
    <x v="27"/>
    <s v="MN"/>
    <x v="182"/>
    <n v="2"/>
    <x v="1"/>
    <n v="87032"/>
    <n v="152306"/>
    <n v="114957"/>
    <n v="201174"/>
    <n v="138097"/>
    <n v="241669"/>
    <n v="167165"/>
    <n v="292540"/>
    <n v="198966"/>
    <n v="348191"/>
    <n v="219437"/>
    <n v="384015"/>
    <n v="238652"/>
    <n v="417640"/>
  </r>
  <r>
    <n v="5"/>
    <s v="Region V - Midwest"/>
    <x v="27"/>
    <s v="MN"/>
    <x v="182"/>
    <n v="3"/>
    <x v="2"/>
    <n v="71097"/>
    <n v="124419"/>
    <n v="98179"/>
    <n v="171814"/>
    <n v="124482"/>
    <n v="217844"/>
    <n v="162487"/>
    <n v="284352"/>
    <n v="202537"/>
    <n v="354440"/>
    <n v="227960"/>
    <n v="398931"/>
    <n v="253016"/>
    <n v="442778"/>
  </r>
  <r>
    <n v="5"/>
    <s v="Region V - Midwest"/>
    <x v="27"/>
    <s v="MN"/>
    <x v="182"/>
    <n v="4"/>
    <x v="3"/>
    <n v="82292"/>
    <n v="131667"/>
    <n v="115209"/>
    <n v="184334"/>
    <n v="148125"/>
    <n v="237000"/>
    <n v="197500"/>
    <n v="316000"/>
    <n v="246875"/>
    <n v="395001"/>
    <n v="279792"/>
    <n v="447667"/>
    <n v="312709"/>
    <n v="500334"/>
  </r>
  <r>
    <n v="5"/>
    <s v="Region V - Midwest"/>
    <x v="27"/>
    <s v="MN"/>
    <x v="183"/>
    <n v="1"/>
    <x v="0"/>
    <n v="85242"/>
    <n v="149174"/>
    <n v="112441"/>
    <n v="196772"/>
    <n v="134935"/>
    <n v="236136"/>
    <n v="162839"/>
    <n v="284968"/>
    <n v="192085"/>
    <n v="336148"/>
    <n v="210007"/>
    <n v="367513"/>
    <n v="226020"/>
    <n v="395534"/>
  </r>
  <r>
    <n v="5"/>
    <s v="Region V - Midwest"/>
    <x v="27"/>
    <s v="MN"/>
    <x v="183"/>
    <n v="2"/>
    <x v="1"/>
    <n v="80811"/>
    <n v="141420"/>
    <n v="106895"/>
    <n v="187066"/>
    <n v="128654"/>
    <n v="225144"/>
    <n v="156161"/>
    <n v="273281"/>
    <n v="186020"/>
    <n v="325534"/>
    <n v="205249"/>
    <n v="359187"/>
    <n v="223341"/>
    <n v="390847"/>
  </r>
  <r>
    <n v="5"/>
    <s v="Region V - Midwest"/>
    <x v="27"/>
    <s v="MN"/>
    <x v="183"/>
    <n v="3"/>
    <x v="2"/>
    <n v="65715"/>
    <n v="115001"/>
    <n v="90682"/>
    <n v="158694"/>
    <n v="114891"/>
    <n v="201060"/>
    <n v="149795"/>
    <n v="262141"/>
    <n v="186688"/>
    <n v="326704"/>
    <n v="210042"/>
    <n v="367573"/>
    <n v="233038"/>
    <n v="407816"/>
  </r>
  <r>
    <n v="5"/>
    <s v="Region V - Midwest"/>
    <x v="27"/>
    <s v="MN"/>
    <x v="183"/>
    <n v="4"/>
    <x v="3"/>
    <n v="76831"/>
    <n v="122930"/>
    <n v="107564"/>
    <n v="172102"/>
    <n v="138296"/>
    <n v="221274"/>
    <n v="184395"/>
    <n v="295032"/>
    <n v="230494"/>
    <n v="368790"/>
    <n v="261227"/>
    <n v="417963"/>
    <n v="291959"/>
    <n v="467135"/>
  </r>
  <r>
    <n v="5"/>
    <s v="Region V - Midwest"/>
    <x v="28"/>
    <s v="OH"/>
    <x v="184"/>
    <n v="1"/>
    <x v="0"/>
    <n v="86418"/>
    <n v="151231"/>
    <n v="113852"/>
    <n v="199242"/>
    <n v="136407"/>
    <n v="238712"/>
    <n v="164236"/>
    <n v="287413"/>
    <n v="193655"/>
    <n v="338896"/>
    <n v="211706"/>
    <n v="370485"/>
    <n v="227822"/>
    <n v="398688"/>
  </r>
  <r>
    <n v="5"/>
    <s v="Region V - Midwest"/>
    <x v="28"/>
    <s v="OH"/>
    <x v="184"/>
    <n v="2"/>
    <x v="1"/>
    <n v="82112"/>
    <n v="143696"/>
    <n v="108463"/>
    <n v="189811"/>
    <n v="130304"/>
    <n v="228032"/>
    <n v="157747"/>
    <n v="276057"/>
    <n v="187761"/>
    <n v="328582"/>
    <n v="207083"/>
    <n v="362394"/>
    <n v="225219"/>
    <n v="394133"/>
  </r>
  <r>
    <n v="5"/>
    <s v="Region V - Midwest"/>
    <x v="28"/>
    <s v="OH"/>
    <x v="184"/>
    <n v="3"/>
    <x v="2"/>
    <n v="67067"/>
    <n v="117367"/>
    <n v="92613"/>
    <n v="162072"/>
    <n v="117422"/>
    <n v="205488"/>
    <n v="153264"/>
    <n v="268213"/>
    <n v="191041"/>
    <n v="334321"/>
    <n v="215018"/>
    <n v="376282"/>
    <n v="238648"/>
    <n v="417635"/>
  </r>
  <r>
    <n v="5"/>
    <s v="Region V - Midwest"/>
    <x v="28"/>
    <s v="OH"/>
    <x v="184"/>
    <n v="4"/>
    <x v="3"/>
    <n v="77654"/>
    <n v="124246"/>
    <n v="108715"/>
    <n v="173945"/>
    <n v="139777"/>
    <n v="223643"/>
    <n v="186369"/>
    <n v="298191"/>
    <n v="232962"/>
    <n v="372739"/>
    <n v="264023"/>
    <n v="422437"/>
    <n v="295085"/>
    <n v="472136"/>
  </r>
  <r>
    <n v="5"/>
    <s v="Region V - Midwest"/>
    <x v="28"/>
    <s v="OH"/>
    <x v="185"/>
    <n v="1"/>
    <x v="0"/>
    <n v="82030"/>
    <n v="143553"/>
    <n v="108110"/>
    <n v="189193"/>
    <n v="129588"/>
    <n v="226780"/>
    <n v="156131"/>
    <n v="273230"/>
    <n v="184120"/>
    <n v="322210"/>
    <n v="201287"/>
    <n v="352252"/>
    <n v="216617"/>
    <n v="379080"/>
  </r>
  <r>
    <n v="5"/>
    <s v="Region V - Midwest"/>
    <x v="28"/>
    <s v="OH"/>
    <x v="185"/>
    <n v="2"/>
    <x v="1"/>
    <n v="77892"/>
    <n v="136310"/>
    <n v="102930"/>
    <n v="180128"/>
    <n v="123723"/>
    <n v="216515"/>
    <n v="149894"/>
    <n v="262315"/>
    <n v="178455"/>
    <n v="312297"/>
    <n v="196843"/>
    <n v="344476"/>
    <n v="214116"/>
    <n v="374702"/>
  </r>
  <r>
    <n v="5"/>
    <s v="Region V - Midwest"/>
    <x v="28"/>
    <s v="OH"/>
    <x v="185"/>
    <n v="3"/>
    <x v="2"/>
    <n v="63539"/>
    <n v="111193"/>
    <n v="87723"/>
    <n v="153516"/>
    <n v="111199"/>
    <n v="194599"/>
    <n v="145096"/>
    <n v="253918"/>
    <n v="180851"/>
    <n v="316490"/>
    <n v="203528"/>
    <n v="356174"/>
    <n v="225871"/>
    <n v="395275"/>
  </r>
  <r>
    <n v="5"/>
    <s v="Region V - Midwest"/>
    <x v="28"/>
    <s v="OH"/>
    <x v="185"/>
    <n v="4"/>
    <x v="3"/>
    <n v="73777"/>
    <n v="118043"/>
    <n v="103287"/>
    <n v="165260"/>
    <n v="132798"/>
    <n v="212477"/>
    <n v="177064"/>
    <n v="283302"/>
    <n v="221330"/>
    <n v="354128"/>
    <n v="250840"/>
    <n v="401345"/>
    <n v="280351"/>
    <n v="448562"/>
  </r>
  <r>
    <n v="5"/>
    <s v="Region V - Midwest"/>
    <x v="28"/>
    <s v="OH"/>
    <x v="186"/>
    <n v="1"/>
    <x v="0"/>
    <n v="88533"/>
    <n v="154933"/>
    <n v="116654"/>
    <n v="204145"/>
    <n v="139788"/>
    <n v="244629"/>
    <n v="168347"/>
    <n v="294608"/>
    <n v="198511"/>
    <n v="347394"/>
    <n v="217016"/>
    <n v="379779"/>
    <n v="233540"/>
    <n v="408694"/>
  </r>
  <r>
    <n v="5"/>
    <s v="Region V - Midwest"/>
    <x v="28"/>
    <s v="OH"/>
    <x v="186"/>
    <n v="2"/>
    <x v="1"/>
    <n v="84102"/>
    <n v="147178"/>
    <n v="111108"/>
    <n v="194439"/>
    <n v="133507"/>
    <n v="233637"/>
    <n v="161669"/>
    <n v="282921"/>
    <n v="192446"/>
    <n v="336780"/>
    <n v="212259"/>
    <n v="371453"/>
    <n v="230861"/>
    <n v="404007"/>
  </r>
  <r>
    <n v="5"/>
    <s v="Region V - Midwest"/>
    <x v="28"/>
    <s v="OH"/>
    <x v="186"/>
    <n v="3"/>
    <x v="2"/>
    <n v="68661"/>
    <n v="120157"/>
    <n v="94807"/>
    <n v="165912"/>
    <n v="120194"/>
    <n v="210340"/>
    <n v="156865"/>
    <n v="274514"/>
    <n v="195526"/>
    <n v="342171"/>
    <n v="220058"/>
    <n v="385102"/>
    <n v="244233"/>
    <n v="427408"/>
  </r>
  <r>
    <n v="5"/>
    <s v="Region V - Midwest"/>
    <x v="28"/>
    <s v="OH"/>
    <x v="186"/>
    <n v="4"/>
    <x v="3"/>
    <n v="79580"/>
    <n v="127328"/>
    <n v="111412"/>
    <n v="178260"/>
    <n v="143244"/>
    <n v="229191"/>
    <n v="190992"/>
    <n v="305588"/>
    <n v="238740"/>
    <n v="381985"/>
    <n v="270573"/>
    <n v="432916"/>
    <n v="302405"/>
    <n v="483847"/>
  </r>
  <r>
    <n v="5"/>
    <s v="Region V - Midwest"/>
    <x v="28"/>
    <s v="OH"/>
    <x v="109"/>
    <n v="1"/>
    <x v="0"/>
    <n v="83754"/>
    <n v="146569"/>
    <n v="110379"/>
    <n v="193164"/>
    <n v="132304"/>
    <n v="231533"/>
    <n v="159397"/>
    <n v="278945"/>
    <n v="187969"/>
    <n v="328946"/>
    <n v="205495"/>
    <n v="359616"/>
    <n v="221145"/>
    <n v="387004"/>
  </r>
  <r>
    <n v="5"/>
    <s v="Region V - Midwest"/>
    <x v="28"/>
    <s v="OH"/>
    <x v="109"/>
    <n v="2"/>
    <x v="1"/>
    <n v="79532"/>
    <n v="139181"/>
    <n v="105095"/>
    <n v="183916"/>
    <n v="126320"/>
    <n v="221060"/>
    <n v="153034"/>
    <n v="267809"/>
    <n v="182190"/>
    <n v="318833"/>
    <n v="200962"/>
    <n v="351683"/>
    <n v="218593"/>
    <n v="382538"/>
  </r>
  <r>
    <n v="5"/>
    <s v="Region V - Midwest"/>
    <x v="28"/>
    <s v="OH"/>
    <x v="109"/>
    <n v="3"/>
    <x v="2"/>
    <n v="64882"/>
    <n v="113544"/>
    <n v="89579"/>
    <n v="156763"/>
    <n v="113553"/>
    <n v="198717"/>
    <n v="148170"/>
    <n v="259298"/>
    <n v="184683"/>
    <n v="323196"/>
    <n v="207842"/>
    <n v="363724"/>
    <n v="230661"/>
    <n v="403656"/>
  </r>
  <r>
    <n v="5"/>
    <s v="Region V - Midwest"/>
    <x v="28"/>
    <s v="OH"/>
    <x v="109"/>
    <n v="4"/>
    <x v="3"/>
    <n v="75323"/>
    <n v="120516"/>
    <n v="105452"/>
    <n v="168723"/>
    <n v="135581"/>
    <n v="216929"/>
    <n v="180774"/>
    <n v="289239"/>
    <n v="225968"/>
    <n v="361548"/>
    <n v="256097"/>
    <n v="409755"/>
    <n v="286226"/>
    <n v="457961"/>
  </r>
  <r>
    <n v="5"/>
    <s v="Region V - Midwest"/>
    <x v="28"/>
    <s v="OH"/>
    <x v="187"/>
    <n v="1"/>
    <x v="0"/>
    <n v="82500"/>
    <n v="144375"/>
    <n v="108712"/>
    <n v="190246"/>
    <n v="130282"/>
    <n v="227993"/>
    <n v="156918"/>
    <n v="274607"/>
    <n v="185038"/>
    <n v="323816"/>
    <n v="202288"/>
    <n v="354005"/>
    <n v="217691"/>
    <n v="380960"/>
  </r>
  <r>
    <n v="5"/>
    <s v="Region V - Midwest"/>
    <x v="28"/>
    <s v="OH"/>
    <x v="187"/>
    <n v="2"/>
    <x v="1"/>
    <n v="78362"/>
    <n v="137133"/>
    <n v="103532"/>
    <n v="181182"/>
    <n v="124416"/>
    <n v="217728"/>
    <n v="150681"/>
    <n v="263692"/>
    <n v="179373"/>
    <n v="313903"/>
    <n v="197845"/>
    <n v="346228"/>
    <n v="215190"/>
    <n v="376582"/>
  </r>
  <r>
    <n v="5"/>
    <s v="Region V - Midwest"/>
    <x v="28"/>
    <s v="OH"/>
    <x v="187"/>
    <n v="3"/>
    <x v="2"/>
    <n v="63960"/>
    <n v="111930"/>
    <n v="88312"/>
    <n v="154547"/>
    <n v="111957"/>
    <n v="195924"/>
    <n v="146106"/>
    <n v="255686"/>
    <n v="182114"/>
    <n v="318699"/>
    <n v="204959"/>
    <n v="358679"/>
    <n v="227471"/>
    <n v="398074"/>
  </r>
  <r>
    <n v="5"/>
    <s v="Region V - Midwest"/>
    <x v="28"/>
    <s v="OH"/>
    <x v="187"/>
    <n v="4"/>
    <x v="3"/>
    <n v="74169"/>
    <n v="118671"/>
    <n v="103837"/>
    <n v="166139"/>
    <n v="133505"/>
    <n v="213607"/>
    <n v="178006"/>
    <n v="284810"/>
    <n v="222508"/>
    <n v="356012"/>
    <n v="252175"/>
    <n v="403481"/>
    <n v="281843"/>
    <n v="450949"/>
  </r>
  <r>
    <n v="5"/>
    <s v="Region V - Midwest"/>
    <x v="28"/>
    <s v="OH"/>
    <x v="188"/>
    <n v="1"/>
    <x v="0"/>
    <n v="84772"/>
    <n v="148352"/>
    <n v="111839"/>
    <n v="195719"/>
    <n v="134241"/>
    <n v="234922"/>
    <n v="162052"/>
    <n v="283591"/>
    <n v="191167"/>
    <n v="334542"/>
    <n v="209006"/>
    <n v="365760"/>
    <n v="224945"/>
    <n v="393654"/>
  </r>
  <r>
    <n v="5"/>
    <s v="Region V - Midwest"/>
    <x v="28"/>
    <s v="OH"/>
    <x v="188"/>
    <n v="2"/>
    <x v="1"/>
    <n v="80341"/>
    <n v="140597"/>
    <n v="106293"/>
    <n v="186013"/>
    <n v="127961"/>
    <n v="223931"/>
    <n v="155374"/>
    <n v="271904"/>
    <n v="185102"/>
    <n v="323928"/>
    <n v="204248"/>
    <n v="357434"/>
    <n v="222267"/>
    <n v="388967"/>
  </r>
  <r>
    <n v="5"/>
    <s v="Region V - Midwest"/>
    <x v="28"/>
    <s v="OH"/>
    <x v="188"/>
    <n v="3"/>
    <x v="2"/>
    <n v="65294"/>
    <n v="114264"/>
    <n v="90093"/>
    <n v="157663"/>
    <n v="114134"/>
    <n v="199734"/>
    <n v="148785"/>
    <n v="260373"/>
    <n v="185425"/>
    <n v="324494"/>
    <n v="208611"/>
    <n v="365069"/>
    <n v="231438"/>
    <n v="405017"/>
  </r>
  <r>
    <n v="5"/>
    <s v="Region V - Midwest"/>
    <x v="28"/>
    <s v="OH"/>
    <x v="188"/>
    <n v="4"/>
    <x v="3"/>
    <n v="76439"/>
    <n v="122302"/>
    <n v="107014"/>
    <n v="171223"/>
    <n v="137590"/>
    <n v="220143"/>
    <n v="183453"/>
    <n v="293524"/>
    <n v="229316"/>
    <n v="366906"/>
    <n v="259891"/>
    <n v="415826"/>
    <n v="290467"/>
    <n v="464747"/>
  </r>
  <r>
    <n v="5"/>
    <s v="Region V - Midwest"/>
    <x v="28"/>
    <s v="OH"/>
    <x v="189"/>
    <n v="1"/>
    <x v="0"/>
    <n v="85869"/>
    <n v="150271"/>
    <n v="113181"/>
    <n v="198067"/>
    <n v="135685"/>
    <n v="237449"/>
    <n v="163508"/>
    <n v="286139"/>
    <n v="192825"/>
    <n v="337444"/>
    <n v="210806"/>
    <n v="368910"/>
    <n v="226863"/>
    <n v="397010"/>
  </r>
  <r>
    <n v="5"/>
    <s v="Region V - Midwest"/>
    <x v="28"/>
    <s v="OH"/>
    <x v="189"/>
    <n v="2"/>
    <x v="1"/>
    <n v="81522"/>
    <n v="142663"/>
    <n v="107740"/>
    <n v="188545"/>
    <n v="129523"/>
    <n v="226665"/>
    <n v="156956"/>
    <n v="274673"/>
    <n v="186875"/>
    <n v="327031"/>
    <n v="206138"/>
    <n v="360741"/>
    <n v="224235"/>
    <n v="392411"/>
  </r>
  <r>
    <n v="5"/>
    <s v="Region V - Midwest"/>
    <x v="28"/>
    <s v="OH"/>
    <x v="189"/>
    <n v="3"/>
    <x v="2"/>
    <n v="66476"/>
    <n v="116333"/>
    <n v="91773"/>
    <n v="160602"/>
    <n v="116326"/>
    <n v="203570"/>
    <n v="151771"/>
    <n v="265599"/>
    <n v="189169"/>
    <n v="331046"/>
    <n v="212882"/>
    <n v="372544"/>
    <n v="236245"/>
    <n v="413429"/>
  </r>
  <r>
    <n v="5"/>
    <s v="Region V - Midwest"/>
    <x v="28"/>
    <s v="OH"/>
    <x v="189"/>
    <n v="4"/>
    <x v="3"/>
    <n v="77249"/>
    <n v="123598"/>
    <n v="108148"/>
    <n v="173037"/>
    <n v="139048"/>
    <n v="222477"/>
    <n v="185397"/>
    <n v="296635"/>
    <n v="231746"/>
    <n v="370794"/>
    <n v="262646"/>
    <n v="420234"/>
    <n v="293545"/>
    <n v="469673"/>
  </r>
  <r>
    <n v="5"/>
    <s v="Region V - Midwest"/>
    <x v="28"/>
    <s v="OH"/>
    <x v="190"/>
    <n v="1"/>
    <x v="0"/>
    <n v="81168"/>
    <n v="142045"/>
    <n v="106976"/>
    <n v="187207"/>
    <n v="128230"/>
    <n v="224403"/>
    <n v="154499"/>
    <n v="270373"/>
    <n v="182195"/>
    <n v="318842"/>
    <n v="199183"/>
    <n v="348570"/>
    <n v="214353"/>
    <n v="375118"/>
  </r>
  <r>
    <n v="5"/>
    <s v="Region V - Midwest"/>
    <x v="28"/>
    <s v="OH"/>
    <x v="190"/>
    <n v="2"/>
    <x v="1"/>
    <n v="77072"/>
    <n v="134875"/>
    <n v="101848"/>
    <n v="178234"/>
    <n v="122424"/>
    <n v="214242"/>
    <n v="148325"/>
    <n v="259568"/>
    <n v="176588"/>
    <n v="309029"/>
    <n v="194784"/>
    <n v="340873"/>
    <n v="211877"/>
    <n v="370785"/>
  </r>
  <r>
    <n v="5"/>
    <s v="Region V - Midwest"/>
    <x v="28"/>
    <s v="OH"/>
    <x v="190"/>
    <n v="3"/>
    <x v="2"/>
    <n v="62868"/>
    <n v="110018"/>
    <n v="86795"/>
    <n v="151892"/>
    <n v="110022"/>
    <n v="192539"/>
    <n v="143559"/>
    <n v="251228"/>
    <n v="178935"/>
    <n v="313137"/>
    <n v="201371"/>
    <n v="352400"/>
    <n v="223477"/>
    <n v="391084"/>
  </r>
  <r>
    <n v="5"/>
    <s v="Region V - Midwest"/>
    <x v="28"/>
    <s v="OH"/>
    <x v="190"/>
    <n v="4"/>
    <x v="3"/>
    <n v="73004"/>
    <n v="116806"/>
    <n v="102205"/>
    <n v="163528"/>
    <n v="131406"/>
    <n v="210250"/>
    <n v="175209"/>
    <n v="280334"/>
    <n v="219011"/>
    <n v="350417"/>
    <n v="248212"/>
    <n v="397140"/>
    <n v="277414"/>
    <n v="443862"/>
  </r>
  <r>
    <n v="5"/>
    <s v="Region V - Midwest"/>
    <x v="28"/>
    <s v="OH"/>
    <x v="191"/>
    <n v="1"/>
    <x v="0"/>
    <n v="88063"/>
    <n v="154110"/>
    <n v="116052"/>
    <n v="203092"/>
    <n v="139094"/>
    <n v="243415"/>
    <n v="167561"/>
    <n v="293231"/>
    <n v="197593"/>
    <n v="345787"/>
    <n v="216015"/>
    <n v="378026"/>
    <n v="232465"/>
    <n v="406814"/>
  </r>
  <r>
    <n v="5"/>
    <s v="Region V - Midwest"/>
    <x v="28"/>
    <s v="OH"/>
    <x v="191"/>
    <n v="2"/>
    <x v="1"/>
    <n v="83632"/>
    <n v="146356"/>
    <n v="110506"/>
    <n v="193386"/>
    <n v="132814"/>
    <n v="232424"/>
    <n v="160882"/>
    <n v="281544"/>
    <n v="191528"/>
    <n v="335174"/>
    <n v="211257"/>
    <n v="369700"/>
    <n v="229787"/>
    <n v="402127"/>
  </r>
  <r>
    <n v="5"/>
    <s v="Region V - Midwest"/>
    <x v="28"/>
    <s v="OH"/>
    <x v="191"/>
    <n v="3"/>
    <x v="2"/>
    <n v="68240"/>
    <n v="119420"/>
    <n v="94218"/>
    <n v="164881"/>
    <n v="119437"/>
    <n v="209014"/>
    <n v="155855"/>
    <n v="272747"/>
    <n v="194264"/>
    <n v="339961"/>
    <n v="218627"/>
    <n v="382598"/>
    <n v="242634"/>
    <n v="424609"/>
  </r>
  <r>
    <n v="5"/>
    <s v="Region V - Midwest"/>
    <x v="28"/>
    <s v="OH"/>
    <x v="191"/>
    <n v="4"/>
    <x v="3"/>
    <n v="79187"/>
    <n v="126700"/>
    <n v="110862"/>
    <n v="177380"/>
    <n v="142537"/>
    <n v="228060"/>
    <n v="190050"/>
    <n v="304080"/>
    <n v="237562"/>
    <n v="380100"/>
    <n v="269237"/>
    <n v="430780"/>
    <n v="300912"/>
    <n v="481460"/>
  </r>
  <r>
    <n v="5"/>
    <s v="Region V - Midwest"/>
    <x v="28"/>
    <s v="OH"/>
    <x v="192"/>
    <n v="1"/>
    <x v="0"/>
    <n v="85399"/>
    <n v="149448"/>
    <n v="112579"/>
    <n v="197014"/>
    <n v="134992"/>
    <n v="236236"/>
    <n v="162721"/>
    <n v="284762"/>
    <n v="191907"/>
    <n v="335838"/>
    <n v="209804"/>
    <n v="367158"/>
    <n v="225789"/>
    <n v="395130"/>
  </r>
  <r>
    <n v="5"/>
    <s v="Region V - Midwest"/>
    <x v="28"/>
    <s v="OH"/>
    <x v="192"/>
    <n v="2"/>
    <x v="1"/>
    <n v="81052"/>
    <n v="141840"/>
    <n v="107138"/>
    <n v="187492"/>
    <n v="128830"/>
    <n v="225452"/>
    <n v="156169"/>
    <n v="273296"/>
    <n v="185957"/>
    <n v="325424"/>
    <n v="205136"/>
    <n v="358989"/>
    <n v="223161"/>
    <n v="390531"/>
  </r>
  <r>
    <n v="5"/>
    <s v="Region V - Midwest"/>
    <x v="28"/>
    <s v="OH"/>
    <x v="192"/>
    <n v="3"/>
    <x v="2"/>
    <n v="66055"/>
    <n v="115597"/>
    <n v="91184"/>
    <n v="159571"/>
    <n v="115568"/>
    <n v="202244"/>
    <n v="150761"/>
    <n v="263832"/>
    <n v="187906"/>
    <n v="328836"/>
    <n v="211451"/>
    <n v="370040"/>
    <n v="234646"/>
    <n v="410630"/>
  </r>
  <r>
    <n v="5"/>
    <s v="Region V - Midwest"/>
    <x v="28"/>
    <s v="OH"/>
    <x v="192"/>
    <n v="4"/>
    <x v="3"/>
    <n v="76856"/>
    <n v="122970"/>
    <n v="107599"/>
    <n v="172158"/>
    <n v="138341"/>
    <n v="221346"/>
    <n v="184455"/>
    <n v="295128"/>
    <n v="230568"/>
    <n v="368909"/>
    <n v="261311"/>
    <n v="418097"/>
    <n v="292053"/>
    <n v="467285"/>
  </r>
  <r>
    <n v="5"/>
    <s v="Region V - Midwest"/>
    <x v="29"/>
    <s v="WI"/>
    <x v="193"/>
    <n v="1"/>
    <x v="0"/>
    <n v="87985"/>
    <n v="153973"/>
    <n v="115983"/>
    <n v="202971"/>
    <n v="139066"/>
    <n v="243365"/>
    <n v="167619"/>
    <n v="293334"/>
    <n v="197682"/>
    <n v="345943"/>
    <n v="216116"/>
    <n v="378204"/>
    <n v="232581"/>
    <n v="407016"/>
  </r>
  <r>
    <n v="5"/>
    <s v="Region V - Midwest"/>
    <x v="29"/>
    <s v="WI"/>
    <x v="193"/>
    <n v="2"/>
    <x v="1"/>
    <n v="83512"/>
    <n v="146145"/>
    <n v="110385"/>
    <n v="193173"/>
    <n v="132726"/>
    <n v="232270"/>
    <n v="160878"/>
    <n v="281537"/>
    <n v="191559"/>
    <n v="335229"/>
    <n v="211314"/>
    <n v="369799"/>
    <n v="229877"/>
    <n v="402285"/>
  </r>
  <r>
    <n v="5"/>
    <s v="Region V - Midwest"/>
    <x v="29"/>
    <s v="WI"/>
    <x v="193"/>
    <n v="3"/>
    <x v="2"/>
    <n v="68070"/>
    <n v="119122"/>
    <n v="93967"/>
    <n v="164442"/>
    <n v="119098"/>
    <n v="208422"/>
    <n v="155372"/>
    <n v="271901"/>
    <n v="193654"/>
    <n v="338895"/>
    <n v="217922"/>
    <n v="381364"/>
    <n v="241830"/>
    <n v="423202"/>
  </r>
  <r>
    <n v="5"/>
    <s v="Region V - Midwest"/>
    <x v="29"/>
    <s v="WI"/>
    <x v="193"/>
    <n v="4"/>
    <x v="3"/>
    <n v="79175"/>
    <n v="126680"/>
    <n v="110845"/>
    <n v="177352"/>
    <n v="142515"/>
    <n v="228024"/>
    <n v="190020"/>
    <n v="304032"/>
    <n v="237525"/>
    <n v="380040"/>
    <n v="269195"/>
    <n v="430712"/>
    <n v="300865"/>
    <n v="481384"/>
  </r>
  <r>
    <n v="5"/>
    <s v="Region V - Midwest"/>
    <x v="29"/>
    <s v="WI"/>
    <x v="194"/>
    <n v="1"/>
    <x v="0"/>
    <n v="87828"/>
    <n v="153699"/>
    <n v="115658"/>
    <n v="202401"/>
    <n v="138487"/>
    <n v="242352"/>
    <n v="166597"/>
    <n v="291545"/>
    <n v="196409"/>
    <n v="343715"/>
    <n v="214710"/>
    <n v="375742"/>
    <n v="231045"/>
    <n v="404328"/>
  </r>
  <r>
    <n v="5"/>
    <s v="Region V - Midwest"/>
    <x v="29"/>
    <s v="WI"/>
    <x v="194"/>
    <n v="2"/>
    <x v="1"/>
    <n v="83522"/>
    <n v="146164"/>
    <n v="110269"/>
    <n v="192970"/>
    <n v="132384"/>
    <n v="231672"/>
    <n v="160108"/>
    <n v="280189"/>
    <n v="190515"/>
    <n v="333402"/>
    <n v="210086"/>
    <n v="367651"/>
    <n v="228442"/>
    <n v="399773"/>
  </r>
  <r>
    <n v="5"/>
    <s v="Region V - Midwest"/>
    <x v="29"/>
    <s v="WI"/>
    <x v="194"/>
    <n v="3"/>
    <x v="2"/>
    <n v="68330"/>
    <n v="119577"/>
    <n v="94380"/>
    <n v="165166"/>
    <n v="119694"/>
    <n v="209465"/>
    <n v="156295"/>
    <n v="273516"/>
    <n v="194829"/>
    <n v="340950"/>
    <n v="219311"/>
    <n v="383795"/>
    <n v="243446"/>
    <n v="426031"/>
  </r>
  <r>
    <n v="5"/>
    <s v="Region V - Midwest"/>
    <x v="29"/>
    <s v="WI"/>
    <x v="194"/>
    <n v="4"/>
    <x v="3"/>
    <n v="78832"/>
    <n v="126131"/>
    <n v="110365"/>
    <n v="176584"/>
    <n v="141897"/>
    <n v="227036"/>
    <n v="189197"/>
    <n v="302715"/>
    <n v="236496"/>
    <n v="378393"/>
    <n v="268029"/>
    <n v="428846"/>
    <n v="299561"/>
    <n v="479298"/>
  </r>
  <r>
    <n v="5"/>
    <s v="Region V - Midwest"/>
    <x v="29"/>
    <s v="WI"/>
    <x v="195"/>
    <n v="1"/>
    <x v="0"/>
    <n v="90100"/>
    <n v="157675"/>
    <n v="118785"/>
    <n v="207874"/>
    <n v="142447"/>
    <n v="249281"/>
    <n v="171731"/>
    <n v="300529"/>
    <n v="202538"/>
    <n v="354441"/>
    <n v="221427"/>
    <n v="387498"/>
    <n v="238298"/>
    <n v="417022"/>
  </r>
  <r>
    <n v="5"/>
    <s v="Region V - Midwest"/>
    <x v="29"/>
    <s v="WI"/>
    <x v="195"/>
    <n v="2"/>
    <x v="1"/>
    <n v="85502"/>
    <n v="149628"/>
    <n v="113030"/>
    <n v="197802"/>
    <n v="135929"/>
    <n v="237875"/>
    <n v="164801"/>
    <n v="288401"/>
    <n v="196244"/>
    <n v="343426"/>
    <n v="216490"/>
    <n v="378857"/>
    <n v="235519"/>
    <n v="412158"/>
  </r>
  <r>
    <n v="5"/>
    <s v="Region V - Midwest"/>
    <x v="29"/>
    <s v="WI"/>
    <x v="195"/>
    <n v="3"/>
    <x v="2"/>
    <n v="69664"/>
    <n v="121911"/>
    <n v="96161"/>
    <n v="168281"/>
    <n v="121871"/>
    <n v="213275"/>
    <n v="158973"/>
    <n v="278203"/>
    <n v="198140"/>
    <n v="346745"/>
    <n v="222963"/>
    <n v="390185"/>
    <n v="247414"/>
    <n v="432975"/>
  </r>
  <r>
    <n v="5"/>
    <s v="Region V - Midwest"/>
    <x v="29"/>
    <s v="WI"/>
    <x v="195"/>
    <n v="4"/>
    <x v="3"/>
    <n v="81101"/>
    <n v="129762"/>
    <n v="113542"/>
    <n v="181667"/>
    <n v="145982"/>
    <n v="233572"/>
    <n v="194643"/>
    <n v="311429"/>
    <n v="243304"/>
    <n v="389286"/>
    <n v="275745"/>
    <n v="441191"/>
    <n v="308185"/>
    <n v="493096"/>
  </r>
  <r>
    <n v="5"/>
    <s v="Region V - Midwest"/>
    <x v="29"/>
    <s v="WI"/>
    <x v="196"/>
    <n v="1"/>
    <x v="0"/>
    <n v="93391"/>
    <n v="163433"/>
    <n v="122998"/>
    <n v="215247"/>
    <n v="147300"/>
    <n v="257774"/>
    <n v="177239"/>
    <n v="310169"/>
    <n v="208964"/>
    <n v="365687"/>
    <n v="228436"/>
    <n v="399763"/>
    <n v="245818"/>
    <n v="430182"/>
  </r>
  <r>
    <n v="5"/>
    <s v="Region V - Midwest"/>
    <x v="29"/>
    <s v="WI"/>
    <x v="196"/>
    <n v="2"/>
    <x v="1"/>
    <n v="88792"/>
    <n v="155386"/>
    <n v="117243"/>
    <n v="205175"/>
    <n v="140782"/>
    <n v="246369"/>
    <n v="170309"/>
    <n v="298041"/>
    <n v="202670"/>
    <n v="354672"/>
    <n v="223499"/>
    <n v="391123"/>
    <n v="243039"/>
    <n v="425318"/>
  </r>
  <r>
    <n v="5"/>
    <s v="Region V - Midwest"/>
    <x v="29"/>
    <s v="WI"/>
    <x v="196"/>
    <n v="3"/>
    <x v="2"/>
    <n v="72610"/>
    <n v="127067"/>
    <n v="100285"/>
    <n v="175500"/>
    <n v="127174"/>
    <n v="222555"/>
    <n v="166044"/>
    <n v="290577"/>
    <n v="206978"/>
    <n v="362212"/>
    <n v="232979"/>
    <n v="407714"/>
    <n v="258609"/>
    <n v="452566"/>
  </r>
  <r>
    <n v="5"/>
    <s v="Region V - Midwest"/>
    <x v="29"/>
    <s v="WI"/>
    <x v="196"/>
    <n v="4"/>
    <x v="3"/>
    <n v="83850"/>
    <n v="134160"/>
    <n v="117390"/>
    <n v="187824"/>
    <n v="150930"/>
    <n v="241488"/>
    <n v="201240"/>
    <n v="321985"/>
    <n v="251550"/>
    <n v="402481"/>
    <n v="285090"/>
    <n v="456145"/>
    <n v="318631"/>
    <n v="509809"/>
  </r>
  <r>
    <n v="5"/>
    <s v="Region V - Midwest"/>
    <x v="29"/>
    <s v="WI"/>
    <x v="197"/>
    <n v="1"/>
    <x v="0"/>
    <n v="90178"/>
    <n v="157812"/>
    <n v="118854"/>
    <n v="207995"/>
    <n v="142475"/>
    <n v="249331"/>
    <n v="171672"/>
    <n v="300426"/>
    <n v="202449"/>
    <n v="354286"/>
    <n v="221326"/>
    <n v="387320"/>
    <n v="238183"/>
    <n v="416820"/>
  </r>
  <r>
    <n v="5"/>
    <s v="Region V - Midwest"/>
    <x v="29"/>
    <s v="WI"/>
    <x v="197"/>
    <n v="2"/>
    <x v="1"/>
    <n v="85622"/>
    <n v="149838"/>
    <n v="113151"/>
    <n v="198015"/>
    <n v="136017"/>
    <n v="238029"/>
    <n v="164805"/>
    <n v="288408"/>
    <n v="196212"/>
    <n v="343371"/>
    <n v="216433"/>
    <n v="378758"/>
    <n v="235429"/>
    <n v="412000"/>
  </r>
  <r>
    <n v="5"/>
    <s v="Region V - Midwest"/>
    <x v="29"/>
    <s v="WI"/>
    <x v="197"/>
    <n v="3"/>
    <x v="2"/>
    <n v="69834"/>
    <n v="122209"/>
    <n v="96412"/>
    <n v="168720"/>
    <n v="122210"/>
    <n v="213867"/>
    <n v="159456"/>
    <n v="279048"/>
    <n v="198749"/>
    <n v="347811"/>
    <n v="223668"/>
    <n v="391418"/>
    <n v="248218"/>
    <n v="434382"/>
  </r>
  <r>
    <n v="5"/>
    <s v="Region V - Midwest"/>
    <x v="29"/>
    <s v="WI"/>
    <x v="197"/>
    <n v="4"/>
    <x v="3"/>
    <n v="81114"/>
    <n v="129782"/>
    <n v="113559"/>
    <n v="181695"/>
    <n v="146005"/>
    <n v="233608"/>
    <n v="194673"/>
    <n v="311477"/>
    <n v="243341"/>
    <n v="389346"/>
    <n v="275787"/>
    <n v="441259"/>
    <n v="308232"/>
    <n v="493171"/>
  </r>
  <r>
    <n v="5"/>
    <s v="Region V - Midwest"/>
    <x v="29"/>
    <s v="WI"/>
    <x v="198"/>
    <n v="1"/>
    <x v="0"/>
    <n v="84694"/>
    <n v="148214"/>
    <n v="111583"/>
    <n v="195271"/>
    <n v="133691"/>
    <n v="233959"/>
    <n v="160971"/>
    <n v="281699"/>
    <n v="189805"/>
    <n v="332159"/>
    <n v="207498"/>
    <n v="363121"/>
    <n v="223294"/>
    <n v="390764"/>
  </r>
  <r>
    <n v="5"/>
    <s v="Region V - Midwest"/>
    <x v="29"/>
    <s v="WI"/>
    <x v="198"/>
    <n v="2"/>
    <x v="1"/>
    <n v="80472"/>
    <n v="140826"/>
    <n v="106299"/>
    <n v="186023"/>
    <n v="127707"/>
    <n v="223487"/>
    <n v="154608"/>
    <n v="270563"/>
    <n v="184026"/>
    <n v="322046"/>
    <n v="202964"/>
    <n v="355188"/>
    <n v="220742"/>
    <n v="386298"/>
  </r>
  <r>
    <n v="5"/>
    <s v="Region V - Midwest"/>
    <x v="29"/>
    <s v="WI"/>
    <x v="198"/>
    <n v="3"/>
    <x v="2"/>
    <n v="65724"/>
    <n v="115017"/>
    <n v="90757"/>
    <n v="158825"/>
    <n v="115068"/>
    <n v="201369"/>
    <n v="150190"/>
    <n v="262833"/>
    <n v="187209"/>
    <n v="327615"/>
    <n v="210704"/>
    <n v="368732"/>
    <n v="233859"/>
    <n v="409254"/>
  </r>
  <r>
    <n v="5"/>
    <s v="Region V - Midwest"/>
    <x v="29"/>
    <s v="WI"/>
    <x v="198"/>
    <n v="4"/>
    <x v="3"/>
    <n v="76108"/>
    <n v="121773"/>
    <n v="106551"/>
    <n v="170482"/>
    <n v="136994"/>
    <n v="219191"/>
    <n v="182659"/>
    <n v="292254"/>
    <n v="228324"/>
    <n v="365318"/>
    <n v="258767"/>
    <n v="414027"/>
    <n v="289210"/>
    <n v="462736"/>
  </r>
  <r>
    <n v="5"/>
    <s v="Region V - Midwest"/>
    <x v="29"/>
    <s v="WI"/>
    <x v="199"/>
    <n v="1"/>
    <x v="0"/>
    <n v="85869"/>
    <n v="150271"/>
    <n v="113181"/>
    <n v="198067"/>
    <n v="135685"/>
    <n v="237449"/>
    <n v="163508"/>
    <n v="286139"/>
    <n v="192825"/>
    <n v="337444"/>
    <n v="210806"/>
    <n v="368910"/>
    <n v="226863"/>
    <n v="397010"/>
  </r>
  <r>
    <n v="5"/>
    <s v="Region V - Midwest"/>
    <x v="29"/>
    <s v="WI"/>
    <x v="199"/>
    <n v="2"/>
    <x v="1"/>
    <n v="81522"/>
    <n v="142663"/>
    <n v="107740"/>
    <n v="188545"/>
    <n v="129523"/>
    <n v="226665"/>
    <n v="156956"/>
    <n v="274673"/>
    <n v="186875"/>
    <n v="327031"/>
    <n v="206138"/>
    <n v="360741"/>
    <n v="224235"/>
    <n v="392411"/>
  </r>
  <r>
    <n v="5"/>
    <s v="Region V - Midwest"/>
    <x v="29"/>
    <s v="WI"/>
    <x v="199"/>
    <n v="3"/>
    <x v="2"/>
    <n v="66476"/>
    <n v="116333"/>
    <n v="91773"/>
    <n v="160602"/>
    <n v="116326"/>
    <n v="203570"/>
    <n v="151771"/>
    <n v="265599"/>
    <n v="189169"/>
    <n v="331046"/>
    <n v="212882"/>
    <n v="372544"/>
    <n v="236245"/>
    <n v="413429"/>
  </r>
  <r>
    <n v="5"/>
    <s v="Region V - Midwest"/>
    <x v="29"/>
    <s v="WI"/>
    <x v="199"/>
    <n v="4"/>
    <x v="3"/>
    <n v="77249"/>
    <n v="123598"/>
    <n v="108148"/>
    <n v="173037"/>
    <n v="139048"/>
    <n v="222477"/>
    <n v="185397"/>
    <n v="296635"/>
    <n v="231746"/>
    <n v="370794"/>
    <n v="262646"/>
    <n v="420234"/>
    <n v="293545"/>
    <n v="469673"/>
  </r>
  <r>
    <n v="6"/>
    <s v="Region VI - Midsouth"/>
    <x v="30"/>
    <s v="AR"/>
    <x v="200"/>
    <n v="1"/>
    <x v="0"/>
    <n v="69260"/>
    <n v="121204"/>
    <n v="91604"/>
    <n v="160307"/>
    <n v="110319"/>
    <n v="193058"/>
    <n v="133803"/>
    <n v="234155"/>
    <n v="157972"/>
    <n v="276451"/>
    <n v="172744"/>
    <n v="302301"/>
    <n v="185960"/>
    <n v="325430"/>
  </r>
  <r>
    <n v="6"/>
    <s v="Region VI - Midsouth"/>
    <x v="30"/>
    <s v="AR"/>
    <x v="200"/>
    <n v="2"/>
    <x v="1"/>
    <n v="65330"/>
    <n v="114328"/>
    <n v="86685"/>
    <n v="151700"/>
    <n v="104749"/>
    <n v="183311"/>
    <n v="127881"/>
    <n v="223792"/>
    <n v="152593"/>
    <n v="267038"/>
    <n v="168524"/>
    <n v="294918"/>
    <n v="183585"/>
    <n v="321274"/>
  </r>
  <r>
    <n v="6"/>
    <s v="Region VI - Midsouth"/>
    <x v="30"/>
    <s v="AR"/>
    <x v="200"/>
    <n v="3"/>
    <x v="2"/>
    <n v="52605"/>
    <n v="92060"/>
    <n v="72478"/>
    <n v="126837"/>
    <n v="91679"/>
    <n v="160438"/>
    <n v="119229"/>
    <n v="208651"/>
    <n v="148544"/>
    <n v="259952"/>
    <n v="166986"/>
    <n v="292225"/>
    <n v="185110"/>
    <n v="323943"/>
  </r>
  <r>
    <n v="6"/>
    <s v="Region VI - Midsouth"/>
    <x v="30"/>
    <s v="AR"/>
    <x v="200"/>
    <n v="4"/>
    <x v="3"/>
    <n v="62843"/>
    <n v="100549"/>
    <n v="87981"/>
    <n v="140769"/>
    <n v="113118"/>
    <n v="180989"/>
    <n v="150824"/>
    <n v="241318"/>
    <n v="188530"/>
    <n v="301648"/>
    <n v="213667"/>
    <n v="341868"/>
    <n v="238805"/>
    <n v="382087"/>
  </r>
  <r>
    <n v="6"/>
    <s v="Region VI - Midsouth"/>
    <x v="30"/>
    <s v="AR"/>
    <x v="201"/>
    <n v="1"/>
    <x v="0"/>
    <n v="71375"/>
    <n v="124906"/>
    <n v="94032"/>
    <n v="164556"/>
    <n v="112656"/>
    <n v="197149"/>
    <n v="135634"/>
    <n v="237360"/>
    <n v="159928"/>
    <n v="279874"/>
    <n v="174835"/>
    <n v="305961"/>
    <n v="188144"/>
    <n v="329252"/>
  </r>
  <r>
    <n v="6"/>
    <s v="Region VI - Midsouth"/>
    <x v="30"/>
    <s v="AR"/>
    <x v="201"/>
    <n v="2"/>
    <x v="1"/>
    <n v="67822"/>
    <n v="118688"/>
    <n v="89584"/>
    <n v="156773"/>
    <n v="107620"/>
    <n v="188335"/>
    <n v="130279"/>
    <n v="227988"/>
    <n v="155065"/>
    <n v="271363"/>
    <n v="171020"/>
    <n v="299285"/>
    <n v="185996"/>
    <n v="325493"/>
  </r>
  <r>
    <n v="6"/>
    <s v="Region VI - Midsouth"/>
    <x v="30"/>
    <s v="AR"/>
    <x v="201"/>
    <n v="3"/>
    <x v="2"/>
    <n v="55400"/>
    <n v="96950"/>
    <n v="76502"/>
    <n v="133879"/>
    <n v="96997"/>
    <n v="169745"/>
    <n v="126608"/>
    <n v="221564"/>
    <n v="157814"/>
    <n v="276175"/>
    <n v="177623"/>
    <n v="310840"/>
    <n v="197145"/>
    <n v="345003"/>
  </r>
  <r>
    <n v="6"/>
    <s v="Region VI - Midsouth"/>
    <x v="30"/>
    <s v="AR"/>
    <x v="201"/>
    <n v="4"/>
    <x v="3"/>
    <n v="64133"/>
    <n v="102613"/>
    <n v="89786"/>
    <n v="143658"/>
    <n v="115439"/>
    <n v="184703"/>
    <n v="153919"/>
    <n v="246270"/>
    <n v="192399"/>
    <n v="307838"/>
    <n v="218052"/>
    <n v="348883"/>
    <n v="243705"/>
    <n v="389928"/>
  </r>
  <r>
    <n v="6"/>
    <s v="Region VI - Midsouth"/>
    <x v="30"/>
    <s v="AR"/>
    <x v="202"/>
    <n v="1"/>
    <x v="0"/>
    <n v="66204"/>
    <n v="115857"/>
    <n v="87224"/>
    <n v="152643"/>
    <n v="104508"/>
    <n v="182890"/>
    <n v="125838"/>
    <n v="220216"/>
    <n v="148380"/>
    <n v="259665"/>
    <n v="162211"/>
    <n v="283869"/>
    <n v="174560"/>
    <n v="305480"/>
  </r>
  <r>
    <n v="6"/>
    <s v="Region VI - Midsouth"/>
    <x v="30"/>
    <s v="AR"/>
    <x v="202"/>
    <n v="2"/>
    <x v="1"/>
    <n v="62901"/>
    <n v="110078"/>
    <n v="83091"/>
    <n v="145409"/>
    <n v="99828"/>
    <n v="174698"/>
    <n v="120861"/>
    <n v="211506"/>
    <n v="143860"/>
    <n v="251754"/>
    <n v="158665"/>
    <n v="277664"/>
    <n v="172564"/>
    <n v="301986"/>
  </r>
  <r>
    <n v="6"/>
    <s v="Region VI - Midsouth"/>
    <x v="30"/>
    <s v="AR"/>
    <x v="202"/>
    <n v="3"/>
    <x v="2"/>
    <n v="51370"/>
    <n v="89898"/>
    <n v="70936"/>
    <n v="124138"/>
    <n v="89936"/>
    <n v="157388"/>
    <n v="117386"/>
    <n v="205425"/>
    <n v="146318"/>
    <n v="256056"/>
    <n v="164681"/>
    <n v="288191"/>
    <n v="182777"/>
    <n v="319860"/>
  </r>
  <r>
    <n v="6"/>
    <s v="Region VI - Midsouth"/>
    <x v="30"/>
    <s v="AR"/>
    <x v="202"/>
    <n v="4"/>
    <x v="3"/>
    <n v="59495"/>
    <n v="95192"/>
    <n v="83293"/>
    <n v="133269"/>
    <n v="107091"/>
    <n v="171345"/>
    <n v="142788"/>
    <n v="228461"/>
    <n v="178485"/>
    <n v="285576"/>
    <n v="202283"/>
    <n v="323653"/>
    <n v="226081"/>
    <n v="361729"/>
  </r>
  <r>
    <n v="6"/>
    <s v="Region VI - Midsouth"/>
    <x v="30"/>
    <s v="AR"/>
    <x v="203"/>
    <n v="1"/>
    <x v="0"/>
    <n v="73334"/>
    <n v="128334"/>
    <n v="96695"/>
    <n v="169217"/>
    <n v="115980"/>
    <n v="202965"/>
    <n v="139863"/>
    <n v="244760"/>
    <n v="164961"/>
    <n v="288683"/>
    <n v="180348"/>
    <n v="315610"/>
    <n v="194093"/>
    <n v="339662"/>
  </r>
  <r>
    <n v="6"/>
    <s v="Region VI - Midsouth"/>
    <x v="30"/>
    <s v="AR"/>
    <x v="203"/>
    <n v="2"/>
    <x v="1"/>
    <n v="69571"/>
    <n v="121750"/>
    <n v="91986"/>
    <n v="160976"/>
    <n v="110647"/>
    <n v="193633"/>
    <n v="134193"/>
    <n v="234838"/>
    <n v="159812"/>
    <n v="279671"/>
    <n v="176309"/>
    <n v="308540"/>
    <n v="191818"/>
    <n v="335682"/>
  </r>
  <r>
    <n v="6"/>
    <s v="Region VI - Midsouth"/>
    <x v="30"/>
    <s v="AR"/>
    <x v="203"/>
    <n v="3"/>
    <x v="2"/>
    <n v="56653"/>
    <n v="99143"/>
    <n v="78195"/>
    <n v="136841"/>
    <n v="99093"/>
    <n v="173413"/>
    <n v="129242"/>
    <n v="226174"/>
    <n v="161081"/>
    <n v="281893"/>
    <n v="181253"/>
    <n v="317193"/>
    <n v="201121"/>
    <n v="351962"/>
  </r>
  <r>
    <n v="6"/>
    <s v="Region VI - Midsouth"/>
    <x v="30"/>
    <s v="AR"/>
    <x v="203"/>
    <n v="4"/>
    <x v="3"/>
    <n v="66034"/>
    <n v="105655"/>
    <n v="92448"/>
    <n v="147917"/>
    <n v="118862"/>
    <n v="190179"/>
    <n v="158482"/>
    <n v="253572"/>
    <n v="198103"/>
    <n v="316965"/>
    <n v="224517"/>
    <n v="359227"/>
    <n v="250931"/>
    <n v="401489"/>
  </r>
  <r>
    <n v="6"/>
    <s v="Region VI - Midsouth"/>
    <x v="30"/>
    <s v="AR"/>
    <x v="204"/>
    <n v="1"/>
    <x v="0"/>
    <n v="66831"/>
    <n v="116954"/>
    <n v="88151"/>
    <n v="154265"/>
    <n v="105781"/>
    <n v="185116"/>
    <n v="127647"/>
    <n v="223382"/>
    <n v="150570"/>
    <n v="263498"/>
    <n v="164619"/>
    <n v="288083"/>
    <n v="177170"/>
    <n v="310048"/>
  </r>
  <r>
    <n v="6"/>
    <s v="Region VI - Midsouth"/>
    <x v="30"/>
    <s v="AR"/>
    <x v="204"/>
    <n v="2"/>
    <x v="1"/>
    <n v="63361"/>
    <n v="110882"/>
    <n v="83809"/>
    <n v="146665"/>
    <n v="100863"/>
    <n v="176510"/>
    <n v="122418"/>
    <n v="214231"/>
    <n v="145821"/>
    <n v="255187"/>
    <n v="160894"/>
    <n v="281564"/>
    <n v="175073"/>
    <n v="306378"/>
  </r>
  <r>
    <n v="6"/>
    <s v="Region VI - Midsouth"/>
    <x v="30"/>
    <s v="AR"/>
    <x v="204"/>
    <n v="3"/>
    <x v="2"/>
    <n v="51531"/>
    <n v="90180"/>
    <n v="71111"/>
    <n v="124445"/>
    <n v="90098"/>
    <n v="157671"/>
    <n v="117473"/>
    <n v="205578"/>
    <n v="146406"/>
    <n v="256211"/>
    <n v="164723"/>
    <n v="288265"/>
    <n v="182760"/>
    <n v="319829"/>
  </r>
  <r>
    <n v="6"/>
    <s v="Region VI - Midsouth"/>
    <x v="30"/>
    <s v="AR"/>
    <x v="204"/>
    <n v="4"/>
    <x v="3"/>
    <n v="60231"/>
    <n v="96369"/>
    <n v="84323"/>
    <n v="134917"/>
    <n v="108415"/>
    <n v="173465"/>
    <n v="144554"/>
    <n v="231286"/>
    <n v="180692"/>
    <n v="289108"/>
    <n v="204785"/>
    <n v="327655"/>
    <n v="228877"/>
    <n v="366203"/>
  </r>
  <r>
    <n v="6"/>
    <s v="Region VI - Midsouth"/>
    <x v="31"/>
    <s v="LA"/>
    <x v="205"/>
    <n v="1"/>
    <x v="0"/>
    <n v="70670"/>
    <n v="123672"/>
    <n v="93222"/>
    <n v="163139"/>
    <n v="111877"/>
    <n v="195785"/>
    <n v="135024"/>
    <n v="236291"/>
    <n v="159276"/>
    <n v="278733"/>
    <n v="174138"/>
    <n v="304741"/>
    <n v="187416"/>
    <n v="327978"/>
  </r>
  <r>
    <n v="6"/>
    <s v="Region VI - Midsouth"/>
    <x v="31"/>
    <s v="LA"/>
    <x v="205"/>
    <n v="2"/>
    <x v="1"/>
    <n v="66991"/>
    <n v="117234"/>
    <n v="88618"/>
    <n v="155082"/>
    <n v="106663"/>
    <n v="186661"/>
    <n v="129480"/>
    <n v="226589"/>
    <n v="154241"/>
    <n v="269921"/>
    <n v="170188"/>
    <n v="297829"/>
    <n v="185192"/>
    <n v="324087"/>
  </r>
  <r>
    <n v="6"/>
    <s v="Region VI - Midsouth"/>
    <x v="31"/>
    <s v="LA"/>
    <x v="205"/>
    <n v="3"/>
    <x v="2"/>
    <n v="54468"/>
    <n v="95320"/>
    <n v="75161"/>
    <n v="131532"/>
    <n v="95224"/>
    <n v="166642"/>
    <n v="124148"/>
    <n v="217259"/>
    <n v="154724"/>
    <n v="270767"/>
    <n v="174077"/>
    <n v="304635"/>
    <n v="193133"/>
    <n v="337983"/>
  </r>
  <r>
    <n v="6"/>
    <s v="Region VI - Midsouth"/>
    <x v="31"/>
    <s v="LA"/>
    <x v="205"/>
    <n v="4"/>
    <x v="3"/>
    <n v="63703"/>
    <n v="101925"/>
    <n v="89184"/>
    <n v="142695"/>
    <n v="114665"/>
    <n v="183465"/>
    <n v="152887"/>
    <n v="244620"/>
    <n v="191109"/>
    <n v="305774"/>
    <n v="216590"/>
    <n v="346544"/>
    <n v="242071"/>
    <n v="387314"/>
  </r>
  <r>
    <n v="6"/>
    <s v="Region VI - Midsouth"/>
    <x v="31"/>
    <s v="LA"/>
    <x v="206"/>
    <n v="1"/>
    <x v="0"/>
    <n v="73412"/>
    <n v="128471"/>
    <n v="96764"/>
    <n v="169338"/>
    <n v="116009"/>
    <n v="203015"/>
    <n v="139804"/>
    <n v="244657"/>
    <n v="164873"/>
    <n v="288527"/>
    <n v="180247"/>
    <n v="315432"/>
    <n v="193977"/>
    <n v="339460"/>
  </r>
  <r>
    <n v="6"/>
    <s v="Region VI - Midsouth"/>
    <x v="31"/>
    <s v="LA"/>
    <x v="206"/>
    <n v="2"/>
    <x v="1"/>
    <n v="69691"/>
    <n v="121960"/>
    <n v="92108"/>
    <n v="161189"/>
    <n v="110735"/>
    <n v="193786"/>
    <n v="134197"/>
    <n v="234845"/>
    <n v="159780"/>
    <n v="279616"/>
    <n v="176252"/>
    <n v="308442"/>
    <n v="191728"/>
    <n v="335524"/>
  </r>
  <r>
    <n v="6"/>
    <s v="Region VI - Midsouth"/>
    <x v="31"/>
    <s v="LA"/>
    <x v="206"/>
    <n v="3"/>
    <x v="2"/>
    <n v="56823"/>
    <n v="99441"/>
    <n v="78446"/>
    <n v="137280"/>
    <n v="99431"/>
    <n v="174005"/>
    <n v="129726"/>
    <n v="227020"/>
    <n v="161691"/>
    <n v="282959"/>
    <n v="181958"/>
    <n v="318427"/>
    <n v="201925"/>
    <n v="353369"/>
  </r>
  <r>
    <n v="6"/>
    <s v="Region VI - Midsouth"/>
    <x v="31"/>
    <s v="LA"/>
    <x v="206"/>
    <n v="4"/>
    <x v="3"/>
    <n v="66047"/>
    <n v="105675"/>
    <n v="92465"/>
    <n v="147945"/>
    <n v="118884"/>
    <n v="190215"/>
    <n v="158512"/>
    <n v="253619"/>
    <n v="198140"/>
    <n v="317024"/>
    <n v="224559"/>
    <n v="359294"/>
    <n v="250978"/>
    <n v="401564"/>
  </r>
  <r>
    <n v="6"/>
    <s v="Region VI - Midsouth"/>
    <x v="31"/>
    <s v="LA"/>
    <x v="207"/>
    <n v="1"/>
    <x v="0"/>
    <n v="74195"/>
    <n v="129842"/>
    <n v="97830"/>
    <n v="171202"/>
    <n v="117338"/>
    <n v="205341"/>
    <n v="141496"/>
    <n v="247618"/>
    <n v="166886"/>
    <n v="292051"/>
    <n v="182452"/>
    <n v="319292"/>
    <n v="196357"/>
    <n v="343624"/>
  </r>
  <r>
    <n v="6"/>
    <s v="Region VI - Midsouth"/>
    <x v="31"/>
    <s v="LA"/>
    <x v="207"/>
    <n v="2"/>
    <x v="1"/>
    <n v="70391"/>
    <n v="123185"/>
    <n v="93069"/>
    <n v="162870"/>
    <n v="111946"/>
    <n v="195906"/>
    <n v="135763"/>
    <n v="237585"/>
    <n v="161679"/>
    <n v="282939"/>
    <n v="178368"/>
    <n v="312144"/>
    <n v="194057"/>
    <n v="339600"/>
  </r>
  <r>
    <n v="6"/>
    <s v="Region VI - Midsouth"/>
    <x v="31"/>
    <s v="LA"/>
    <x v="207"/>
    <n v="3"/>
    <x v="2"/>
    <n v="57325"/>
    <n v="100318"/>
    <n v="79123"/>
    <n v="138465"/>
    <n v="100270"/>
    <n v="175472"/>
    <n v="130780"/>
    <n v="228864"/>
    <n v="162998"/>
    <n v="285246"/>
    <n v="183410"/>
    <n v="320968"/>
    <n v="203516"/>
    <n v="356153"/>
  </r>
  <r>
    <n v="6"/>
    <s v="Region VI - Midsouth"/>
    <x v="31"/>
    <s v="LA"/>
    <x v="207"/>
    <n v="4"/>
    <x v="3"/>
    <n v="66807"/>
    <n v="106892"/>
    <n v="93530"/>
    <n v="149648"/>
    <n v="120253"/>
    <n v="192405"/>
    <n v="160338"/>
    <n v="256540"/>
    <n v="200422"/>
    <n v="320675"/>
    <n v="227145"/>
    <n v="363432"/>
    <n v="253868"/>
    <n v="406189"/>
  </r>
  <r>
    <n v="6"/>
    <s v="Region VI - Midsouth"/>
    <x v="31"/>
    <s v="LA"/>
    <x v="163"/>
    <n v="1"/>
    <x v="0"/>
    <n v="73804"/>
    <n v="129156"/>
    <n v="97297"/>
    <n v="170270"/>
    <n v="116673"/>
    <n v="204178"/>
    <n v="140650"/>
    <n v="246137"/>
    <n v="165879"/>
    <n v="290289"/>
    <n v="181350"/>
    <n v="317362"/>
    <n v="195167"/>
    <n v="341542"/>
  </r>
  <r>
    <n v="6"/>
    <s v="Region VI - Midsouth"/>
    <x v="31"/>
    <s v="LA"/>
    <x v="163"/>
    <n v="2"/>
    <x v="1"/>
    <n v="70041"/>
    <n v="122572"/>
    <n v="92588"/>
    <n v="162029"/>
    <n v="111341"/>
    <n v="194846"/>
    <n v="134980"/>
    <n v="236215"/>
    <n v="160730"/>
    <n v="281277"/>
    <n v="177310"/>
    <n v="310293"/>
    <n v="192893"/>
    <n v="337562"/>
  </r>
  <r>
    <n v="6"/>
    <s v="Region VI - Midsouth"/>
    <x v="31"/>
    <s v="LA"/>
    <x v="163"/>
    <n v="3"/>
    <x v="2"/>
    <n v="57074"/>
    <n v="99880"/>
    <n v="78784"/>
    <n v="137872"/>
    <n v="99851"/>
    <n v="174738"/>
    <n v="130253"/>
    <n v="227942"/>
    <n v="162344"/>
    <n v="284102"/>
    <n v="182684"/>
    <n v="319697"/>
    <n v="202720"/>
    <n v="354761"/>
  </r>
  <r>
    <n v="6"/>
    <s v="Region VI - Midsouth"/>
    <x v="31"/>
    <s v="LA"/>
    <x v="163"/>
    <n v="4"/>
    <x v="3"/>
    <n v="66427"/>
    <n v="106283"/>
    <n v="92998"/>
    <n v="148797"/>
    <n v="119569"/>
    <n v="191310"/>
    <n v="159425"/>
    <n v="255080"/>
    <n v="199281"/>
    <n v="318850"/>
    <n v="225852"/>
    <n v="361363"/>
    <n v="252423"/>
    <n v="403876"/>
  </r>
  <r>
    <n v="6"/>
    <s v="Region VI - Midsouth"/>
    <x v="31"/>
    <s v="LA"/>
    <x v="208"/>
    <n v="1"/>
    <x v="0"/>
    <n v="72707"/>
    <n v="127237"/>
    <n v="95768"/>
    <n v="167594"/>
    <n v="114708"/>
    <n v="200739"/>
    <n v="138054"/>
    <n v="241594"/>
    <n v="162771"/>
    <n v="284849"/>
    <n v="177940"/>
    <n v="311395"/>
    <n v="191482"/>
    <n v="335094"/>
  </r>
  <r>
    <n v="6"/>
    <s v="Region VI - Midsouth"/>
    <x v="31"/>
    <s v="LA"/>
    <x v="208"/>
    <n v="2"/>
    <x v="1"/>
    <n v="69112"/>
    <n v="120945"/>
    <n v="91269"/>
    <n v="159720"/>
    <n v="109612"/>
    <n v="191821"/>
    <n v="132636"/>
    <n v="232112"/>
    <n v="157850"/>
    <n v="276238"/>
    <n v="174080"/>
    <n v="304640"/>
    <n v="189309"/>
    <n v="331291"/>
  </r>
  <r>
    <n v="6"/>
    <s v="Region VI - Midsouth"/>
    <x v="31"/>
    <s v="LA"/>
    <x v="208"/>
    <n v="3"/>
    <x v="2"/>
    <n v="56492"/>
    <n v="98861"/>
    <n v="78019"/>
    <n v="136534"/>
    <n v="98931"/>
    <n v="173130"/>
    <n v="129155"/>
    <n v="226021"/>
    <n v="160993"/>
    <n v="281738"/>
    <n v="181211"/>
    <n v="317119"/>
    <n v="201139"/>
    <n v="351993"/>
  </r>
  <r>
    <n v="6"/>
    <s v="Region VI - Midsouth"/>
    <x v="31"/>
    <s v="LA"/>
    <x v="208"/>
    <n v="4"/>
    <x v="3"/>
    <n v="65299"/>
    <n v="104478"/>
    <n v="91418"/>
    <n v="146269"/>
    <n v="117537"/>
    <n v="188060"/>
    <n v="156716"/>
    <n v="250746"/>
    <n v="195896"/>
    <n v="313433"/>
    <n v="222015"/>
    <n v="355224"/>
    <n v="248134"/>
    <n v="397015"/>
  </r>
  <r>
    <n v="6"/>
    <s v="Region VI - Midsouth"/>
    <x v="31"/>
    <s v="LA"/>
    <x v="209"/>
    <n v="1"/>
    <x v="0"/>
    <n v="73412"/>
    <n v="128471"/>
    <n v="96764"/>
    <n v="169338"/>
    <n v="116009"/>
    <n v="203015"/>
    <n v="139804"/>
    <n v="244657"/>
    <n v="164873"/>
    <n v="288527"/>
    <n v="180247"/>
    <n v="315432"/>
    <n v="193977"/>
    <n v="339460"/>
  </r>
  <r>
    <n v="6"/>
    <s v="Region VI - Midsouth"/>
    <x v="31"/>
    <s v="LA"/>
    <x v="209"/>
    <n v="2"/>
    <x v="1"/>
    <n v="69691"/>
    <n v="121960"/>
    <n v="92108"/>
    <n v="161189"/>
    <n v="110735"/>
    <n v="193786"/>
    <n v="134197"/>
    <n v="234845"/>
    <n v="159780"/>
    <n v="279616"/>
    <n v="176252"/>
    <n v="308442"/>
    <n v="191728"/>
    <n v="335524"/>
  </r>
  <r>
    <n v="6"/>
    <s v="Region VI - Midsouth"/>
    <x v="31"/>
    <s v="LA"/>
    <x v="209"/>
    <n v="3"/>
    <x v="2"/>
    <n v="56823"/>
    <n v="99441"/>
    <n v="78446"/>
    <n v="137280"/>
    <n v="99431"/>
    <n v="174005"/>
    <n v="129726"/>
    <n v="227020"/>
    <n v="161691"/>
    <n v="282959"/>
    <n v="181958"/>
    <n v="318427"/>
    <n v="201925"/>
    <n v="353369"/>
  </r>
  <r>
    <n v="6"/>
    <s v="Region VI - Midsouth"/>
    <x v="31"/>
    <s v="LA"/>
    <x v="209"/>
    <n v="4"/>
    <x v="3"/>
    <n v="66047"/>
    <n v="105675"/>
    <n v="92465"/>
    <n v="147945"/>
    <n v="118884"/>
    <n v="190215"/>
    <n v="158512"/>
    <n v="253619"/>
    <n v="198140"/>
    <n v="317024"/>
    <n v="224559"/>
    <n v="359294"/>
    <n v="250978"/>
    <n v="401564"/>
  </r>
  <r>
    <n v="6"/>
    <s v="Region VI - Midsouth"/>
    <x v="31"/>
    <s v="LA"/>
    <x v="210"/>
    <n v="1"/>
    <x v="0"/>
    <n v="70121"/>
    <n v="122712"/>
    <n v="92551"/>
    <n v="161965"/>
    <n v="111155"/>
    <n v="194522"/>
    <n v="134296"/>
    <n v="235017"/>
    <n v="158447"/>
    <n v="277282"/>
    <n v="173238"/>
    <n v="303166"/>
    <n v="186457"/>
    <n v="326300"/>
  </r>
  <r>
    <n v="6"/>
    <s v="Region VI - Midsouth"/>
    <x v="31"/>
    <s v="LA"/>
    <x v="210"/>
    <n v="2"/>
    <x v="1"/>
    <n v="66401"/>
    <n v="116202"/>
    <n v="87895"/>
    <n v="153816"/>
    <n v="105882"/>
    <n v="185293"/>
    <n v="128689"/>
    <n v="225205"/>
    <n v="153354"/>
    <n v="268370"/>
    <n v="169243"/>
    <n v="296176"/>
    <n v="184208"/>
    <n v="322364"/>
  </r>
  <r>
    <n v="6"/>
    <s v="Region VI - Midsouth"/>
    <x v="31"/>
    <s v="LA"/>
    <x v="210"/>
    <n v="3"/>
    <x v="2"/>
    <n v="53877"/>
    <n v="94285"/>
    <n v="74321"/>
    <n v="130062"/>
    <n v="94128"/>
    <n v="164725"/>
    <n v="122655"/>
    <n v="214646"/>
    <n v="152852"/>
    <n v="267492"/>
    <n v="171941"/>
    <n v="300897"/>
    <n v="190730"/>
    <n v="333777"/>
  </r>
  <r>
    <n v="6"/>
    <s v="Region VI - Midsouth"/>
    <x v="31"/>
    <s v="LA"/>
    <x v="210"/>
    <n v="4"/>
    <x v="3"/>
    <n v="63298"/>
    <n v="101277"/>
    <n v="88617"/>
    <n v="141787"/>
    <n v="113936"/>
    <n v="182298"/>
    <n v="151915"/>
    <n v="243064"/>
    <n v="189894"/>
    <n v="303830"/>
    <n v="215213"/>
    <n v="344341"/>
    <n v="240532"/>
    <n v="384851"/>
  </r>
  <r>
    <n v="6"/>
    <s v="Region VI - Midsouth"/>
    <x v="31"/>
    <s v="LA"/>
    <x v="211"/>
    <n v="1"/>
    <x v="0"/>
    <n v="75606"/>
    <n v="132310"/>
    <n v="99636"/>
    <n v="174362"/>
    <n v="119418"/>
    <n v="208981"/>
    <n v="143857"/>
    <n v="251749"/>
    <n v="169640"/>
    <n v="296870"/>
    <n v="185456"/>
    <n v="324549"/>
    <n v="199579"/>
    <n v="349264"/>
  </r>
  <r>
    <n v="6"/>
    <s v="Region VI - Midsouth"/>
    <x v="31"/>
    <s v="LA"/>
    <x v="211"/>
    <n v="2"/>
    <x v="1"/>
    <n v="71802"/>
    <n v="125653"/>
    <n v="94874"/>
    <n v="166030"/>
    <n v="114026"/>
    <n v="199545"/>
    <n v="138123"/>
    <n v="241716"/>
    <n v="164433"/>
    <n v="287759"/>
    <n v="181372"/>
    <n v="317401"/>
    <n v="197280"/>
    <n v="345240"/>
  </r>
  <r>
    <n v="6"/>
    <s v="Region VI - Midsouth"/>
    <x v="31"/>
    <s v="LA"/>
    <x v="211"/>
    <n v="3"/>
    <x v="2"/>
    <n v="58587"/>
    <n v="102528"/>
    <n v="80890"/>
    <n v="141558"/>
    <n v="102542"/>
    <n v="179449"/>
    <n v="133810"/>
    <n v="234167"/>
    <n v="166785"/>
    <n v="291875"/>
    <n v="187703"/>
    <n v="328480"/>
    <n v="208314"/>
    <n v="364549"/>
  </r>
  <r>
    <n v="6"/>
    <s v="Region VI - Midsouth"/>
    <x v="31"/>
    <s v="LA"/>
    <x v="211"/>
    <n v="4"/>
    <x v="3"/>
    <n v="67985"/>
    <n v="108777"/>
    <n v="95180"/>
    <n v="152287"/>
    <n v="122374"/>
    <n v="195798"/>
    <n v="163165"/>
    <n v="261064"/>
    <n v="203956"/>
    <n v="326330"/>
    <n v="231150"/>
    <n v="369841"/>
    <n v="258345"/>
    <n v="413351"/>
  </r>
  <r>
    <n v="6"/>
    <s v="Region VI - Midsouth"/>
    <x v="31"/>
    <s v="LA"/>
    <x v="212"/>
    <n v="1"/>
    <x v="0"/>
    <n v="72393"/>
    <n v="126688"/>
    <n v="95492"/>
    <n v="167110"/>
    <n v="114593"/>
    <n v="200538"/>
    <n v="138289"/>
    <n v="242006"/>
    <n v="163125"/>
    <n v="285469"/>
    <n v="178346"/>
    <n v="312105"/>
    <n v="191944"/>
    <n v="335902"/>
  </r>
  <r>
    <n v="6"/>
    <s v="Region VI - Midsouth"/>
    <x v="31"/>
    <s v="LA"/>
    <x v="212"/>
    <n v="2"/>
    <x v="1"/>
    <n v="68631"/>
    <n v="120104"/>
    <n v="90783"/>
    <n v="158870"/>
    <n v="109261"/>
    <n v="191206"/>
    <n v="132619"/>
    <n v="232083"/>
    <n v="157976"/>
    <n v="276458"/>
    <n v="174306"/>
    <n v="305036"/>
    <n v="189670"/>
    <n v="331922"/>
  </r>
  <r>
    <n v="6"/>
    <s v="Region VI - Midsouth"/>
    <x v="31"/>
    <s v="LA"/>
    <x v="212"/>
    <n v="3"/>
    <x v="2"/>
    <n v="55811"/>
    <n v="97670"/>
    <n v="77017"/>
    <n v="134779"/>
    <n v="97578"/>
    <n v="170761"/>
    <n v="127222"/>
    <n v="222639"/>
    <n v="158556"/>
    <n v="277473"/>
    <n v="178391"/>
    <n v="312185"/>
    <n v="197922"/>
    <n v="346364"/>
  </r>
  <r>
    <n v="6"/>
    <s v="Region VI - Midsouth"/>
    <x v="31"/>
    <s v="LA"/>
    <x v="212"/>
    <n v="4"/>
    <x v="3"/>
    <n v="65249"/>
    <n v="104398"/>
    <n v="91349"/>
    <n v="146158"/>
    <n v="117448"/>
    <n v="187917"/>
    <n v="156598"/>
    <n v="250556"/>
    <n v="195747"/>
    <n v="313195"/>
    <n v="221847"/>
    <n v="354954"/>
    <n v="247946"/>
    <n v="396714"/>
  </r>
  <r>
    <n v="6"/>
    <s v="Region VI - Midsouth"/>
    <x v="32"/>
    <s v="NM"/>
    <x v="213"/>
    <n v="1"/>
    <x v="0"/>
    <n v="75527"/>
    <n v="132173"/>
    <n v="99566"/>
    <n v="174241"/>
    <n v="119389"/>
    <n v="208931"/>
    <n v="143915"/>
    <n v="251852"/>
    <n v="169729"/>
    <n v="297026"/>
    <n v="185558"/>
    <n v="324726"/>
    <n v="199695"/>
    <n v="349466"/>
  </r>
  <r>
    <n v="6"/>
    <s v="Region VI - Midsouth"/>
    <x v="32"/>
    <s v="NM"/>
    <x v="213"/>
    <n v="2"/>
    <x v="1"/>
    <n v="71681"/>
    <n v="125443"/>
    <n v="94753"/>
    <n v="165817"/>
    <n v="113938"/>
    <n v="199392"/>
    <n v="138119"/>
    <n v="241709"/>
    <n v="164465"/>
    <n v="287814"/>
    <n v="181428"/>
    <n v="317500"/>
    <n v="197370"/>
    <n v="345398"/>
  </r>
  <r>
    <n v="6"/>
    <s v="Region VI - Midsouth"/>
    <x v="32"/>
    <s v="NM"/>
    <x v="213"/>
    <n v="3"/>
    <x v="2"/>
    <n v="58417"/>
    <n v="102230"/>
    <n v="80640"/>
    <n v="141119"/>
    <n v="102204"/>
    <n v="178857"/>
    <n v="133327"/>
    <n v="233322"/>
    <n v="166176"/>
    <n v="290808"/>
    <n v="186998"/>
    <n v="327247"/>
    <n v="207510"/>
    <n v="363142"/>
  </r>
  <r>
    <n v="6"/>
    <s v="Region VI - Midsouth"/>
    <x v="32"/>
    <s v="NM"/>
    <x v="213"/>
    <n v="4"/>
    <x v="3"/>
    <n v="67973"/>
    <n v="108757"/>
    <n v="95162"/>
    <n v="152260"/>
    <n v="122351"/>
    <n v="195762"/>
    <n v="163135"/>
    <n v="261016"/>
    <n v="203919"/>
    <n v="326270"/>
    <n v="231108"/>
    <n v="369773"/>
    <n v="258297"/>
    <n v="413276"/>
  </r>
  <r>
    <n v="6"/>
    <s v="Region VI - Midsouth"/>
    <x v="32"/>
    <s v="NM"/>
    <x v="214"/>
    <n v="1"/>
    <x v="0"/>
    <n v="76624"/>
    <n v="134092"/>
    <n v="101095"/>
    <n v="176917"/>
    <n v="121355"/>
    <n v="212371"/>
    <n v="146512"/>
    <n v="256395"/>
    <n v="172838"/>
    <n v="302466"/>
    <n v="188967"/>
    <n v="330693"/>
    <n v="203379"/>
    <n v="355914"/>
  </r>
  <r>
    <n v="6"/>
    <s v="Region VI - Midsouth"/>
    <x v="32"/>
    <s v="NM"/>
    <x v="214"/>
    <n v="2"/>
    <x v="1"/>
    <n v="72611"/>
    <n v="127069"/>
    <n v="96072"/>
    <n v="168127"/>
    <n v="115666"/>
    <n v="202416"/>
    <n v="140464"/>
    <n v="245811"/>
    <n v="167345"/>
    <n v="292853"/>
    <n v="184658"/>
    <n v="323152"/>
    <n v="200954"/>
    <n v="351669"/>
  </r>
  <r>
    <n v="6"/>
    <s v="Region VI - Midsouth"/>
    <x v="32"/>
    <s v="NM"/>
    <x v="214"/>
    <n v="3"/>
    <x v="2"/>
    <n v="58999"/>
    <n v="103248"/>
    <n v="81405"/>
    <n v="142458"/>
    <n v="103123"/>
    <n v="180466"/>
    <n v="134424"/>
    <n v="235243"/>
    <n v="167527"/>
    <n v="293173"/>
    <n v="188471"/>
    <n v="329825"/>
    <n v="209092"/>
    <n v="365910"/>
  </r>
  <r>
    <n v="6"/>
    <s v="Region VI - Midsouth"/>
    <x v="32"/>
    <s v="NM"/>
    <x v="214"/>
    <n v="4"/>
    <x v="3"/>
    <n v="69102"/>
    <n v="110562"/>
    <n v="96742"/>
    <n v="154787"/>
    <n v="124383"/>
    <n v="199012"/>
    <n v="165844"/>
    <n v="265350"/>
    <n v="207305"/>
    <n v="331687"/>
    <n v="234945"/>
    <n v="375912"/>
    <n v="262586"/>
    <n v="420137"/>
  </r>
  <r>
    <n v="6"/>
    <s v="Region VI - Midsouth"/>
    <x v="32"/>
    <s v="NM"/>
    <x v="215"/>
    <n v="1"/>
    <x v="0"/>
    <n v="78348"/>
    <n v="137109"/>
    <n v="103364"/>
    <n v="180888"/>
    <n v="124071"/>
    <n v="217124"/>
    <n v="149777"/>
    <n v="262110"/>
    <n v="176687"/>
    <n v="309202"/>
    <n v="193175"/>
    <n v="338057"/>
    <n v="207908"/>
    <n v="363838"/>
  </r>
  <r>
    <n v="6"/>
    <s v="Region VI - Midsouth"/>
    <x v="32"/>
    <s v="NM"/>
    <x v="215"/>
    <n v="2"/>
    <x v="1"/>
    <n v="74251"/>
    <n v="129940"/>
    <n v="98237"/>
    <n v="171915"/>
    <n v="118264"/>
    <n v="206962"/>
    <n v="143603"/>
    <n v="251305"/>
    <n v="171080"/>
    <n v="299389"/>
    <n v="188777"/>
    <n v="330359"/>
    <n v="205431"/>
    <n v="359505"/>
  </r>
  <r>
    <n v="6"/>
    <s v="Region VI - Midsouth"/>
    <x v="32"/>
    <s v="NM"/>
    <x v="215"/>
    <n v="3"/>
    <x v="2"/>
    <n v="60342"/>
    <n v="105599"/>
    <n v="83260"/>
    <n v="145705"/>
    <n v="105477"/>
    <n v="184585"/>
    <n v="137498"/>
    <n v="240622"/>
    <n v="171359"/>
    <n v="299879"/>
    <n v="192785"/>
    <n v="337374"/>
    <n v="213881"/>
    <n v="374291"/>
  </r>
  <r>
    <n v="6"/>
    <s v="Region VI - Midsouth"/>
    <x v="32"/>
    <s v="NM"/>
    <x v="215"/>
    <n v="4"/>
    <x v="3"/>
    <n v="70647"/>
    <n v="113036"/>
    <n v="98906"/>
    <n v="158250"/>
    <n v="127165"/>
    <n v="203465"/>
    <n v="169554"/>
    <n v="271286"/>
    <n v="211942"/>
    <n v="339108"/>
    <n v="240201"/>
    <n v="384322"/>
    <n v="268460"/>
    <n v="429537"/>
  </r>
  <r>
    <n v="6"/>
    <s v="Region VI - Midsouth"/>
    <x v="32"/>
    <s v="NM"/>
    <x v="216"/>
    <n v="1"/>
    <x v="0"/>
    <n v="73725"/>
    <n v="129019"/>
    <n v="97228"/>
    <n v="170149"/>
    <n v="116645"/>
    <n v="204128"/>
    <n v="140709"/>
    <n v="246240"/>
    <n v="165968"/>
    <n v="290444"/>
    <n v="181451"/>
    <n v="317540"/>
    <n v="195282"/>
    <n v="341744"/>
  </r>
  <r>
    <n v="6"/>
    <s v="Region VI - Midsouth"/>
    <x v="32"/>
    <s v="NM"/>
    <x v="216"/>
    <n v="2"/>
    <x v="1"/>
    <n v="69921"/>
    <n v="122362"/>
    <n v="92467"/>
    <n v="161817"/>
    <n v="111253"/>
    <n v="194692"/>
    <n v="134976"/>
    <n v="236208"/>
    <n v="160761"/>
    <n v="281332"/>
    <n v="177367"/>
    <n v="310392"/>
    <n v="192983"/>
    <n v="337720"/>
  </r>
  <r>
    <n v="6"/>
    <s v="Region VI - Midsouth"/>
    <x v="32"/>
    <s v="NM"/>
    <x v="216"/>
    <n v="3"/>
    <x v="2"/>
    <n v="56904"/>
    <n v="99582"/>
    <n v="78534"/>
    <n v="137434"/>
    <n v="99512"/>
    <n v="174146"/>
    <n v="129769"/>
    <n v="227096"/>
    <n v="161735"/>
    <n v="283036"/>
    <n v="181979"/>
    <n v="318464"/>
    <n v="201916"/>
    <n v="353354"/>
  </r>
  <r>
    <n v="6"/>
    <s v="Region VI - Midsouth"/>
    <x v="32"/>
    <s v="NM"/>
    <x v="216"/>
    <n v="4"/>
    <x v="3"/>
    <n v="66415"/>
    <n v="106263"/>
    <n v="92981"/>
    <n v="148769"/>
    <n v="119546"/>
    <n v="191274"/>
    <n v="159395"/>
    <n v="255032"/>
    <n v="199244"/>
    <n v="318790"/>
    <n v="225810"/>
    <n v="361296"/>
    <n v="252376"/>
    <n v="403801"/>
  </r>
  <r>
    <n v="6"/>
    <s v="Region VI - Midsouth"/>
    <x v="32"/>
    <s v="NM"/>
    <x v="217"/>
    <n v="1"/>
    <x v="0"/>
    <n v="82187"/>
    <n v="143827"/>
    <n v="108622"/>
    <n v="190089"/>
    <n v="130689"/>
    <n v="228705"/>
    <n v="158294"/>
    <n v="277014"/>
    <n v="186842"/>
    <n v="326974"/>
    <n v="204304"/>
    <n v="357531"/>
    <n v="219920"/>
    <n v="384860"/>
  </r>
  <r>
    <n v="6"/>
    <s v="Region VI - Midsouth"/>
    <x v="32"/>
    <s v="NM"/>
    <x v="217"/>
    <n v="2"/>
    <x v="1"/>
    <n v="77630"/>
    <n v="135853"/>
    <n v="102919"/>
    <n v="180109"/>
    <n v="124230"/>
    <n v="217403"/>
    <n v="151427"/>
    <n v="264997"/>
    <n v="180606"/>
    <n v="316060"/>
    <n v="199411"/>
    <n v="348970"/>
    <n v="217166"/>
    <n v="380041"/>
  </r>
  <r>
    <n v="6"/>
    <s v="Region VI - Midsouth"/>
    <x v="32"/>
    <s v="NM"/>
    <x v="217"/>
    <n v="3"/>
    <x v="2"/>
    <n v="62679"/>
    <n v="109688"/>
    <n v="86395"/>
    <n v="151191"/>
    <n v="109331"/>
    <n v="191329"/>
    <n v="142285"/>
    <n v="248998"/>
    <n v="177285"/>
    <n v="310248"/>
    <n v="199341"/>
    <n v="348847"/>
    <n v="221030"/>
    <n v="386802"/>
  </r>
  <r>
    <n v="6"/>
    <s v="Region VI - Midsouth"/>
    <x v="32"/>
    <s v="NM"/>
    <x v="217"/>
    <n v="4"/>
    <x v="3"/>
    <n v="74438"/>
    <n v="119101"/>
    <n v="104213"/>
    <n v="166741"/>
    <n v="133989"/>
    <n v="214382"/>
    <n v="178651"/>
    <n v="285842"/>
    <n v="223314"/>
    <n v="357303"/>
    <n v="253089"/>
    <n v="404943"/>
    <n v="282865"/>
    <n v="452583"/>
  </r>
  <r>
    <n v="6"/>
    <s v="Region VI - Midsouth"/>
    <x v="33"/>
    <s v="OK"/>
    <x v="218"/>
    <n v="1"/>
    <x v="0"/>
    <n v="72550"/>
    <n v="126963"/>
    <n v="95817"/>
    <n v="167679"/>
    <n v="115172"/>
    <n v="201551"/>
    <n v="139312"/>
    <n v="243795"/>
    <n v="164398"/>
    <n v="287697"/>
    <n v="179753"/>
    <n v="314567"/>
    <n v="193480"/>
    <n v="338590"/>
  </r>
  <r>
    <n v="6"/>
    <s v="Region VI - Midsouth"/>
    <x v="33"/>
    <s v="OK"/>
    <x v="218"/>
    <n v="2"/>
    <x v="1"/>
    <n v="68621"/>
    <n v="120086"/>
    <n v="90899"/>
    <n v="159073"/>
    <n v="109602"/>
    <n v="191804"/>
    <n v="133389"/>
    <n v="233432"/>
    <n v="159020"/>
    <n v="278284"/>
    <n v="175534"/>
    <n v="307184"/>
    <n v="191105"/>
    <n v="334433"/>
  </r>
  <r>
    <n v="6"/>
    <s v="Region VI - Midsouth"/>
    <x v="33"/>
    <s v="OK"/>
    <x v="218"/>
    <n v="3"/>
    <x v="2"/>
    <n v="55552"/>
    <n v="97215"/>
    <n v="76603"/>
    <n v="134055"/>
    <n v="96982"/>
    <n v="169718"/>
    <n v="126300"/>
    <n v="221024"/>
    <n v="157382"/>
    <n v="275419"/>
    <n v="177002"/>
    <n v="309754"/>
    <n v="196306"/>
    <n v="343535"/>
  </r>
  <r>
    <n v="6"/>
    <s v="Region VI - Midsouth"/>
    <x v="33"/>
    <s v="OK"/>
    <x v="218"/>
    <n v="4"/>
    <x v="3"/>
    <n v="65592"/>
    <n v="104947"/>
    <n v="91829"/>
    <n v="146926"/>
    <n v="118066"/>
    <n v="188905"/>
    <n v="157421"/>
    <n v="251874"/>
    <n v="196776"/>
    <n v="314842"/>
    <n v="223013"/>
    <n v="356821"/>
    <n v="249250"/>
    <n v="398800"/>
  </r>
  <r>
    <n v="6"/>
    <s v="Region VI - Midsouth"/>
    <x v="33"/>
    <s v="OK"/>
    <x v="219"/>
    <n v="1"/>
    <x v="0"/>
    <n v="72707"/>
    <n v="127237"/>
    <n v="95955"/>
    <n v="167921"/>
    <n v="115229"/>
    <n v="201651"/>
    <n v="139194"/>
    <n v="243589"/>
    <n v="164221"/>
    <n v="287386"/>
    <n v="179550"/>
    <n v="314212"/>
    <n v="193249"/>
    <n v="338186"/>
  </r>
  <r>
    <n v="6"/>
    <s v="Region VI - Midsouth"/>
    <x v="33"/>
    <s v="OK"/>
    <x v="219"/>
    <n v="2"/>
    <x v="1"/>
    <n v="68861"/>
    <n v="120507"/>
    <n v="91142"/>
    <n v="159498"/>
    <n v="109778"/>
    <n v="192112"/>
    <n v="133398"/>
    <n v="233446"/>
    <n v="158957"/>
    <n v="278174"/>
    <n v="175421"/>
    <n v="306986"/>
    <n v="190924"/>
    <n v="334118"/>
  </r>
  <r>
    <n v="6"/>
    <s v="Region VI - Midsouth"/>
    <x v="33"/>
    <s v="OK"/>
    <x v="219"/>
    <n v="3"/>
    <x v="2"/>
    <n v="55892"/>
    <n v="97811"/>
    <n v="77104"/>
    <n v="134933"/>
    <n v="97659"/>
    <n v="170903"/>
    <n v="127266"/>
    <n v="222716"/>
    <n v="158600"/>
    <n v="277551"/>
    <n v="178412"/>
    <n v="312222"/>
    <n v="197914"/>
    <n v="346349"/>
  </r>
  <r>
    <n v="6"/>
    <s v="Region VI - Midsouth"/>
    <x v="33"/>
    <s v="OK"/>
    <x v="219"/>
    <n v="4"/>
    <x v="3"/>
    <n v="65617"/>
    <n v="104987"/>
    <n v="91864"/>
    <n v="146982"/>
    <n v="118110"/>
    <n v="188977"/>
    <n v="157481"/>
    <n v="251969"/>
    <n v="196851"/>
    <n v="314961"/>
    <n v="223097"/>
    <n v="356956"/>
    <n v="249344"/>
    <n v="398951"/>
  </r>
  <r>
    <n v="6"/>
    <s v="Region VI - Midsouth"/>
    <x v="33"/>
    <s v="OK"/>
    <x v="220"/>
    <n v="1"/>
    <x v="0"/>
    <n v="71140"/>
    <n v="124495"/>
    <n v="93824"/>
    <n v="164193"/>
    <n v="112571"/>
    <n v="196999"/>
    <n v="135811"/>
    <n v="237669"/>
    <n v="160194"/>
    <n v="280340"/>
    <n v="175139"/>
    <n v="306493"/>
    <n v="188490"/>
    <n v="329858"/>
  </r>
  <r>
    <n v="6"/>
    <s v="Region VI - Midsouth"/>
    <x v="33"/>
    <s v="OK"/>
    <x v="220"/>
    <n v="2"/>
    <x v="1"/>
    <n v="67461"/>
    <n v="118057"/>
    <n v="89220"/>
    <n v="156135"/>
    <n v="107356"/>
    <n v="187874"/>
    <n v="130267"/>
    <n v="227966"/>
    <n v="155159"/>
    <n v="271528"/>
    <n v="171189"/>
    <n v="299581"/>
    <n v="186267"/>
    <n v="325967"/>
  </r>
  <r>
    <n v="6"/>
    <s v="Region VI - Midsouth"/>
    <x v="33"/>
    <s v="OK"/>
    <x v="220"/>
    <n v="3"/>
    <x v="2"/>
    <n v="54889"/>
    <n v="96056"/>
    <n v="75750"/>
    <n v="132563"/>
    <n v="95982"/>
    <n v="167968"/>
    <n v="125158"/>
    <n v="219027"/>
    <n v="155987"/>
    <n v="272977"/>
    <n v="175508"/>
    <n v="307139"/>
    <n v="194733"/>
    <n v="340782"/>
  </r>
  <r>
    <n v="6"/>
    <s v="Region VI - Midsouth"/>
    <x v="33"/>
    <s v="OK"/>
    <x v="220"/>
    <n v="4"/>
    <x v="3"/>
    <n v="64096"/>
    <n v="102553"/>
    <n v="89734"/>
    <n v="143574"/>
    <n v="115372"/>
    <n v="184596"/>
    <n v="153830"/>
    <n v="246127"/>
    <n v="192287"/>
    <n v="307659"/>
    <n v="217925"/>
    <n v="348681"/>
    <n v="243564"/>
    <n v="389702"/>
  </r>
  <r>
    <n v="6"/>
    <s v="Region VI - Midsouth"/>
    <x v="33"/>
    <s v="OK"/>
    <x v="221"/>
    <n v="1"/>
    <x v="0"/>
    <n v="72942"/>
    <n v="127648"/>
    <n v="96350"/>
    <n v="168612"/>
    <n v="115837"/>
    <n v="202714"/>
    <n v="140157"/>
    <n v="245275"/>
    <n v="165405"/>
    <n v="289458"/>
    <n v="180855"/>
    <n v="316497"/>
    <n v="194670"/>
    <n v="340672"/>
  </r>
  <r>
    <n v="6"/>
    <s v="Region VI - Midsouth"/>
    <x v="33"/>
    <s v="OK"/>
    <x v="221"/>
    <n v="2"/>
    <x v="1"/>
    <n v="68971"/>
    <n v="120699"/>
    <n v="91379"/>
    <n v="159913"/>
    <n v="110208"/>
    <n v="192864"/>
    <n v="134172"/>
    <n v="234801"/>
    <n v="159969"/>
    <n v="279946"/>
    <n v="176591"/>
    <n v="309035"/>
    <n v="192269"/>
    <n v="336471"/>
  </r>
  <r>
    <n v="6"/>
    <s v="Region VI - Midsouth"/>
    <x v="33"/>
    <s v="OK"/>
    <x v="221"/>
    <n v="3"/>
    <x v="2"/>
    <n v="55802"/>
    <n v="97654"/>
    <n v="76941"/>
    <n v="134648"/>
    <n v="97401"/>
    <n v="170452"/>
    <n v="126827"/>
    <n v="221947"/>
    <n v="158036"/>
    <n v="276562"/>
    <n v="177728"/>
    <n v="311025"/>
    <n v="197101"/>
    <n v="344927"/>
  </r>
  <r>
    <n v="6"/>
    <s v="Region VI - Midsouth"/>
    <x v="33"/>
    <s v="OK"/>
    <x v="221"/>
    <n v="4"/>
    <x v="3"/>
    <n v="65972"/>
    <n v="105556"/>
    <n v="92361"/>
    <n v="147778"/>
    <n v="118750"/>
    <n v="190001"/>
    <n v="158334"/>
    <n v="253334"/>
    <n v="197917"/>
    <n v="316668"/>
    <n v="224306"/>
    <n v="358890"/>
    <n v="250695"/>
    <n v="401112"/>
  </r>
  <r>
    <n v="6"/>
    <s v="Region VI - Midsouth"/>
    <x v="33"/>
    <s v="OK"/>
    <x v="222"/>
    <n v="1"/>
    <x v="0"/>
    <n v="73882"/>
    <n v="129294"/>
    <n v="97553"/>
    <n v="170718"/>
    <n v="117223"/>
    <n v="205141"/>
    <n v="141731"/>
    <n v="248030"/>
    <n v="167241"/>
    <n v="292671"/>
    <n v="182858"/>
    <n v="320002"/>
    <n v="196818"/>
    <n v="344432"/>
  </r>
  <r>
    <n v="6"/>
    <s v="Region VI - Midsouth"/>
    <x v="33"/>
    <s v="OK"/>
    <x v="222"/>
    <n v="2"/>
    <x v="1"/>
    <n v="69911"/>
    <n v="122344"/>
    <n v="92583"/>
    <n v="162020"/>
    <n v="111594"/>
    <n v="195290"/>
    <n v="135746"/>
    <n v="237556"/>
    <n v="161805"/>
    <n v="283159"/>
    <n v="178594"/>
    <n v="312539"/>
    <n v="194418"/>
    <n v="340231"/>
  </r>
  <r>
    <n v="6"/>
    <s v="Region VI - Midsouth"/>
    <x v="33"/>
    <s v="OK"/>
    <x v="222"/>
    <n v="3"/>
    <x v="2"/>
    <n v="56644"/>
    <n v="99127"/>
    <n v="78120"/>
    <n v="136710"/>
    <n v="98916"/>
    <n v="173104"/>
    <n v="128847"/>
    <n v="225482"/>
    <n v="160561"/>
    <n v="280981"/>
    <n v="180590"/>
    <n v="316033"/>
    <n v="200300"/>
    <n v="350524"/>
  </r>
  <r>
    <n v="6"/>
    <s v="Region VI - Midsouth"/>
    <x v="33"/>
    <s v="OK"/>
    <x v="222"/>
    <n v="4"/>
    <x v="3"/>
    <n v="66758"/>
    <n v="106812"/>
    <n v="93461"/>
    <n v="149537"/>
    <n v="120164"/>
    <n v="192262"/>
    <n v="160219"/>
    <n v="256350"/>
    <n v="200273"/>
    <n v="320437"/>
    <n v="226976"/>
    <n v="363162"/>
    <n v="253680"/>
    <n v="405887"/>
  </r>
  <r>
    <n v="6"/>
    <s v="Region VI - Midsouth"/>
    <x v="33"/>
    <s v="OK"/>
    <x v="223"/>
    <n v="1"/>
    <x v="0"/>
    <n v="71296"/>
    <n v="124769"/>
    <n v="93963"/>
    <n v="164435"/>
    <n v="112628"/>
    <n v="197099"/>
    <n v="135693"/>
    <n v="237463"/>
    <n v="160017"/>
    <n v="280029"/>
    <n v="174936"/>
    <n v="306139"/>
    <n v="188259"/>
    <n v="329454"/>
  </r>
  <r>
    <n v="6"/>
    <s v="Region VI - Midsouth"/>
    <x v="33"/>
    <s v="OK"/>
    <x v="223"/>
    <n v="2"/>
    <x v="1"/>
    <n v="67701"/>
    <n v="118478"/>
    <n v="89463"/>
    <n v="156560"/>
    <n v="107532"/>
    <n v="188181"/>
    <n v="130275"/>
    <n v="227981"/>
    <n v="155096"/>
    <n v="271418"/>
    <n v="171076"/>
    <n v="299383"/>
    <n v="186086"/>
    <n v="325651"/>
  </r>
  <r>
    <n v="6"/>
    <s v="Region VI - Midsouth"/>
    <x v="33"/>
    <s v="OK"/>
    <x v="223"/>
    <n v="3"/>
    <x v="2"/>
    <n v="55230"/>
    <n v="96652"/>
    <n v="76252"/>
    <n v="133440"/>
    <n v="96659"/>
    <n v="169152"/>
    <n v="126125"/>
    <n v="220718"/>
    <n v="157205"/>
    <n v="275109"/>
    <n v="176918"/>
    <n v="309606"/>
    <n v="196341"/>
    <n v="343596"/>
  </r>
  <r>
    <n v="6"/>
    <s v="Region VI - Midsouth"/>
    <x v="33"/>
    <s v="OK"/>
    <x v="223"/>
    <n v="4"/>
    <x v="3"/>
    <n v="64120"/>
    <n v="102593"/>
    <n v="89769"/>
    <n v="143630"/>
    <n v="115417"/>
    <n v="184667"/>
    <n v="153889"/>
    <n v="246223"/>
    <n v="192361"/>
    <n v="307778"/>
    <n v="218010"/>
    <n v="348815"/>
    <n v="243658"/>
    <n v="389853"/>
  </r>
  <r>
    <n v="6"/>
    <s v="Region VI - Midsouth"/>
    <x v="33"/>
    <s v="OK"/>
    <x v="224"/>
    <n v="1"/>
    <x v="0"/>
    <n v="72080"/>
    <n v="126140"/>
    <n v="95215"/>
    <n v="166626"/>
    <n v="114479"/>
    <n v="200338"/>
    <n v="138525"/>
    <n v="242418"/>
    <n v="163480"/>
    <n v="286090"/>
    <n v="178751"/>
    <n v="312815"/>
    <n v="192406"/>
    <n v="336710"/>
  </r>
  <r>
    <n v="6"/>
    <s v="Region VI - Midsouth"/>
    <x v="33"/>
    <s v="OK"/>
    <x v="224"/>
    <n v="2"/>
    <x v="1"/>
    <n v="68151"/>
    <n v="119263"/>
    <n v="90297"/>
    <n v="158019"/>
    <n v="108909"/>
    <n v="190591"/>
    <n v="132603"/>
    <n v="232054"/>
    <n v="158102"/>
    <n v="276678"/>
    <n v="174532"/>
    <n v="305431"/>
    <n v="190031"/>
    <n v="332553"/>
  </r>
  <r>
    <n v="6"/>
    <s v="Region VI - Midsouth"/>
    <x v="33"/>
    <s v="OK"/>
    <x v="224"/>
    <n v="3"/>
    <x v="2"/>
    <n v="55131"/>
    <n v="96479"/>
    <n v="76014"/>
    <n v="133024"/>
    <n v="96224"/>
    <n v="168393"/>
    <n v="125290"/>
    <n v="219257"/>
    <n v="156119"/>
    <n v="273209"/>
    <n v="175571"/>
    <n v="307250"/>
    <n v="194706"/>
    <n v="340736"/>
  </r>
  <r>
    <n v="6"/>
    <s v="Region VI - Midsouth"/>
    <x v="33"/>
    <s v="OK"/>
    <x v="224"/>
    <n v="4"/>
    <x v="3"/>
    <n v="65199"/>
    <n v="104319"/>
    <n v="91279"/>
    <n v="146047"/>
    <n v="117359"/>
    <n v="187774"/>
    <n v="156479"/>
    <n v="250366"/>
    <n v="195598"/>
    <n v="312957"/>
    <n v="221678"/>
    <n v="354685"/>
    <n v="247758"/>
    <n v="396413"/>
  </r>
  <r>
    <n v="6"/>
    <s v="Region VI - Midsouth"/>
    <x v="33"/>
    <s v="OK"/>
    <x v="225"/>
    <n v="1"/>
    <x v="0"/>
    <n v="70826"/>
    <n v="123946"/>
    <n v="93548"/>
    <n v="163708"/>
    <n v="112456"/>
    <n v="196798"/>
    <n v="136046"/>
    <n v="238081"/>
    <n v="160549"/>
    <n v="280960"/>
    <n v="175545"/>
    <n v="307203"/>
    <n v="188952"/>
    <n v="330666"/>
  </r>
  <r>
    <n v="6"/>
    <s v="Region VI - Midsouth"/>
    <x v="33"/>
    <s v="OK"/>
    <x v="225"/>
    <n v="2"/>
    <x v="1"/>
    <n v="66981"/>
    <n v="117216"/>
    <n v="88734"/>
    <n v="155285"/>
    <n v="107005"/>
    <n v="187259"/>
    <n v="130250"/>
    <n v="227938"/>
    <n v="155285"/>
    <n v="271748"/>
    <n v="171415"/>
    <n v="299977"/>
    <n v="186627"/>
    <n v="326598"/>
  </r>
  <r>
    <n v="6"/>
    <s v="Region VI - Midsouth"/>
    <x v="33"/>
    <s v="OK"/>
    <x v="225"/>
    <n v="3"/>
    <x v="2"/>
    <n v="54208"/>
    <n v="94865"/>
    <n v="74747"/>
    <n v="130808"/>
    <n v="94628"/>
    <n v="165600"/>
    <n v="123226"/>
    <n v="215645"/>
    <n v="153550"/>
    <n v="268712"/>
    <n v="172688"/>
    <n v="302205"/>
    <n v="191516"/>
    <n v="335154"/>
  </r>
  <r>
    <n v="6"/>
    <s v="Region VI - Midsouth"/>
    <x v="33"/>
    <s v="OK"/>
    <x v="225"/>
    <n v="4"/>
    <x v="3"/>
    <n v="64046"/>
    <n v="102474"/>
    <n v="89665"/>
    <n v="143463"/>
    <n v="115283"/>
    <n v="184453"/>
    <n v="153711"/>
    <n v="245937"/>
    <n v="192138"/>
    <n v="307422"/>
    <n v="217757"/>
    <n v="348411"/>
    <n v="243375"/>
    <n v="389401"/>
  </r>
  <r>
    <n v="6"/>
    <s v="Region VI - Midsouth"/>
    <x v="33"/>
    <s v="OK"/>
    <x v="226"/>
    <n v="1"/>
    <x v="0"/>
    <n v="75841"/>
    <n v="132721"/>
    <n v="100030"/>
    <n v="175052"/>
    <n v="120025"/>
    <n v="210044"/>
    <n v="144820"/>
    <n v="253435"/>
    <n v="170824"/>
    <n v="298942"/>
    <n v="186762"/>
    <n v="326833"/>
    <n v="201000"/>
    <n v="351750"/>
  </r>
  <r>
    <n v="6"/>
    <s v="Region VI - Midsouth"/>
    <x v="33"/>
    <s v="OK"/>
    <x v="226"/>
    <n v="2"/>
    <x v="1"/>
    <n v="71911"/>
    <n v="125845"/>
    <n v="95112"/>
    <n v="166445"/>
    <n v="114456"/>
    <n v="200297"/>
    <n v="138898"/>
    <n v="243071"/>
    <n v="165446"/>
    <n v="289530"/>
    <n v="182543"/>
    <n v="319450"/>
    <n v="198625"/>
    <n v="347593"/>
  </r>
  <r>
    <n v="6"/>
    <s v="Region VI - Midsouth"/>
    <x v="33"/>
    <s v="OK"/>
    <x v="226"/>
    <n v="3"/>
    <x v="2"/>
    <n v="58498"/>
    <n v="102371"/>
    <n v="80728"/>
    <n v="141273"/>
    <n v="102285"/>
    <n v="178999"/>
    <n v="133370"/>
    <n v="233398"/>
    <n v="166220"/>
    <n v="290886"/>
    <n v="187019"/>
    <n v="327284"/>
    <n v="207501"/>
    <n v="363127"/>
  </r>
  <r>
    <n v="6"/>
    <s v="Region VI - Midsouth"/>
    <x v="33"/>
    <s v="OK"/>
    <x v="226"/>
    <n v="4"/>
    <x v="3"/>
    <n v="68341"/>
    <n v="109345"/>
    <n v="95677"/>
    <n v="153084"/>
    <n v="123014"/>
    <n v="196822"/>
    <n v="164018"/>
    <n v="262429"/>
    <n v="205023"/>
    <n v="328036"/>
    <n v="232359"/>
    <n v="371775"/>
    <n v="259695"/>
    <n v="415513"/>
  </r>
  <r>
    <n v="6"/>
    <s v="Region VI - Midsouth"/>
    <x v="33"/>
    <s v="OK"/>
    <x v="227"/>
    <n v="1"/>
    <x v="0"/>
    <n v="72550"/>
    <n v="126963"/>
    <n v="95817"/>
    <n v="167679"/>
    <n v="115172"/>
    <n v="201551"/>
    <n v="139312"/>
    <n v="243795"/>
    <n v="164398"/>
    <n v="287697"/>
    <n v="179753"/>
    <n v="314567"/>
    <n v="193480"/>
    <n v="338590"/>
  </r>
  <r>
    <n v="6"/>
    <s v="Region VI - Midsouth"/>
    <x v="33"/>
    <s v="OK"/>
    <x v="227"/>
    <n v="2"/>
    <x v="1"/>
    <n v="68621"/>
    <n v="120086"/>
    <n v="90899"/>
    <n v="159073"/>
    <n v="109602"/>
    <n v="191804"/>
    <n v="133389"/>
    <n v="233432"/>
    <n v="159020"/>
    <n v="278284"/>
    <n v="175534"/>
    <n v="307184"/>
    <n v="191105"/>
    <n v="334433"/>
  </r>
  <r>
    <n v="6"/>
    <s v="Region VI - Midsouth"/>
    <x v="33"/>
    <s v="OK"/>
    <x v="227"/>
    <n v="3"/>
    <x v="2"/>
    <n v="55552"/>
    <n v="97215"/>
    <n v="76603"/>
    <n v="134055"/>
    <n v="96982"/>
    <n v="169718"/>
    <n v="126300"/>
    <n v="221024"/>
    <n v="157382"/>
    <n v="275419"/>
    <n v="177002"/>
    <n v="309754"/>
    <n v="196306"/>
    <n v="343535"/>
  </r>
  <r>
    <n v="6"/>
    <s v="Region VI - Midsouth"/>
    <x v="33"/>
    <s v="OK"/>
    <x v="227"/>
    <n v="4"/>
    <x v="3"/>
    <n v="65592"/>
    <n v="104947"/>
    <n v="91829"/>
    <n v="146926"/>
    <n v="118066"/>
    <n v="188905"/>
    <n v="157421"/>
    <n v="251874"/>
    <n v="196776"/>
    <n v="314842"/>
    <n v="223013"/>
    <n v="356821"/>
    <n v="249250"/>
    <n v="398800"/>
  </r>
  <r>
    <n v="6"/>
    <s v="Region VI - Midsouth"/>
    <x v="33"/>
    <s v="OK"/>
    <x v="228"/>
    <n v="1"/>
    <x v="0"/>
    <n v="72707"/>
    <n v="127237"/>
    <n v="95955"/>
    <n v="167921"/>
    <n v="115229"/>
    <n v="201651"/>
    <n v="139194"/>
    <n v="243589"/>
    <n v="164221"/>
    <n v="287386"/>
    <n v="179550"/>
    <n v="314212"/>
    <n v="193249"/>
    <n v="338186"/>
  </r>
  <r>
    <n v="6"/>
    <s v="Region VI - Midsouth"/>
    <x v="33"/>
    <s v="OK"/>
    <x v="228"/>
    <n v="2"/>
    <x v="1"/>
    <n v="68861"/>
    <n v="120507"/>
    <n v="91142"/>
    <n v="159498"/>
    <n v="109778"/>
    <n v="192112"/>
    <n v="133398"/>
    <n v="233446"/>
    <n v="158957"/>
    <n v="278174"/>
    <n v="175421"/>
    <n v="306986"/>
    <n v="190924"/>
    <n v="334118"/>
  </r>
  <r>
    <n v="6"/>
    <s v="Region VI - Midsouth"/>
    <x v="33"/>
    <s v="OK"/>
    <x v="228"/>
    <n v="3"/>
    <x v="2"/>
    <n v="55892"/>
    <n v="97811"/>
    <n v="77104"/>
    <n v="134933"/>
    <n v="97659"/>
    <n v="170903"/>
    <n v="127266"/>
    <n v="222716"/>
    <n v="158600"/>
    <n v="277551"/>
    <n v="178412"/>
    <n v="312222"/>
    <n v="197914"/>
    <n v="346349"/>
  </r>
  <r>
    <n v="6"/>
    <s v="Region VI - Midsouth"/>
    <x v="33"/>
    <s v="OK"/>
    <x v="228"/>
    <n v="4"/>
    <x v="3"/>
    <n v="65617"/>
    <n v="104987"/>
    <n v="91864"/>
    <n v="146982"/>
    <n v="118110"/>
    <n v="188977"/>
    <n v="157481"/>
    <n v="251969"/>
    <n v="196851"/>
    <n v="314961"/>
    <n v="223097"/>
    <n v="356956"/>
    <n v="249344"/>
    <n v="398951"/>
  </r>
  <r>
    <n v="6"/>
    <s v="Region VI - Midsouth"/>
    <x v="33"/>
    <s v="OK"/>
    <x v="229"/>
    <n v="1"/>
    <x v="0"/>
    <n v="72707"/>
    <n v="127237"/>
    <n v="95955"/>
    <n v="167921"/>
    <n v="115229"/>
    <n v="201651"/>
    <n v="139194"/>
    <n v="243589"/>
    <n v="164221"/>
    <n v="287386"/>
    <n v="179550"/>
    <n v="314212"/>
    <n v="193249"/>
    <n v="338186"/>
  </r>
  <r>
    <n v="6"/>
    <s v="Region VI - Midsouth"/>
    <x v="33"/>
    <s v="OK"/>
    <x v="229"/>
    <n v="2"/>
    <x v="1"/>
    <n v="68861"/>
    <n v="120507"/>
    <n v="91142"/>
    <n v="159498"/>
    <n v="109778"/>
    <n v="192112"/>
    <n v="133398"/>
    <n v="233446"/>
    <n v="158957"/>
    <n v="278174"/>
    <n v="175421"/>
    <n v="306986"/>
    <n v="190924"/>
    <n v="334118"/>
  </r>
  <r>
    <n v="6"/>
    <s v="Region VI - Midsouth"/>
    <x v="33"/>
    <s v="OK"/>
    <x v="229"/>
    <n v="3"/>
    <x v="2"/>
    <n v="55892"/>
    <n v="97811"/>
    <n v="77104"/>
    <n v="134933"/>
    <n v="97659"/>
    <n v="170903"/>
    <n v="127266"/>
    <n v="222716"/>
    <n v="158600"/>
    <n v="277551"/>
    <n v="178412"/>
    <n v="312222"/>
    <n v="197914"/>
    <n v="346349"/>
  </r>
  <r>
    <n v="6"/>
    <s v="Region VI - Midsouth"/>
    <x v="33"/>
    <s v="OK"/>
    <x v="229"/>
    <n v="4"/>
    <x v="3"/>
    <n v="65617"/>
    <n v="104987"/>
    <n v="91864"/>
    <n v="146982"/>
    <n v="118110"/>
    <n v="188977"/>
    <n v="157481"/>
    <n v="251969"/>
    <n v="196851"/>
    <n v="314961"/>
    <n v="223097"/>
    <n v="356956"/>
    <n v="249344"/>
    <n v="398951"/>
  </r>
  <r>
    <n v="6"/>
    <s v="Region VI - Midsouth"/>
    <x v="33"/>
    <s v="OK"/>
    <x v="230"/>
    <n v="1"/>
    <x v="0"/>
    <n v="74352"/>
    <n v="130116"/>
    <n v="98155"/>
    <n v="171771"/>
    <n v="117917"/>
    <n v="206354"/>
    <n v="142518"/>
    <n v="249407"/>
    <n v="168159"/>
    <n v="294278"/>
    <n v="183859"/>
    <n v="321754"/>
    <n v="197893"/>
    <n v="346312"/>
  </r>
  <r>
    <n v="6"/>
    <s v="Region VI - Midsouth"/>
    <x v="33"/>
    <s v="OK"/>
    <x v="230"/>
    <n v="2"/>
    <x v="1"/>
    <n v="70381"/>
    <n v="123166"/>
    <n v="93185"/>
    <n v="163073"/>
    <n v="112288"/>
    <n v="196504"/>
    <n v="136533"/>
    <n v="238933"/>
    <n v="162723"/>
    <n v="284765"/>
    <n v="179595"/>
    <n v="314292"/>
    <n v="195492"/>
    <n v="342111"/>
  </r>
  <r>
    <n v="6"/>
    <s v="Region VI - Midsouth"/>
    <x v="33"/>
    <s v="OK"/>
    <x v="230"/>
    <n v="3"/>
    <x v="2"/>
    <n v="57065"/>
    <n v="99864"/>
    <n v="78709"/>
    <n v="137741"/>
    <n v="99674"/>
    <n v="174429"/>
    <n v="129857"/>
    <n v="227250"/>
    <n v="161823"/>
    <n v="283191"/>
    <n v="182021"/>
    <n v="318537"/>
    <n v="201899"/>
    <n v="353323"/>
  </r>
  <r>
    <n v="6"/>
    <s v="Region VI - Midsouth"/>
    <x v="33"/>
    <s v="OK"/>
    <x v="230"/>
    <n v="4"/>
    <x v="3"/>
    <n v="67150"/>
    <n v="107441"/>
    <n v="94011"/>
    <n v="150417"/>
    <n v="120871"/>
    <n v="193393"/>
    <n v="161161"/>
    <n v="257858"/>
    <n v="201451"/>
    <n v="322322"/>
    <n v="228312"/>
    <n v="365299"/>
    <n v="255172"/>
    <n v="408275"/>
  </r>
  <r>
    <n v="6"/>
    <s v="Region VI - Midsouth"/>
    <x v="34"/>
    <s v="TX"/>
    <x v="231"/>
    <n v="1"/>
    <x v="0"/>
    <n v="74274"/>
    <n v="129979"/>
    <n v="97899"/>
    <n v="171323"/>
    <n v="117367"/>
    <n v="205391"/>
    <n v="141437"/>
    <n v="247515"/>
    <n v="166798"/>
    <n v="291896"/>
    <n v="182351"/>
    <n v="319114"/>
    <n v="196241"/>
    <n v="343422"/>
  </r>
  <r>
    <n v="6"/>
    <s v="Region VI - Midsouth"/>
    <x v="34"/>
    <s v="TX"/>
    <x v="231"/>
    <n v="2"/>
    <x v="1"/>
    <n v="70511"/>
    <n v="123395"/>
    <n v="93190"/>
    <n v="163083"/>
    <n v="112034"/>
    <n v="196059"/>
    <n v="135767"/>
    <n v="237592"/>
    <n v="161648"/>
    <n v="282884"/>
    <n v="178311"/>
    <n v="312045"/>
    <n v="193967"/>
    <n v="339442"/>
  </r>
  <r>
    <n v="6"/>
    <s v="Region VI - Midsouth"/>
    <x v="34"/>
    <s v="TX"/>
    <x v="231"/>
    <n v="3"/>
    <x v="2"/>
    <n v="57495"/>
    <n v="100616"/>
    <n v="79373"/>
    <n v="138903"/>
    <n v="100608"/>
    <n v="176064"/>
    <n v="131263"/>
    <n v="229710"/>
    <n v="163607"/>
    <n v="286312"/>
    <n v="184115"/>
    <n v="322201"/>
    <n v="204320"/>
    <n v="357560"/>
  </r>
  <r>
    <n v="6"/>
    <s v="Region VI - Midsouth"/>
    <x v="34"/>
    <s v="TX"/>
    <x v="231"/>
    <n v="4"/>
    <x v="3"/>
    <n v="66820"/>
    <n v="106912"/>
    <n v="93548"/>
    <n v="149676"/>
    <n v="120276"/>
    <n v="192441"/>
    <n v="160367"/>
    <n v="256588"/>
    <n v="200459"/>
    <n v="320735"/>
    <n v="227187"/>
    <n v="363499"/>
    <n v="253915"/>
    <n v="406264"/>
  </r>
  <r>
    <n v="6"/>
    <s v="Region VI - Midsouth"/>
    <x v="34"/>
    <s v="TX"/>
    <x v="232"/>
    <n v="1"/>
    <x v="0"/>
    <n v="73725"/>
    <n v="129019"/>
    <n v="97228"/>
    <n v="170149"/>
    <n v="116645"/>
    <n v="204128"/>
    <n v="140709"/>
    <n v="246240"/>
    <n v="165968"/>
    <n v="290444"/>
    <n v="181451"/>
    <n v="317540"/>
    <n v="195282"/>
    <n v="341744"/>
  </r>
  <r>
    <n v="6"/>
    <s v="Region VI - Midsouth"/>
    <x v="34"/>
    <s v="TX"/>
    <x v="232"/>
    <n v="2"/>
    <x v="1"/>
    <n v="69921"/>
    <n v="122362"/>
    <n v="92467"/>
    <n v="161817"/>
    <n v="111253"/>
    <n v="194692"/>
    <n v="134976"/>
    <n v="236208"/>
    <n v="160761"/>
    <n v="281332"/>
    <n v="177367"/>
    <n v="310392"/>
    <n v="192983"/>
    <n v="337720"/>
  </r>
  <r>
    <n v="6"/>
    <s v="Region VI - Midsouth"/>
    <x v="34"/>
    <s v="TX"/>
    <x v="232"/>
    <n v="3"/>
    <x v="2"/>
    <n v="56904"/>
    <n v="99582"/>
    <n v="78534"/>
    <n v="137434"/>
    <n v="99512"/>
    <n v="174146"/>
    <n v="129769"/>
    <n v="227096"/>
    <n v="161735"/>
    <n v="283036"/>
    <n v="181979"/>
    <n v="318464"/>
    <n v="201916"/>
    <n v="353354"/>
  </r>
  <r>
    <n v="6"/>
    <s v="Region VI - Midsouth"/>
    <x v="34"/>
    <s v="TX"/>
    <x v="232"/>
    <n v="4"/>
    <x v="3"/>
    <n v="66415"/>
    <n v="106263"/>
    <n v="92981"/>
    <n v="148769"/>
    <n v="119546"/>
    <n v="191274"/>
    <n v="159395"/>
    <n v="255032"/>
    <n v="199244"/>
    <n v="318790"/>
    <n v="225810"/>
    <n v="361296"/>
    <n v="252376"/>
    <n v="403801"/>
  </r>
  <r>
    <n v="6"/>
    <s v="Region VI - Midsouth"/>
    <x v="34"/>
    <s v="TX"/>
    <x v="233"/>
    <n v="1"/>
    <x v="0"/>
    <n v="71375"/>
    <n v="124906"/>
    <n v="94032"/>
    <n v="164556"/>
    <n v="112656"/>
    <n v="197149"/>
    <n v="135634"/>
    <n v="237360"/>
    <n v="159928"/>
    <n v="279874"/>
    <n v="174835"/>
    <n v="305961"/>
    <n v="188144"/>
    <n v="329252"/>
  </r>
  <r>
    <n v="6"/>
    <s v="Region VI - Midsouth"/>
    <x v="34"/>
    <s v="TX"/>
    <x v="233"/>
    <n v="2"/>
    <x v="1"/>
    <n v="67822"/>
    <n v="118688"/>
    <n v="89584"/>
    <n v="156773"/>
    <n v="107620"/>
    <n v="188335"/>
    <n v="130279"/>
    <n v="227988"/>
    <n v="155065"/>
    <n v="271363"/>
    <n v="171020"/>
    <n v="299285"/>
    <n v="185996"/>
    <n v="325493"/>
  </r>
  <r>
    <n v="6"/>
    <s v="Region VI - Midsouth"/>
    <x v="34"/>
    <s v="TX"/>
    <x v="233"/>
    <n v="3"/>
    <x v="2"/>
    <n v="55400"/>
    <n v="96950"/>
    <n v="76502"/>
    <n v="133879"/>
    <n v="96997"/>
    <n v="169745"/>
    <n v="126608"/>
    <n v="221564"/>
    <n v="157814"/>
    <n v="276175"/>
    <n v="177623"/>
    <n v="310840"/>
    <n v="197145"/>
    <n v="345003"/>
  </r>
  <r>
    <n v="6"/>
    <s v="Region VI - Midsouth"/>
    <x v="34"/>
    <s v="TX"/>
    <x v="233"/>
    <n v="4"/>
    <x v="3"/>
    <n v="64133"/>
    <n v="102613"/>
    <n v="89786"/>
    <n v="143658"/>
    <n v="115439"/>
    <n v="184703"/>
    <n v="153919"/>
    <n v="246270"/>
    <n v="192399"/>
    <n v="307838"/>
    <n v="218052"/>
    <n v="348883"/>
    <n v="243705"/>
    <n v="389928"/>
  </r>
  <r>
    <n v="6"/>
    <s v="Region VI - Midsouth"/>
    <x v="34"/>
    <s v="TX"/>
    <x v="234"/>
    <n v="1"/>
    <x v="0"/>
    <n v="74822"/>
    <n v="130939"/>
    <n v="98570"/>
    <n v="172498"/>
    <n v="118088"/>
    <n v="206655"/>
    <n v="142165"/>
    <n v="248789"/>
    <n v="167627"/>
    <n v="293347"/>
    <n v="183251"/>
    <n v="320689"/>
    <n v="197200"/>
    <n v="345100"/>
  </r>
  <r>
    <n v="6"/>
    <s v="Region VI - Midsouth"/>
    <x v="34"/>
    <s v="TX"/>
    <x v="234"/>
    <n v="2"/>
    <x v="1"/>
    <n v="71102"/>
    <n v="124428"/>
    <n v="93913"/>
    <n v="164349"/>
    <n v="112815"/>
    <n v="197426"/>
    <n v="136558"/>
    <n v="238976"/>
    <n v="162535"/>
    <n v="284435"/>
    <n v="179256"/>
    <n v="313698"/>
    <n v="194951"/>
    <n v="341164"/>
  </r>
  <r>
    <n v="6"/>
    <s v="Region VI - Midsouth"/>
    <x v="34"/>
    <s v="TX"/>
    <x v="234"/>
    <n v="3"/>
    <x v="2"/>
    <n v="58086"/>
    <n v="101651"/>
    <n v="80213"/>
    <n v="140373"/>
    <n v="101704"/>
    <n v="177982"/>
    <n v="132756"/>
    <n v="232323"/>
    <n v="165479"/>
    <n v="289587"/>
    <n v="186251"/>
    <n v="325939"/>
    <n v="206723"/>
    <n v="361766"/>
  </r>
  <r>
    <n v="6"/>
    <s v="Region VI - Midsouth"/>
    <x v="34"/>
    <s v="TX"/>
    <x v="234"/>
    <n v="4"/>
    <x v="3"/>
    <n v="67225"/>
    <n v="107560"/>
    <n v="94115"/>
    <n v="150584"/>
    <n v="121005"/>
    <n v="193607"/>
    <n v="161340"/>
    <n v="258143"/>
    <n v="201674"/>
    <n v="322679"/>
    <n v="228564"/>
    <n v="365703"/>
    <n v="255454"/>
    <n v="408727"/>
  </r>
  <r>
    <n v="6"/>
    <s v="Region VI - Midsouth"/>
    <x v="34"/>
    <s v="TX"/>
    <x v="235"/>
    <n v="1"/>
    <x v="0"/>
    <n v="70905"/>
    <n v="124083"/>
    <n v="93430"/>
    <n v="163502"/>
    <n v="111963"/>
    <n v="195936"/>
    <n v="134847"/>
    <n v="235982"/>
    <n v="159010"/>
    <n v="278268"/>
    <n v="173834"/>
    <n v="304209"/>
    <n v="187070"/>
    <n v="327372"/>
  </r>
  <r>
    <n v="6"/>
    <s v="Region VI - Midsouth"/>
    <x v="34"/>
    <s v="TX"/>
    <x v="235"/>
    <n v="2"/>
    <x v="1"/>
    <n v="67352"/>
    <n v="117865"/>
    <n v="88983"/>
    <n v="155720"/>
    <n v="106927"/>
    <n v="187122"/>
    <n v="129492"/>
    <n v="226611"/>
    <n v="154147"/>
    <n v="269756"/>
    <n v="170018"/>
    <n v="297532"/>
    <n v="184922"/>
    <n v="323613"/>
  </r>
  <r>
    <n v="6"/>
    <s v="Region VI - Midsouth"/>
    <x v="34"/>
    <s v="TX"/>
    <x v="235"/>
    <n v="3"/>
    <x v="2"/>
    <n v="54979"/>
    <n v="96213"/>
    <n v="75913"/>
    <n v="132848"/>
    <n v="96239"/>
    <n v="168419"/>
    <n v="125598"/>
    <n v="219796"/>
    <n v="156552"/>
    <n v="273966"/>
    <n v="176192"/>
    <n v="308336"/>
    <n v="195545"/>
    <n v="342204"/>
  </r>
  <r>
    <n v="6"/>
    <s v="Region VI - Midsouth"/>
    <x v="34"/>
    <s v="TX"/>
    <x v="235"/>
    <n v="4"/>
    <x v="3"/>
    <n v="63740"/>
    <n v="101984"/>
    <n v="89236"/>
    <n v="142778"/>
    <n v="114732"/>
    <n v="183572"/>
    <n v="152976"/>
    <n v="244762"/>
    <n v="191221"/>
    <n v="305953"/>
    <n v="216717"/>
    <n v="346747"/>
    <n v="242213"/>
    <n v="387540"/>
  </r>
  <r>
    <n v="6"/>
    <s v="Region VI - Midsouth"/>
    <x v="34"/>
    <s v="TX"/>
    <x v="236"/>
    <n v="1"/>
    <x v="0"/>
    <n v="74900"/>
    <n v="131076"/>
    <n v="98639"/>
    <n v="172619"/>
    <n v="118117"/>
    <n v="206705"/>
    <n v="142106"/>
    <n v="248686"/>
    <n v="167538"/>
    <n v="293192"/>
    <n v="183150"/>
    <n v="320512"/>
    <n v="197084"/>
    <n v="344898"/>
  </r>
  <r>
    <n v="6"/>
    <s v="Region VI - Midsouth"/>
    <x v="34"/>
    <s v="TX"/>
    <x v="236"/>
    <n v="2"/>
    <x v="1"/>
    <n v="71222"/>
    <n v="124638"/>
    <n v="94035"/>
    <n v="164561"/>
    <n v="112903"/>
    <n v="197580"/>
    <n v="136562"/>
    <n v="238984"/>
    <n v="162503"/>
    <n v="284380"/>
    <n v="179200"/>
    <n v="313599"/>
    <n v="194861"/>
    <n v="341006"/>
  </r>
  <r>
    <n v="6"/>
    <s v="Region VI - Midsouth"/>
    <x v="34"/>
    <s v="TX"/>
    <x v="236"/>
    <n v="3"/>
    <x v="2"/>
    <n v="58256"/>
    <n v="101948"/>
    <n v="80464"/>
    <n v="140812"/>
    <n v="102042"/>
    <n v="178574"/>
    <n v="133239"/>
    <n v="233168"/>
    <n v="166088"/>
    <n v="290654"/>
    <n v="186956"/>
    <n v="327173"/>
    <n v="207527"/>
    <n v="363173"/>
  </r>
  <r>
    <n v="6"/>
    <s v="Region VI - Midsouth"/>
    <x v="34"/>
    <s v="TX"/>
    <x v="236"/>
    <n v="4"/>
    <x v="3"/>
    <n v="67237"/>
    <n v="107580"/>
    <n v="94132"/>
    <n v="150611"/>
    <n v="121027"/>
    <n v="193643"/>
    <n v="161369"/>
    <n v="258191"/>
    <n v="201712"/>
    <n v="322739"/>
    <n v="228606"/>
    <n v="365770"/>
    <n v="255501"/>
    <n v="408802"/>
  </r>
  <r>
    <n v="6"/>
    <s v="Region VI - Midsouth"/>
    <x v="34"/>
    <s v="TX"/>
    <x v="237"/>
    <n v="1"/>
    <x v="0"/>
    <n v="70670"/>
    <n v="123672"/>
    <n v="93036"/>
    <n v="162812"/>
    <n v="111356"/>
    <n v="194872"/>
    <n v="133884"/>
    <n v="234296"/>
    <n v="157826"/>
    <n v="276196"/>
    <n v="172528"/>
    <n v="301924"/>
    <n v="185649"/>
    <n v="324886"/>
  </r>
  <r>
    <n v="6"/>
    <s v="Region VI - Midsouth"/>
    <x v="34"/>
    <s v="TX"/>
    <x v="237"/>
    <n v="2"/>
    <x v="1"/>
    <n v="67242"/>
    <n v="117673"/>
    <n v="88745"/>
    <n v="155304"/>
    <n v="106497"/>
    <n v="186370"/>
    <n v="128718"/>
    <n v="225256"/>
    <n v="153134"/>
    <n v="267985"/>
    <n v="168848"/>
    <n v="295483"/>
    <n v="183577"/>
    <n v="321260"/>
  </r>
  <r>
    <n v="6"/>
    <s v="Region VI - Midsouth"/>
    <x v="34"/>
    <s v="TX"/>
    <x v="237"/>
    <n v="3"/>
    <x v="2"/>
    <n v="55069"/>
    <n v="96370"/>
    <n v="76076"/>
    <n v="133133"/>
    <n v="96497"/>
    <n v="168869"/>
    <n v="126037"/>
    <n v="220565"/>
    <n v="157117"/>
    <n v="274954"/>
    <n v="176876"/>
    <n v="309533"/>
    <n v="196358"/>
    <n v="343627"/>
  </r>
  <r>
    <n v="6"/>
    <s v="Region VI - Midsouth"/>
    <x v="34"/>
    <s v="TX"/>
    <x v="237"/>
    <n v="4"/>
    <x v="3"/>
    <n v="63385"/>
    <n v="101415"/>
    <n v="88739"/>
    <n v="141982"/>
    <n v="114092"/>
    <n v="182548"/>
    <n v="152123"/>
    <n v="243397"/>
    <n v="190154"/>
    <n v="304246"/>
    <n v="215508"/>
    <n v="344813"/>
    <n v="240862"/>
    <n v="385379"/>
  </r>
  <r>
    <n v="6"/>
    <s v="Region VI - Midsouth"/>
    <x v="34"/>
    <s v="TX"/>
    <x v="238"/>
    <n v="1"/>
    <x v="0"/>
    <n v="69103"/>
    <n v="120930"/>
    <n v="90905"/>
    <n v="159083"/>
    <n v="108697"/>
    <n v="190220"/>
    <n v="130500"/>
    <n v="228376"/>
    <n v="153799"/>
    <n v="269149"/>
    <n v="168117"/>
    <n v="294205"/>
    <n v="180890"/>
    <n v="316558"/>
  </r>
  <r>
    <n v="6"/>
    <s v="Region VI - Midsouth"/>
    <x v="34"/>
    <s v="TX"/>
    <x v="238"/>
    <n v="2"/>
    <x v="1"/>
    <n v="65842"/>
    <n v="115224"/>
    <n v="86824"/>
    <n v="151941"/>
    <n v="104075"/>
    <n v="182132"/>
    <n v="125586"/>
    <n v="219776"/>
    <n v="149336"/>
    <n v="261339"/>
    <n v="164616"/>
    <n v="288079"/>
    <n v="178919"/>
    <n v="313108"/>
  </r>
  <r>
    <n v="6"/>
    <s v="Region VI - Midsouth"/>
    <x v="34"/>
    <s v="TX"/>
    <x v="238"/>
    <n v="3"/>
    <x v="2"/>
    <n v="54066"/>
    <n v="94615"/>
    <n v="74722"/>
    <n v="130763"/>
    <n v="94820"/>
    <n v="165935"/>
    <n v="123929"/>
    <n v="216876"/>
    <n v="154503"/>
    <n v="270380"/>
    <n v="173972"/>
    <n v="304450"/>
    <n v="193177"/>
    <n v="338060"/>
  </r>
  <r>
    <n v="6"/>
    <s v="Region VI - Midsouth"/>
    <x v="34"/>
    <s v="TX"/>
    <x v="238"/>
    <n v="4"/>
    <x v="3"/>
    <n v="61863"/>
    <n v="98982"/>
    <n v="86609"/>
    <n v="138574"/>
    <n v="111354"/>
    <n v="178167"/>
    <n v="148472"/>
    <n v="237556"/>
    <n v="185590"/>
    <n v="296945"/>
    <n v="210336"/>
    <n v="336537"/>
    <n v="235081"/>
    <n v="376130"/>
  </r>
  <r>
    <n v="6"/>
    <s v="Region VI - Midsouth"/>
    <x v="34"/>
    <s v="TX"/>
    <x v="239"/>
    <n v="1"/>
    <x v="0"/>
    <n v="72942"/>
    <n v="127648"/>
    <n v="96163"/>
    <n v="168285"/>
    <n v="115315"/>
    <n v="201802"/>
    <n v="139017"/>
    <n v="243280"/>
    <n v="163955"/>
    <n v="286921"/>
    <n v="179246"/>
    <n v="313680"/>
    <n v="192903"/>
    <n v="337580"/>
  </r>
  <r>
    <n v="6"/>
    <s v="Region VI - Midsouth"/>
    <x v="34"/>
    <s v="TX"/>
    <x v="239"/>
    <n v="2"/>
    <x v="1"/>
    <n v="69221"/>
    <n v="121137"/>
    <n v="91506"/>
    <n v="160136"/>
    <n v="110042"/>
    <n v="192573"/>
    <n v="133410"/>
    <n v="233468"/>
    <n v="158862"/>
    <n v="278009"/>
    <n v="175251"/>
    <n v="306689"/>
    <n v="190654"/>
    <n v="333644"/>
  </r>
  <r>
    <n v="6"/>
    <s v="Region VI - Midsouth"/>
    <x v="34"/>
    <s v="TX"/>
    <x v="239"/>
    <n v="3"/>
    <x v="2"/>
    <n v="56403"/>
    <n v="98704"/>
    <n v="77856"/>
    <n v="136249"/>
    <n v="98674"/>
    <n v="172679"/>
    <n v="128716"/>
    <n v="225252"/>
    <n v="160428"/>
    <n v="280749"/>
    <n v="180527"/>
    <n v="315922"/>
    <n v="200326"/>
    <n v="350570"/>
  </r>
  <r>
    <n v="6"/>
    <s v="Region VI - Midsouth"/>
    <x v="34"/>
    <s v="TX"/>
    <x v="239"/>
    <n v="4"/>
    <x v="3"/>
    <n v="65654"/>
    <n v="105046"/>
    <n v="91916"/>
    <n v="147065"/>
    <n v="118177"/>
    <n v="189084"/>
    <n v="157570"/>
    <n v="252112"/>
    <n v="196962"/>
    <n v="315139"/>
    <n v="223224"/>
    <n v="357158"/>
    <n v="249485"/>
    <n v="399177"/>
  </r>
  <r>
    <n v="6"/>
    <s v="Region VI - Midsouth"/>
    <x v="34"/>
    <s v="TX"/>
    <x v="240"/>
    <n v="1"/>
    <x v="0"/>
    <n v="73255"/>
    <n v="128197"/>
    <n v="96626"/>
    <n v="169096"/>
    <n v="115951"/>
    <n v="202915"/>
    <n v="139922"/>
    <n v="244863"/>
    <n v="165050"/>
    <n v="288838"/>
    <n v="180450"/>
    <n v="315787"/>
    <n v="194208"/>
    <n v="339864"/>
  </r>
  <r>
    <n v="6"/>
    <s v="Region VI - Midsouth"/>
    <x v="34"/>
    <s v="TX"/>
    <x v="240"/>
    <n v="2"/>
    <x v="1"/>
    <n v="69451"/>
    <n v="121540"/>
    <n v="91865"/>
    <n v="160764"/>
    <n v="110559"/>
    <n v="193479"/>
    <n v="134189"/>
    <n v="234830"/>
    <n v="159843"/>
    <n v="279726"/>
    <n v="176365"/>
    <n v="308639"/>
    <n v="191909"/>
    <n v="335840"/>
  </r>
  <r>
    <n v="6"/>
    <s v="Region VI - Midsouth"/>
    <x v="34"/>
    <s v="TX"/>
    <x v="240"/>
    <n v="3"/>
    <x v="2"/>
    <n v="56483"/>
    <n v="98845"/>
    <n v="77944"/>
    <n v="136402"/>
    <n v="98755"/>
    <n v="172821"/>
    <n v="128759"/>
    <n v="225329"/>
    <n v="160472"/>
    <n v="280827"/>
    <n v="180548"/>
    <n v="315959"/>
    <n v="200317"/>
    <n v="350555"/>
  </r>
  <r>
    <n v="6"/>
    <s v="Region VI - Midsouth"/>
    <x v="34"/>
    <s v="TX"/>
    <x v="240"/>
    <n v="4"/>
    <x v="3"/>
    <n v="66022"/>
    <n v="105635"/>
    <n v="92431"/>
    <n v="147889"/>
    <n v="118840"/>
    <n v="190143"/>
    <n v="158453"/>
    <n v="253524"/>
    <n v="198066"/>
    <n v="316905"/>
    <n v="224475"/>
    <n v="359160"/>
    <n v="250883"/>
    <n v="401414"/>
  </r>
  <r>
    <n v="6"/>
    <s v="Region VI - Midsouth"/>
    <x v="34"/>
    <s v="TX"/>
    <x v="241"/>
    <n v="1"/>
    <x v="0"/>
    <n v="75214"/>
    <n v="131624"/>
    <n v="99103"/>
    <n v="173430"/>
    <n v="118753"/>
    <n v="207818"/>
    <n v="143011"/>
    <n v="250269"/>
    <n v="168634"/>
    <n v="295109"/>
    <n v="184354"/>
    <n v="322619"/>
    <n v="198390"/>
    <n v="347182"/>
  </r>
  <r>
    <n v="6"/>
    <s v="Region VI - Midsouth"/>
    <x v="34"/>
    <s v="TX"/>
    <x v="241"/>
    <n v="2"/>
    <x v="1"/>
    <n v="71452"/>
    <n v="125040"/>
    <n v="94394"/>
    <n v="165189"/>
    <n v="113420"/>
    <n v="198486"/>
    <n v="137341"/>
    <n v="240346"/>
    <n v="163484"/>
    <n v="286097"/>
    <n v="180314"/>
    <n v="315550"/>
    <n v="196115"/>
    <n v="343202"/>
  </r>
  <r>
    <n v="6"/>
    <s v="Region VI - Midsouth"/>
    <x v="34"/>
    <s v="TX"/>
    <x v="241"/>
    <n v="3"/>
    <x v="2"/>
    <n v="58337"/>
    <n v="102089"/>
    <n v="80552"/>
    <n v="140966"/>
    <n v="102123"/>
    <n v="178716"/>
    <n v="133283"/>
    <n v="233245"/>
    <n v="166132"/>
    <n v="290731"/>
    <n v="186977"/>
    <n v="327210"/>
    <n v="207518"/>
    <n v="363157"/>
  </r>
  <r>
    <n v="6"/>
    <s v="Region VI - Midsouth"/>
    <x v="34"/>
    <s v="TX"/>
    <x v="241"/>
    <n v="4"/>
    <x v="3"/>
    <n v="67605"/>
    <n v="108168"/>
    <n v="94647"/>
    <n v="151435"/>
    <n v="121689"/>
    <n v="194703"/>
    <n v="162252"/>
    <n v="259604"/>
    <n v="202815"/>
    <n v="324504"/>
    <n v="229857"/>
    <n v="367772"/>
    <n v="256899"/>
    <n v="411039"/>
  </r>
  <r>
    <n v="6"/>
    <s v="Region VI - Midsouth"/>
    <x v="34"/>
    <s v="TX"/>
    <x v="242"/>
    <n v="1"/>
    <x v="0"/>
    <n v="74430"/>
    <n v="130253"/>
    <n v="98037"/>
    <n v="171565"/>
    <n v="117424"/>
    <n v="205492"/>
    <n v="141319"/>
    <n v="247309"/>
    <n v="166620"/>
    <n v="291585"/>
    <n v="182148"/>
    <n v="318759"/>
    <n v="196010"/>
    <n v="343018"/>
  </r>
  <r>
    <n v="6"/>
    <s v="Region VI - Midsouth"/>
    <x v="34"/>
    <s v="TX"/>
    <x v="242"/>
    <n v="2"/>
    <x v="1"/>
    <n v="70752"/>
    <n v="123816"/>
    <n v="93433"/>
    <n v="163508"/>
    <n v="112210"/>
    <n v="196367"/>
    <n v="135775"/>
    <n v="237606"/>
    <n v="161585"/>
    <n v="282774"/>
    <n v="178198"/>
    <n v="311847"/>
    <n v="193787"/>
    <n v="339126"/>
  </r>
  <r>
    <n v="6"/>
    <s v="Region VI - Midsouth"/>
    <x v="34"/>
    <s v="TX"/>
    <x v="242"/>
    <n v="3"/>
    <x v="2"/>
    <n v="57835"/>
    <n v="101212"/>
    <n v="79875"/>
    <n v="139781"/>
    <n v="101285"/>
    <n v="177248"/>
    <n v="132229"/>
    <n v="231401"/>
    <n v="164825"/>
    <n v="288444"/>
    <n v="185525"/>
    <n v="324669"/>
    <n v="205928"/>
    <n v="360374"/>
  </r>
  <r>
    <n v="6"/>
    <s v="Region VI - Midsouth"/>
    <x v="34"/>
    <s v="TX"/>
    <x v="242"/>
    <n v="4"/>
    <x v="3"/>
    <n v="66845"/>
    <n v="106951"/>
    <n v="93582"/>
    <n v="149732"/>
    <n v="120320"/>
    <n v="192512"/>
    <n v="160427"/>
    <n v="256683"/>
    <n v="200534"/>
    <n v="320854"/>
    <n v="227271"/>
    <n v="363634"/>
    <n v="254009"/>
    <n v="406415"/>
  </r>
  <r>
    <n v="6"/>
    <s v="Region VI - Midsouth"/>
    <x v="34"/>
    <s v="TX"/>
    <x v="243"/>
    <n v="1"/>
    <x v="0"/>
    <n v="74352"/>
    <n v="130116"/>
    <n v="97968"/>
    <n v="171444"/>
    <n v="117395"/>
    <n v="205441"/>
    <n v="141378"/>
    <n v="247412"/>
    <n v="166709"/>
    <n v="291740"/>
    <n v="182250"/>
    <n v="318937"/>
    <n v="196126"/>
    <n v="343220"/>
  </r>
  <r>
    <n v="6"/>
    <s v="Region VI - Midsouth"/>
    <x v="34"/>
    <s v="TX"/>
    <x v="243"/>
    <n v="2"/>
    <x v="1"/>
    <n v="70632"/>
    <n v="123605"/>
    <n v="93312"/>
    <n v="163295"/>
    <n v="112122"/>
    <n v="196213"/>
    <n v="135771"/>
    <n v="237599"/>
    <n v="161616"/>
    <n v="282829"/>
    <n v="178255"/>
    <n v="311946"/>
    <n v="193877"/>
    <n v="339284"/>
  </r>
  <r>
    <n v="6"/>
    <s v="Region VI - Midsouth"/>
    <x v="34"/>
    <s v="TX"/>
    <x v="243"/>
    <n v="3"/>
    <x v="2"/>
    <n v="57665"/>
    <n v="100914"/>
    <n v="79624"/>
    <n v="139342"/>
    <n v="100946"/>
    <n v="176656"/>
    <n v="131746"/>
    <n v="230555"/>
    <n v="164216"/>
    <n v="287378"/>
    <n v="184820"/>
    <n v="323435"/>
    <n v="205124"/>
    <n v="358967"/>
  </r>
  <r>
    <n v="6"/>
    <s v="Region VI - Midsouth"/>
    <x v="34"/>
    <s v="TX"/>
    <x v="243"/>
    <n v="4"/>
    <x v="3"/>
    <n v="66832"/>
    <n v="106931"/>
    <n v="93565"/>
    <n v="149704"/>
    <n v="120298"/>
    <n v="192476"/>
    <n v="160397"/>
    <n v="256635"/>
    <n v="200496"/>
    <n v="320794"/>
    <n v="227229"/>
    <n v="363567"/>
    <n v="253962"/>
    <n v="406339"/>
  </r>
  <r>
    <n v="6"/>
    <s v="Region VI - Midsouth"/>
    <x v="34"/>
    <s v="TX"/>
    <x v="244"/>
    <n v="1"/>
    <x v="0"/>
    <n v="69730"/>
    <n v="122027"/>
    <n v="91832"/>
    <n v="160706"/>
    <n v="109969"/>
    <n v="192446"/>
    <n v="132310"/>
    <n v="231542"/>
    <n v="155990"/>
    <n v="272982"/>
    <n v="170526"/>
    <n v="298420"/>
    <n v="183500"/>
    <n v="321126"/>
  </r>
  <r>
    <n v="6"/>
    <s v="Region VI - Midsouth"/>
    <x v="34"/>
    <s v="TX"/>
    <x v="244"/>
    <n v="2"/>
    <x v="1"/>
    <n v="66302"/>
    <n v="116028"/>
    <n v="87541"/>
    <n v="153197"/>
    <n v="105110"/>
    <n v="183943"/>
    <n v="127144"/>
    <n v="222501"/>
    <n v="151298"/>
    <n v="264772"/>
    <n v="166845"/>
    <n v="291979"/>
    <n v="181428"/>
    <n v="317500"/>
  </r>
  <r>
    <n v="6"/>
    <s v="Region VI - Midsouth"/>
    <x v="34"/>
    <s v="TX"/>
    <x v="244"/>
    <n v="3"/>
    <x v="2"/>
    <n v="54227"/>
    <n v="94897"/>
    <n v="74898"/>
    <n v="131071"/>
    <n v="94982"/>
    <n v="166218"/>
    <n v="124017"/>
    <n v="217030"/>
    <n v="154591"/>
    <n v="270535"/>
    <n v="174014"/>
    <n v="304524"/>
    <n v="193160"/>
    <n v="338029"/>
  </r>
  <r>
    <n v="6"/>
    <s v="Region VI - Midsouth"/>
    <x v="34"/>
    <s v="TX"/>
    <x v="244"/>
    <n v="4"/>
    <x v="3"/>
    <n v="62599"/>
    <n v="100159"/>
    <n v="87639"/>
    <n v="140222"/>
    <n v="112679"/>
    <n v="180286"/>
    <n v="150238"/>
    <n v="240381"/>
    <n v="187798"/>
    <n v="300477"/>
    <n v="212838"/>
    <n v="340540"/>
    <n v="237877"/>
    <n v="380604"/>
  </r>
  <r>
    <n v="6"/>
    <s v="Region VI - Midsouth"/>
    <x v="34"/>
    <s v="TX"/>
    <x v="245"/>
    <n v="1"/>
    <x v="0"/>
    <n v="69103"/>
    <n v="120930"/>
    <n v="90905"/>
    <n v="159083"/>
    <n v="108697"/>
    <n v="190220"/>
    <n v="130500"/>
    <n v="228376"/>
    <n v="153799"/>
    <n v="269149"/>
    <n v="168117"/>
    <n v="294205"/>
    <n v="180890"/>
    <n v="316558"/>
  </r>
  <r>
    <n v="6"/>
    <s v="Region VI - Midsouth"/>
    <x v="34"/>
    <s v="TX"/>
    <x v="245"/>
    <n v="2"/>
    <x v="1"/>
    <n v="65842"/>
    <n v="115224"/>
    <n v="86824"/>
    <n v="151941"/>
    <n v="104075"/>
    <n v="182132"/>
    <n v="125586"/>
    <n v="219776"/>
    <n v="149336"/>
    <n v="261339"/>
    <n v="164616"/>
    <n v="288079"/>
    <n v="178919"/>
    <n v="313108"/>
  </r>
  <r>
    <n v="6"/>
    <s v="Region VI - Midsouth"/>
    <x v="34"/>
    <s v="TX"/>
    <x v="245"/>
    <n v="3"/>
    <x v="2"/>
    <n v="54066"/>
    <n v="94615"/>
    <n v="74722"/>
    <n v="130763"/>
    <n v="94820"/>
    <n v="165935"/>
    <n v="123929"/>
    <n v="216876"/>
    <n v="154503"/>
    <n v="270380"/>
    <n v="173972"/>
    <n v="304450"/>
    <n v="193177"/>
    <n v="338060"/>
  </r>
  <r>
    <n v="6"/>
    <s v="Region VI - Midsouth"/>
    <x v="34"/>
    <s v="TX"/>
    <x v="245"/>
    <n v="4"/>
    <x v="3"/>
    <n v="61863"/>
    <n v="98982"/>
    <n v="86609"/>
    <n v="138574"/>
    <n v="111354"/>
    <n v="178167"/>
    <n v="148472"/>
    <n v="237556"/>
    <n v="185590"/>
    <n v="296945"/>
    <n v="210336"/>
    <n v="336537"/>
    <n v="235081"/>
    <n v="376130"/>
  </r>
  <r>
    <n v="6"/>
    <s v="Region VI - Midsouth"/>
    <x v="34"/>
    <s v="TX"/>
    <x v="246"/>
    <n v="1"/>
    <x v="0"/>
    <n v="73490"/>
    <n v="128608"/>
    <n v="96834"/>
    <n v="169459"/>
    <n v="116037"/>
    <n v="203065"/>
    <n v="139745"/>
    <n v="244554"/>
    <n v="164784"/>
    <n v="288372"/>
    <n v="180146"/>
    <n v="315255"/>
    <n v="193862"/>
    <n v="339258"/>
  </r>
  <r>
    <n v="6"/>
    <s v="Region VI - Midsouth"/>
    <x v="34"/>
    <s v="TX"/>
    <x v="246"/>
    <n v="2"/>
    <x v="1"/>
    <n v="69812"/>
    <n v="122170"/>
    <n v="92229"/>
    <n v="161401"/>
    <n v="110823"/>
    <n v="193940"/>
    <n v="134201"/>
    <n v="234852"/>
    <n v="159749"/>
    <n v="279561"/>
    <n v="176196"/>
    <n v="308343"/>
    <n v="191638"/>
    <n v="335366"/>
  </r>
  <r>
    <n v="6"/>
    <s v="Region VI - Midsouth"/>
    <x v="34"/>
    <s v="TX"/>
    <x v="246"/>
    <n v="3"/>
    <x v="2"/>
    <n v="56994"/>
    <n v="99739"/>
    <n v="78696"/>
    <n v="137719"/>
    <n v="99770"/>
    <n v="174597"/>
    <n v="130209"/>
    <n v="227865"/>
    <n v="162300"/>
    <n v="284025"/>
    <n v="182663"/>
    <n v="319660"/>
    <n v="202729"/>
    <n v="354776"/>
  </r>
  <r>
    <n v="6"/>
    <s v="Region VI - Midsouth"/>
    <x v="34"/>
    <s v="TX"/>
    <x v="246"/>
    <n v="4"/>
    <x v="3"/>
    <n v="66059"/>
    <n v="105695"/>
    <n v="92483"/>
    <n v="147972"/>
    <n v="118906"/>
    <n v="190250"/>
    <n v="158542"/>
    <n v="253667"/>
    <n v="198177"/>
    <n v="317084"/>
    <n v="224601"/>
    <n v="359362"/>
    <n v="251025"/>
    <n v="401640"/>
  </r>
  <r>
    <n v="6"/>
    <s v="Region VI - Midsouth"/>
    <x v="34"/>
    <s v="TX"/>
    <x v="247"/>
    <n v="1"/>
    <x v="0"/>
    <n v="72628"/>
    <n v="127100"/>
    <n v="95699"/>
    <n v="167473"/>
    <n v="114679"/>
    <n v="200689"/>
    <n v="138113"/>
    <n v="241697"/>
    <n v="162859"/>
    <n v="285004"/>
    <n v="178042"/>
    <n v="311573"/>
    <n v="191598"/>
    <n v="335296"/>
  </r>
  <r>
    <n v="6"/>
    <s v="Region VI - Midsouth"/>
    <x v="34"/>
    <s v="TX"/>
    <x v="247"/>
    <n v="2"/>
    <x v="1"/>
    <n v="68992"/>
    <n v="120735"/>
    <n v="91147"/>
    <n v="159507"/>
    <n v="109524"/>
    <n v="191667"/>
    <n v="132631"/>
    <n v="232105"/>
    <n v="157881"/>
    <n v="276293"/>
    <n v="174137"/>
    <n v="304739"/>
    <n v="189399"/>
    <n v="331449"/>
  </r>
  <r>
    <n v="6"/>
    <s v="Region VI - Midsouth"/>
    <x v="34"/>
    <s v="TX"/>
    <x v="247"/>
    <n v="3"/>
    <x v="2"/>
    <n v="56322"/>
    <n v="98564"/>
    <n v="77769"/>
    <n v="136095"/>
    <n v="98593"/>
    <n v="172538"/>
    <n v="128672"/>
    <n v="225176"/>
    <n v="160384"/>
    <n v="280672"/>
    <n v="180506"/>
    <n v="315885"/>
    <n v="200335"/>
    <n v="350586"/>
  </r>
  <r>
    <n v="6"/>
    <s v="Region VI - Midsouth"/>
    <x v="34"/>
    <s v="TX"/>
    <x v="247"/>
    <n v="4"/>
    <x v="3"/>
    <n v="65286"/>
    <n v="104458"/>
    <n v="91401"/>
    <n v="146241"/>
    <n v="117515"/>
    <n v="188024"/>
    <n v="156687"/>
    <n v="250699"/>
    <n v="195858"/>
    <n v="313374"/>
    <n v="221973"/>
    <n v="355157"/>
    <n v="248087"/>
    <n v="396940"/>
  </r>
  <r>
    <n v="6"/>
    <s v="Region VI - Midsouth"/>
    <x v="34"/>
    <s v="TX"/>
    <x v="248"/>
    <n v="1"/>
    <x v="0"/>
    <n v="74509"/>
    <n v="130390"/>
    <n v="98107"/>
    <n v="171686"/>
    <n v="117452"/>
    <n v="205542"/>
    <n v="141260"/>
    <n v="247206"/>
    <n v="166532"/>
    <n v="291430"/>
    <n v="182047"/>
    <n v="318582"/>
    <n v="195895"/>
    <n v="342816"/>
  </r>
  <r>
    <n v="6"/>
    <s v="Region VI - Midsouth"/>
    <x v="34"/>
    <s v="TX"/>
    <x v="248"/>
    <n v="2"/>
    <x v="1"/>
    <n v="70872"/>
    <n v="124026"/>
    <n v="93555"/>
    <n v="163721"/>
    <n v="112298"/>
    <n v="196521"/>
    <n v="135779"/>
    <n v="237614"/>
    <n v="161554"/>
    <n v="282719"/>
    <n v="178142"/>
    <n v="311748"/>
    <n v="193696"/>
    <n v="338969"/>
  </r>
  <r>
    <n v="6"/>
    <s v="Region VI - Midsouth"/>
    <x v="34"/>
    <s v="TX"/>
    <x v="248"/>
    <n v="3"/>
    <x v="2"/>
    <n v="58006"/>
    <n v="101510"/>
    <n v="80126"/>
    <n v="140220"/>
    <n v="101623"/>
    <n v="177841"/>
    <n v="132712"/>
    <n v="232246"/>
    <n v="165434"/>
    <n v="289510"/>
    <n v="186230"/>
    <n v="325902"/>
    <n v="206732"/>
    <n v="361781"/>
  </r>
  <r>
    <n v="6"/>
    <s v="Region VI - Midsouth"/>
    <x v="34"/>
    <s v="TX"/>
    <x v="248"/>
    <n v="4"/>
    <x v="3"/>
    <n v="66857"/>
    <n v="106971"/>
    <n v="93600"/>
    <n v="149759"/>
    <n v="120342"/>
    <n v="192548"/>
    <n v="160457"/>
    <n v="256730"/>
    <n v="200571"/>
    <n v="320913"/>
    <n v="227313"/>
    <n v="363701"/>
    <n v="254056"/>
    <n v="406490"/>
  </r>
  <r>
    <n v="6"/>
    <s v="Region VI - Midsouth"/>
    <x v="34"/>
    <s v="TX"/>
    <x v="249"/>
    <n v="1"/>
    <x v="0"/>
    <n v="75684"/>
    <n v="132447"/>
    <n v="99705"/>
    <n v="174483"/>
    <n v="119446"/>
    <n v="209031"/>
    <n v="143798"/>
    <n v="251646"/>
    <n v="169552"/>
    <n v="296715"/>
    <n v="185355"/>
    <n v="324371"/>
    <n v="199464"/>
    <n v="349062"/>
  </r>
  <r>
    <n v="6"/>
    <s v="Region VI - Midsouth"/>
    <x v="34"/>
    <s v="TX"/>
    <x v="249"/>
    <n v="2"/>
    <x v="1"/>
    <n v="71922"/>
    <n v="125863"/>
    <n v="94996"/>
    <n v="166243"/>
    <n v="114114"/>
    <n v="199699"/>
    <n v="138128"/>
    <n v="241723"/>
    <n v="164402"/>
    <n v="287703"/>
    <n v="181315"/>
    <n v="317302"/>
    <n v="197190"/>
    <n v="345082"/>
  </r>
  <r>
    <n v="6"/>
    <s v="Region VI - Midsouth"/>
    <x v="34"/>
    <s v="TX"/>
    <x v="249"/>
    <n v="3"/>
    <x v="2"/>
    <n v="58758"/>
    <n v="102826"/>
    <n v="81141"/>
    <n v="141997"/>
    <n v="102881"/>
    <n v="180041"/>
    <n v="134293"/>
    <n v="235013"/>
    <n v="167395"/>
    <n v="292941"/>
    <n v="188408"/>
    <n v="329714"/>
    <n v="209118"/>
    <n v="365956"/>
  </r>
  <r>
    <n v="6"/>
    <s v="Region VI - Midsouth"/>
    <x v="34"/>
    <s v="TX"/>
    <x v="249"/>
    <n v="4"/>
    <x v="3"/>
    <n v="67998"/>
    <n v="108796"/>
    <n v="95197"/>
    <n v="152315"/>
    <n v="122396"/>
    <n v="195834"/>
    <n v="163195"/>
    <n v="261111"/>
    <n v="203993"/>
    <n v="326389"/>
    <n v="231192"/>
    <n v="369908"/>
    <n v="258392"/>
    <n v="413427"/>
  </r>
  <r>
    <n v="6"/>
    <s v="Region VI - Midsouth"/>
    <x v="34"/>
    <s v="TX"/>
    <x v="250"/>
    <n v="1"/>
    <x v="0"/>
    <n v="70435"/>
    <n v="123261"/>
    <n v="92828"/>
    <n v="162449"/>
    <n v="111270"/>
    <n v="194722"/>
    <n v="134060"/>
    <n v="234605"/>
    <n v="158092"/>
    <n v="276661"/>
    <n v="172832"/>
    <n v="302457"/>
    <n v="185995"/>
    <n v="325492"/>
  </r>
  <r>
    <n v="6"/>
    <s v="Region VI - Midsouth"/>
    <x v="34"/>
    <s v="TX"/>
    <x v="250"/>
    <n v="2"/>
    <x v="1"/>
    <n v="66881"/>
    <n v="117043"/>
    <n v="88381"/>
    <n v="154666"/>
    <n v="106233"/>
    <n v="185909"/>
    <n v="128705"/>
    <n v="225234"/>
    <n v="153228"/>
    <n v="268150"/>
    <n v="169017"/>
    <n v="295780"/>
    <n v="183847"/>
    <n v="321733"/>
  </r>
  <r>
    <n v="6"/>
    <s v="Region VI - Midsouth"/>
    <x v="34"/>
    <s v="TX"/>
    <x v="250"/>
    <n v="3"/>
    <x v="2"/>
    <n v="54558"/>
    <n v="95477"/>
    <n v="75324"/>
    <n v="131817"/>
    <n v="95482"/>
    <n v="167093"/>
    <n v="124588"/>
    <n v="218028"/>
    <n v="155289"/>
    <n v="271756"/>
    <n v="174761"/>
    <n v="305832"/>
    <n v="193946"/>
    <n v="339406"/>
  </r>
  <r>
    <n v="6"/>
    <s v="Region VI - Midsouth"/>
    <x v="34"/>
    <s v="TX"/>
    <x v="250"/>
    <n v="4"/>
    <x v="3"/>
    <n v="63347"/>
    <n v="101356"/>
    <n v="88686"/>
    <n v="141898"/>
    <n v="114025"/>
    <n v="182441"/>
    <n v="152034"/>
    <n v="243254"/>
    <n v="190042"/>
    <n v="304068"/>
    <n v="215381"/>
    <n v="344610"/>
    <n v="240720"/>
    <n v="385153"/>
  </r>
  <r>
    <n v="6"/>
    <s v="Region VI - Midsouth"/>
    <x v="34"/>
    <s v="TX"/>
    <x v="251"/>
    <n v="1"/>
    <x v="0"/>
    <n v="70670"/>
    <n v="123672"/>
    <n v="93036"/>
    <n v="162812"/>
    <n v="111356"/>
    <n v="194872"/>
    <n v="133884"/>
    <n v="234296"/>
    <n v="157826"/>
    <n v="276196"/>
    <n v="172528"/>
    <n v="301924"/>
    <n v="185649"/>
    <n v="324886"/>
  </r>
  <r>
    <n v="6"/>
    <s v="Region VI - Midsouth"/>
    <x v="34"/>
    <s v="TX"/>
    <x v="251"/>
    <n v="2"/>
    <x v="1"/>
    <n v="67242"/>
    <n v="117673"/>
    <n v="88745"/>
    <n v="155304"/>
    <n v="106497"/>
    <n v="186370"/>
    <n v="128718"/>
    <n v="225256"/>
    <n v="153134"/>
    <n v="267985"/>
    <n v="168848"/>
    <n v="295483"/>
    <n v="183577"/>
    <n v="321260"/>
  </r>
  <r>
    <n v="6"/>
    <s v="Region VI - Midsouth"/>
    <x v="34"/>
    <s v="TX"/>
    <x v="251"/>
    <n v="3"/>
    <x v="2"/>
    <n v="55069"/>
    <n v="96370"/>
    <n v="76076"/>
    <n v="133133"/>
    <n v="96497"/>
    <n v="168869"/>
    <n v="126037"/>
    <n v="220565"/>
    <n v="157117"/>
    <n v="274954"/>
    <n v="176876"/>
    <n v="309533"/>
    <n v="196358"/>
    <n v="343627"/>
  </r>
  <r>
    <n v="6"/>
    <s v="Region VI - Midsouth"/>
    <x v="34"/>
    <s v="TX"/>
    <x v="251"/>
    <n v="4"/>
    <x v="3"/>
    <n v="63385"/>
    <n v="101415"/>
    <n v="88739"/>
    <n v="141982"/>
    <n v="114092"/>
    <n v="182548"/>
    <n v="152123"/>
    <n v="243397"/>
    <n v="190154"/>
    <n v="304246"/>
    <n v="215508"/>
    <n v="344813"/>
    <n v="240862"/>
    <n v="385379"/>
  </r>
  <r>
    <n v="6"/>
    <s v="Region VI - Midsouth"/>
    <x v="34"/>
    <s v="TX"/>
    <x v="252"/>
    <n v="1"/>
    <x v="0"/>
    <n v="73804"/>
    <n v="129156"/>
    <n v="97297"/>
    <n v="170270"/>
    <n v="116673"/>
    <n v="204178"/>
    <n v="140650"/>
    <n v="246137"/>
    <n v="165879"/>
    <n v="290289"/>
    <n v="181350"/>
    <n v="317362"/>
    <n v="195167"/>
    <n v="341542"/>
  </r>
  <r>
    <n v="6"/>
    <s v="Region VI - Midsouth"/>
    <x v="34"/>
    <s v="TX"/>
    <x v="252"/>
    <n v="2"/>
    <x v="1"/>
    <n v="70041"/>
    <n v="122572"/>
    <n v="92588"/>
    <n v="162029"/>
    <n v="111341"/>
    <n v="194846"/>
    <n v="134980"/>
    <n v="236215"/>
    <n v="160730"/>
    <n v="281277"/>
    <n v="177310"/>
    <n v="310293"/>
    <n v="192893"/>
    <n v="337562"/>
  </r>
  <r>
    <n v="6"/>
    <s v="Region VI - Midsouth"/>
    <x v="34"/>
    <s v="TX"/>
    <x v="252"/>
    <n v="3"/>
    <x v="2"/>
    <n v="57074"/>
    <n v="99880"/>
    <n v="78784"/>
    <n v="137872"/>
    <n v="99851"/>
    <n v="174738"/>
    <n v="130253"/>
    <n v="227942"/>
    <n v="162344"/>
    <n v="284102"/>
    <n v="182684"/>
    <n v="319697"/>
    <n v="202720"/>
    <n v="354761"/>
  </r>
  <r>
    <n v="6"/>
    <s v="Region VI - Midsouth"/>
    <x v="34"/>
    <s v="TX"/>
    <x v="252"/>
    <n v="4"/>
    <x v="3"/>
    <n v="66427"/>
    <n v="106283"/>
    <n v="92998"/>
    <n v="148797"/>
    <n v="119569"/>
    <n v="191310"/>
    <n v="159425"/>
    <n v="255080"/>
    <n v="199281"/>
    <n v="318850"/>
    <n v="225852"/>
    <n v="361363"/>
    <n v="252423"/>
    <n v="403876"/>
  </r>
  <r>
    <n v="6"/>
    <s v="Region VI - Midsouth"/>
    <x v="34"/>
    <s v="TX"/>
    <x v="253"/>
    <n v="1"/>
    <x v="0"/>
    <n v="74352"/>
    <n v="130116"/>
    <n v="97968"/>
    <n v="171444"/>
    <n v="117395"/>
    <n v="205441"/>
    <n v="141378"/>
    <n v="247412"/>
    <n v="166709"/>
    <n v="291740"/>
    <n v="182250"/>
    <n v="318937"/>
    <n v="196126"/>
    <n v="343220"/>
  </r>
  <r>
    <n v="6"/>
    <s v="Region VI - Midsouth"/>
    <x v="34"/>
    <s v="TX"/>
    <x v="253"/>
    <n v="2"/>
    <x v="1"/>
    <n v="70632"/>
    <n v="123605"/>
    <n v="93312"/>
    <n v="163295"/>
    <n v="112122"/>
    <n v="196213"/>
    <n v="135771"/>
    <n v="237599"/>
    <n v="161616"/>
    <n v="282829"/>
    <n v="178255"/>
    <n v="311946"/>
    <n v="193877"/>
    <n v="339284"/>
  </r>
  <r>
    <n v="6"/>
    <s v="Region VI - Midsouth"/>
    <x v="34"/>
    <s v="TX"/>
    <x v="253"/>
    <n v="3"/>
    <x v="2"/>
    <n v="57665"/>
    <n v="100914"/>
    <n v="79624"/>
    <n v="139342"/>
    <n v="100946"/>
    <n v="176656"/>
    <n v="131746"/>
    <n v="230555"/>
    <n v="164216"/>
    <n v="287378"/>
    <n v="184820"/>
    <n v="323435"/>
    <n v="205124"/>
    <n v="358967"/>
  </r>
  <r>
    <n v="6"/>
    <s v="Region VI - Midsouth"/>
    <x v="34"/>
    <s v="TX"/>
    <x v="253"/>
    <n v="4"/>
    <x v="3"/>
    <n v="66832"/>
    <n v="106931"/>
    <n v="93565"/>
    <n v="149704"/>
    <n v="120298"/>
    <n v="192476"/>
    <n v="160397"/>
    <n v="256635"/>
    <n v="200496"/>
    <n v="320794"/>
    <n v="227229"/>
    <n v="363567"/>
    <n v="253962"/>
    <n v="406339"/>
  </r>
  <r>
    <n v="6"/>
    <s v="Region VI - Midsouth"/>
    <x v="34"/>
    <s v="TX"/>
    <x v="254"/>
    <n v="1"/>
    <x v="0"/>
    <n v="73569"/>
    <n v="128745"/>
    <n v="96903"/>
    <n v="169580"/>
    <n v="116066"/>
    <n v="203115"/>
    <n v="139686"/>
    <n v="244451"/>
    <n v="164695"/>
    <n v="288217"/>
    <n v="180044"/>
    <n v="315077"/>
    <n v="193746"/>
    <n v="339056"/>
  </r>
  <r>
    <n v="6"/>
    <s v="Region VI - Midsouth"/>
    <x v="34"/>
    <s v="TX"/>
    <x v="254"/>
    <n v="2"/>
    <x v="1"/>
    <n v="69932"/>
    <n v="122381"/>
    <n v="92351"/>
    <n v="161614"/>
    <n v="110911"/>
    <n v="194094"/>
    <n v="134205"/>
    <n v="234859"/>
    <n v="159718"/>
    <n v="279506"/>
    <n v="176139"/>
    <n v="308244"/>
    <n v="191548"/>
    <n v="335209"/>
  </r>
  <r>
    <n v="6"/>
    <s v="Region VI - Midsouth"/>
    <x v="34"/>
    <s v="TX"/>
    <x v="254"/>
    <n v="3"/>
    <x v="2"/>
    <n v="57164"/>
    <n v="100037"/>
    <n v="78947"/>
    <n v="138157"/>
    <n v="100108"/>
    <n v="175189"/>
    <n v="130692"/>
    <n v="228711"/>
    <n v="162909"/>
    <n v="285091"/>
    <n v="183368"/>
    <n v="320894"/>
    <n v="203533"/>
    <n v="356183"/>
  </r>
  <r>
    <n v="6"/>
    <s v="Region VI - Midsouth"/>
    <x v="34"/>
    <s v="TX"/>
    <x v="254"/>
    <n v="4"/>
    <x v="3"/>
    <n v="66072"/>
    <n v="105714"/>
    <n v="92500"/>
    <n v="148000"/>
    <n v="118929"/>
    <n v="190286"/>
    <n v="158572"/>
    <n v="253715"/>
    <n v="198215"/>
    <n v="317143"/>
    <n v="224643"/>
    <n v="359429"/>
    <n v="251072"/>
    <n v="401715"/>
  </r>
  <r>
    <n v="6"/>
    <s v="Region VI - Midsouth"/>
    <x v="34"/>
    <s v="TX"/>
    <x v="255"/>
    <n v="1"/>
    <x v="0"/>
    <n v="70278"/>
    <n v="122986"/>
    <n v="92503"/>
    <n v="161880"/>
    <n v="110691"/>
    <n v="193709"/>
    <n v="133038"/>
    <n v="232816"/>
    <n v="156819"/>
    <n v="274434"/>
    <n v="171425"/>
    <n v="299995"/>
    <n v="184459"/>
    <n v="322804"/>
  </r>
  <r>
    <n v="6"/>
    <s v="Region VI - Midsouth"/>
    <x v="34"/>
    <s v="TX"/>
    <x v="255"/>
    <n v="2"/>
    <x v="1"/>
    <n v="66892"/>
    <n v="117061"/>
    <n v="88265"/>
    <n v="154463"/>
    <n v="105892"/>
    <n v="185310"/>
    <n v="127935"/>
    <n v="223886"/>
    <n v="152185"/>
    <n v="266323"/>
    <n v="167790"/>
    <n v="293632"/>
    <n v="182412"/>
    <n v="319222"/>
  </r>
  <r>
    <n v="6"/>
    <s v="Region VI - Midsouth"/>
    <x v="34"/>
    <s v="TX"/>
    <x v="255"/>
    <n v="3"/>
    <x v="2"/>
    <n v="54818"/>
    <n v="95931"/>
    <n v="75737"/>
    <n v="132540"/>
    <n v="96078"/>
    <n v="168136"/>
    <n v="125510"/>
    <n v="219643"/>
    <n v="156463"/>
    <n v="273811"/>
    <n v="176150"/>
    <n v="308262"/>
    <n v="195563"/>
    <n v="342235"/>
  </r>
  <r>
    <n v="6"/>
    <s v="Region VI - Midsouth"/>
    <x v="34"/>
    <s v="TX"/>
    <x v="255"/>
    <n v="4"/>
    <x v="3"/>
    <n v="63004"/>
    <n v="100807"/>
    <n v="88206"/>
    <n v="141130"/>
    <n v="113408"/>
    <n v="181453"/>
    <n v="151210"/>
    <n v="241937"/>
    <n v="189013"/>
    <n v="302421"/>
    <n v="214215"/>
    <n v="342744"/>
    <n v="239417"/>
    <n v="383067"/>
  </r>
  <r>
    <n v="6"/>
    <s v="Region VI - Midsouth"/>
    <x v="34"/>
    <s v="TX"/>
    <x v="256"/>
    <n v="1"/>
    <x v="0"/>
    <n v="73177"/>
    <n v="128059"/>
    <n v="96370"/>
    <n v="168648"/>
    <n v="115401"/>
    <n v="201952"/>
    <n v="138841"/>
    <n v="242971"/>
    <n v="163689"/>
    <n v="286455"/>
    <n v="178942"/>
    <n v="313148"/>
    <n v="192556"/>
    <n v="336974"/>
  </r>
  <r>
    <n v="6"/>
    <s v="Region VI - Midsouth"/>
    <x v="34"/>
    <s v="TX"/>
    <x v="256"/>
    <n v="2"/>
    <x v="1"/>
    <n v="69582"/>
    <n v="121768"/>
    <n v="91870"/>
    <n v="160773"/>
    <n v="110305"/>
    <n v="193035"/>
    <n v="133423"/>
    <n v="233489"/>
    <n v="158768"/>
    <n v="277844"/>
    <n v="175081"/>
    <n v="306393"/>
    <n v="190383"/>
    <n v="333171"/>
  </r>
  <r>
    <n v="6"/>
    <s v="Region VI - Midsouth"/>
    <x v="34"/>
    <s v="TX"/>
    <x v="256"/>
    <n v="3"/>
    <x v="2"/>
    <n v="56913"/>
    <n v="99598"/>
    <n v="78609"/>
    <n v="137565"/>
    <n v="99689"/>
    <n v="174455"/>
    <n v="130165"/>
    <n v="227789"/>
    <n v="162256"/>
    <n v="283947"/>
    <n v="182642"/>
    <n v="319623"/>
    <n v="202738"/>
    <n v="354791"/>
  </r>
  <r>
    <n v="6"/>
    <s v="Region VI - Midsouth"/>
    <x v="34"/>
    <s v="TX"/>
    <x v="256"/>
    <n v="4"/>
    <x v="3"/>
    <n v="65691"/>
    <n v="105106"/>
    <n v="91968"/>
    <n v="147148"/>
    <n v="118244"/>
    <n v="189191"/>
    <n v="157659"/>
    <n v="252254"/>
    <n v="197074"/>
    <n v="315318"/>
    <n v="223350"/>
    <n v="357360"/>
    <n v="249627"/>
    <n v="399403"/>
  </r>
  <r>
    <n v="6"/>
    <s v="Region VI - Midsouth"/>
    <x v="34"/>
    <s v="TX"/>
    <x v="257"/>
    <n v="1"/>
    <x v="0"/>
    <n v="74822"/>
    <n v="130939"/>
    <n v="98570"/>
    <n v="172498"/>
    <n v="118088"/>
    <n v="206655"/>
    <n v="142165"/>
    <n v="248789"/>
    <n v="167627"/>
    <n v="293347"/>
    <n v="183251"/>
    <n v="320689"/>
    <n v="197200"/>
    <n v="345100"/>
  </r>
  <r>
    <n v="6"/>
    <s v="Region VI - Midsouth"/>
    <x v="34"/>
    <s v="TX"/>
    <x v="257"/>
    <n v="2"/>
    <x v="1"/>
    <n v="71102"/>
    <n v="124428"/>
    <n v="93913"/>
    <n v="164349"/>
    <n v="112815"/>
    <n v="197426"/>
    <n v="136558"/>
    <n v="238976"/>
    <n v="162535"/>
    <n v="284435"/>
    <n v="179256"/>
    <n v="313698"/>
    <n v="194951"/>
    <n v="341164"/>
  </r>
  <r>
    <n v="6"/>
    <s v="Region VI - Midsouth"/>
    <x v="34"/>
    <s v="TX"/>
    <x v="257"/>
    <n v="3"/>
    <x v="2"/>
    <n v="58086"/>
    <n v="101651"/>
    <n v="80213"/>
    <n v="140373"/>
    <n v="101704"/>
    <n v="177982"/>
    <n v="132756"/>
    <n v="232323"/>
    <n v="165479"/>
    <n v="289587"/>
    <n v="186251"/>
    <n v="325939"/>
    <n v="206723"/>
    <n v="361766"/>
  </r>
  <r>
    <n v="6"/>
    <s v="Region VI - Midsouth"/>
    <x v="34"/>
    <s v="TX"/>
    <x v="257"/>
    <n v="4"/>
    <x v="3"/>
    <n v="67225"/>
    <n v="107560"/>
    <n v="94115"/>
    <n v="150584"/>
    <n v="121005"/>
    <n v="193607"/>
    <n v="161340"/>
    <n v="258143"/>
    <n v="201674"/>
    <n v="322679"/>
    <n v="228564"/>
    <n v="365703"/>
    <n v="255454"/>
    <n v="408727"/>
  </r>
  <r>
    <n v="7"/>
    <s v="Region VII - Midwest"/>
    <x v="35"/>
    <s v="IA"/>
    <x v="258"/>
    <n v="1"/>
    <x v="0"/>
    <n v="87515"/>
    <n v="153150"/>
    <n v="115381"/>
    <n v="201917"/>
    <n v="138373"/>
    <n v="242152"/>
    <n v="166832"/>
    <n v="291957"/>
    <n v="196763"/>
    <n v="344336"/>
    <n v="215115"/>
    <n v="376452"/>
    <n v="231506"/>
    <n v="405136"/>
  </r>
  <r>
    <n v="7"/>
    <s v="Region VII - Midwest"/>
    <x v="35"/>
    <s v="IA"/>
    <x v="258"/>
    <n v="2"/>
    <x v="1"/>
    <n v="83042"/>
    <n v="145323"/>
    <n v="109783"/>
    <n v="192120"/>
    <n v="132033"/>
    <n v="231057"/>
    <n v="160091"/>
    <n v="280160"/>
    <n v="190641"/>
    <n v="333622"/>
    <n v="210313"/>
    <n v="368047"/>
    <n v="228803"/>
    <n v="400405"/>
  </r>
  <r>
    <n v="7"/>
    <s v="Region VII - Midwest"/>
    <x v="35"/>
    <s v="IA"/>
    <x v="258"/>
    <n v="3"/>
    <x v="2"/>
    <n v="67649"/>
    <n v="118386"/>
    <n v="93378"/>
    <n v="163411"/>
    <n v="118341"/>
    <n v="207096"/>
    <n v="154362"/>
    <n v="270134"/>
    <n v="192392"/>
    <n v="336686"/>
    <n v="216492"/>
    <n v="378860"/>
    <n v="240230"/>
    <n v="420403"/>
  </r>
  <r>
    <n v="7"/>
    <s v="Region VII - Midwest"/>
    <x v="35"/>
    <s v="IA"/>
    <x v="258"/>
    <n v="4"/>
    <x v="3"/>
    <n v="78782"/>
    <n v="126052"/>
    <n v="110295"/>
    <n v="176473"/>
    <n v="141808"/>
    <n v="226893"/>
    <n v="189078"/>
    <n v="302524"/>
    <n v="236347"/>
    <n v="378155"/>
    <n v="267860"/>
    <n v="428576"/>
    <n v="299373"/>
    <n v="478997"/>
  </r>
  <r>
    <n v="7"/>
    <s v="Region VII - Midwest"/>
    <x v="35"/>
    <s v="IA"/>
    <x v="259"/>
    <n v="1"/>
    <x v="0"/>
    <n v="82500"/>
    <n v="144375"/>
    <n v="108712"/>
    <n v="190246"/>
    <n v="130282"/>
    <n v="227993"/>
    <n v="156918"/>
    <n v="274607"/>
    <n v="185038"/>
    <n v="323816"/>
    <n v="202288"/>
    <n v="354005"/>
    <n v="217691"/>
    <n v="380960"/>
  </r>
  <r>
    <n v="7"/>
    <s v="Region VII - Midwest"/>
    <x v="35"/>
    <s v="IA"/>
    <x v="259"/>
    <n v="2"/>
    <x v="1"/>
    <n v="78362"/>
    <n v="137133"/>
    <n v="103532"/>
    <n v="181182"/>
    <n v="124416"/>
    <n v="217728"/>
    <n v="150681"/>
    <n v="263692"/>
    <n v="179373"/>
    <n v="313903"/>
    <n v="197845"/>
    <n v="346228"/>
    <n v="215190"/>
    <n v="376582"/>
  </r>
  <r>
    <n v="7"/>
    <s v="Region VII - Midwest"/>
    <x v="35"/>
    <s v="IA"/>
    <x v="259"/>
    <n v="3"/>
    <x v="2"/>
    <n v="63960"/>
    <n v="111930"/>
    <n v="88312"/>
    <n v="154547"/>
    <n v="111957"/>
    <n v="195924"/>
    <n v="146106"/>
    <n v="255686"/>
    <n v="182114"/>
    <n v="318699"/>
    <n v="204959"/>
    <n v="358679"/>
    <n v="227471"/>
    <n v="398074"/>
  </r>
  <r>
    <n v="7"/>
    <s v="Region VII - Midwest"/>
    <x v="35"/>
    <s v="IA"/>
    <x v="259"/>
    <n v="4"/>
    <x v="3"/>
    <n v="74169"/>
    <n v="118671"/>
    <n v="103837"/>
    <n v="166139"/>
    <n v="133505"/>
    <n v="213607"/>
    <n v="178006"/>
    <n v="284810"/>
    <n v="222508"/>
    <n v="356012"/>
    <n v="252175"/>
    <n v="403481"/>
    <n v="281843"/>
    <n v="450949"/>
  </r>
  <r>
    <n v="7"/>
    <s v="Region VII - Midwest"/>
    <x v="35"/>
    <s v="IA"/>
    <x v="260"/>
    <n v="1"/>
    <x v="0"/>
    <n v="76076"/>
    <n v="133132"/>
    <n v="100237"/>
    <n v="175415"/>
    <n v="120111"/>
    <n v="210194"/>
    <n v="144643"/>
    <n v="253126"/>
    <n v="170558"/>
    <n v="298477"/>
    <n v="186458"/>
    <n v="326301"/>
    <n v="200654"/>
    <n v="351144"/>
  </r>
  <r>
    <n v="7"/>
    <s v="Region VII - Midwest"/>
    <x v="35"/>
    <s v="IA"/>
    <x v="260"/>
    <n v="2"/>
    <x v="1"/>
    <n v="72272"/>
    <n v="126475"/>
    <n v="95476"/>
    <n v="167083"/>
    <n v="114719"/>
    <n v="200759"/>
    <n v="138910"/>
    <n v="243093"/>
    <n v="165351"/>
    <n v="289365"/>
    <n v="182373"/>
    <n v="319153"/>
    <n v="198354"/>
    <n v="347120"/>
  </r>
  <r>
    <n v="7"/>
    <s v="Region VII - Midwest"/>
    <x v="35"/>
    <s v="IA"/>
    <x v="260"/>
    <n v="3"/>
    <x v="2"/>
    <n v="59008"/>
    <n v="103265"/>
    <n v="81480"/>
    <n v="142589"/>
    <n v="103300"/>
    <n v="180775"/>
    <n v="134820"/>
    <n v="235935"/>
    <n v="168048"/>
    <n v="294084"/>
    <n v="189134"/>
    <n v="330985"/>
    <n v="209913"/>
    <n v="367348"/>
  </r>
  <r>
    <n v="7"/>
    <s v="Region VII - Midwest"/>
    <x v="35"/>
    <s v="IA"/>
    <x v="260"/>
    <n v="4"/>
    <x v="3"/>
    <n v="68378"/>
    <n v="109405"/>
    <n v="95729"/>
    <n v="153167"/>
    <n v="123081"/>
    <n v="196929"/>
    <n v="164107"/>
    <n v="262572"/>
    <n v="205134"/>
    <n v="328215"/>
    <n v="232485"/>
    <n v="371977"/>
    <n v="259837"/>
    <n v="415739"/>
  </r>
  <r>
    <n v="7"/>
    <s v="Region VII - Midwest"/>
    <x v="35"/>
    <s v="IA"/>
    <x v="261"/>
    <n v="1"/>
    <x v="0"/>
    <n v="87515"/>
    <n v="153150"/>
    <n v="115381"/>
    <n v="201917"/>
    <n v="138373"/>
    <n v="242152"/>
    <n v="166832"/>
    <n v="291957"/>
    <n v="196763"/>
    <n v="344336"/>
    <n v="215115"/>
    <n v="376452"/>
    <n v="231506"/>
    <n v="405136"/>
  </r>
  <r>
    <n v="7"/>
    <s v="Region VII - Midwest"/>
    <x v="35"/>
    <s v="IA"/>
    <x v="261"/>
    <n v="2"/>
    <x v="1"/>
    <n v="83042"/>
    <n v="145323"/>
    <n v="109783"/>
    <n v="192120"/>
    <n v="132033"/>
    <n v="231057"/>
    <n v="160091"/>
    <n v="280160"/>
    <n v="190641"/>
    <n v="333622"/>
    <n v="210313"/>
    <n v="368047"/>
    <n v="228803"/>
    <n v="400405"/>
  </r>
  <r>
    <n v="7"/>
    <s v="Region VII - Midwest"/>
    <x v="35"/>
    <s v="IA"/>
    <x v="261"/>
    <n v="3"/>
    <x v="2"/>
    <n v="67649"/>
    <n v="118386"/>
    <n v="93378"/>
    <n v="163411"/>
    <n v="118341"/>
    <n v="207096"/>
    <n v="154362"/>
    <n v="270134"/>
    <n v="192392"/>
    <n v="336686"/>
    <n v="216492"/>
    <n v="378860"/>
    <n v="240230"/>
    <n v="420403"/>
  </r>
  <r>
    <n v="7"/>
    <s v="Region VII - Midwest"/>
    <x v="35"/>
    <s v="IA"/>
    <x v="261"/>
    <n v="4"/>
    <x v="3"/>
    <n v="78782"/>
    <n v="126052"/>
    <n v="110295"/>
    <n v="176473"/>
    <n v="141808"/>
    <n v="226893"/>
    <n v="189078"/>
    <n v="302524"/>
    <n v="236347"/>
    <n v="378155"/>
    <n v="267860"/>
    <n v="428576"/>
    <n v="299373"/>
    <n v="478997"/>
  </r>
  <r>
    <n v="7"/>
    <s v="Region VII - Midwest"/>
    <x v="35"/>
    <s v="IA"/>
    <x v="262"/>
    <n v="1"/>
    <x v="0"/>
    <n v="80777"/>
    <n v="141359"/>
    <n v="106443"/>
    <n v="186275"/>
    <n v="127566"/>
    <n v="223240"/>
    <n v="153653"/>
    <n v="268893"/>
    <n v="181189"/>
    <n v="317080"/>
    <n v="198080"/>
    <n v="346641"/>
    <n v="213163"/>
    <n v="373036"/>
  </r>
  <r>
    <n v="7"/>
    <s v="Region VII - Midwest"/>
    <x v="35"/>
    <s v="IA"/>
    <x v="262"/>
    <n v="2"/>
    <x v="1"/>
    <n v="76722"/>
    <n v="134263"/>
    <n v="101368"/>
    <n v="177394"/>
    <n v="121818"/>
    <n v="213182"/>
    <n v="147542"/>
    <n v="258198"/>
    <n v="175638"/>
    <n v="307367"/>
    <n v="193727"/>
    <n v="339021"/>
    <n v="210712"/>
    <n v="368747"/>
  </r>
  <r>
    <n v="7"/>
    <s v="Region VII - Midwest"/>
    <x v="35"/>
    <s v="IA"/>
    <x v="262"/>
    <n v="3"/>
    <x v="2"/>
    <n v="62617"/>
    <n v="109579"/>
    <n v="86457"/>
    <n v="151300"/>
    <n v="109603"/>
    <n v="191806"/>
    <n v="143032"/>
    <n v="250306"/>
    <n v="178282"/>
    <n v="311993"/>
    <n v="200645"/>
    <n v="351129"/>
    <n v="222681"/>
    <n v="389692"/>
  </r>
  <r>
    <n v="7"/>
    <s v="Region VII - Midwest"/>
    <x v="35"/>
    <s v="IA"/>
    <x v="262"/>
    <n v="4"/>
    <x v="3"/>
    <n v="72623"/>
    <n v="116197"/>
    <n v="101673"/>
    <n v="162676"/>
    <n v="130722"/>
    <n v="209155"/>
    <n v="174296"/>
    <n v="278873"/>
    <n v="217870"/>
    <n v="348592"/>
    <n v="246919"/>
    <n v="395071"/>
    <n v="275969"/>
    <n v="441550"/>
  </r>
  <r>
    <n v="7"/>
    <s v="Region VII - Midwest"/>
    <x v="35"/>
    <s v="IA"/>
    <x v="263"/>
    <n v="1"/>
    <x v="0"/>
    <n v="82030"/>
    <n v="143553"/>
    <n v="108297"/>
    <n v="189520"/>
    <n v="130110"/>
    <n v="227693"/>
    <n v="157272"/>
    <n v="275225"/>
    <n v="185570"/>
    <n v="324747"/>
    <n v="202897"/>
    <n v="355069"/>
    <n v="218384"/>
    <n v="382172"/>
  </r>
  <r>
    <n v="7"/>
    <s v="Region VII - Midwest"/>
    <x v="35"/>
    <s v="IA"/>
    <x v="263"/>
    <n v="2"/>
    <x v="1"/>
    <n v="77641"/>
    <n v="135872"/>
    <n v="102803"/>
    <n v="179906"/>
    <n v="123889"/>
    <n v="216805"/>
    <n v="150656"/>
    <n v="263649"/>
    <n v="179562"/>
    <n v="314233"/>
    <n v="198184"/>
    <n v="346822"/>
    <n v="215731"/>
    <n v="377529"/>
  </r>
  <r>
    <n v="7"/>
    <s v="Region VII - Midwest"/>
    <x v="35"/>
    <s v="IA"/>
    <x v="263"/>
    <n v="3"/>
    <x v="2"/>
    <n v="62939"/>
    <n v="110143"/>
    <n v="86808"/>
    <n v="151914"/>
    <n v="109927"/>
    <n v="192372"/>
    <n v="143207"/>
    <n v="250612"/>
    <n v="178459"/>
    <n v="312303"/>
    <n v="200730"/>
    <n v="351277"/>
    <n v="222646"/>
    <n v="389631"/>
  </r>
  <r>
    <n v="7"/>
    <s v="Region VII - Midwest"/>
    <x v="35"/>
    <s v="IA"/>
    <x v="263"/>
    <n v="4"/>
    <x v="3"/>
    <n v="74095"/>
    <n v="118552"/>
    <n v="103733"/>
    <n v="165973"/>
    <n v="133371"/>
    <n v="213393"/>
    <n v="177828"/>
    <n v="284525"/>
    <n v="222285"/>
    <n v="355656"/>
    <n v="251923"/>
    <n v="403076"/>
    <n v="281561"/>
    <n v="450497"/>
  </r>
  <r>
    <n v="7"/>
    <s v="Region VII - Midwest"/>
    <x v="35"/>
    <s v="IA"/>
    <x v="264"/>
    <n v="1"/>
    <x v="0"/>
    <n v="75684"/>
    <n v="132447"/>
    <n v="100078"/>
    <n v="175137"/>
    <n v="120490"/>
    <n v="210857"/>
    <n v="146078"/>
    <n v="255636"/>
    <n v="172452"/>
    <n v="301790"/>
    <n v="188574"/>
    <n v="330005"/>
    <n v="202998"/>
    <n v="355246"/>
  </r>
  <r>
    <n v="7"/>
    <s v="Region VII - Midwest"/>
    <x v="35"/>
    <s v="IA"/>
    <x v="264"/>
    <n v="2"/>
    <x v="1"/>
    <n v="71420"/>
    <n v="124985"/>
    <n v="94742"/>
    <n v="165798"/>
    <n v="114446"/>
    <n v="200280"/>
    <n v="139652"/>
    <n v="244391"/>
    <n v="166615"/>
    <n v="291577"/>
    <n v="183996"/>
    <n v="321993"/>
    <n v="200421"/>
    <n v="350736"/>
  </r>
  <r>
    <n v="7"/>
    <s v="Region VII - Midwest"/>
    <x v="35"/>
    <s v="IA"/>
    <x v="264"/>
    <n v="3"/>
    <x v="2"/>
    <n v="57557"/>
    <n v="100725"/>
    <n v="79311"/>
    <n v="138795"/>
    <n v="100336"/>
    <n v="175587"/>
    <n v="130515"/>
    <n v="228402"/>
    <n v="162610"/>
    <n v="284567"/>
    <n v="182811"/>
    <n v="319919"/>
    <n v="202668"/>
    <n v="354669"/>
  </r>
  <r>
    <n v="7"/>
    <s v="Region VII - Midwest"/>
    <x v="35"/>
    <s v="IA"/>
    <x v="264"/>
    <n v="4"/>
    <x v="3"/>
    <n v="68634"/>
    <n v="109815"/>
    <n v="96088"/>
    <n v="153741"/>
    <n v="123542"/>
    <n v="197667"/>
    <n v="164723"/>
    <n v="263556"/>
    <n v="205903"/>
    <n v="329446"/>
    <n v="233357"/>
    <n v="373372"/>
    <n v="260811"/>
    <n v="417298"/>
  </r>
  <r>
    <n v="7"/>
    <s v="Region VII - Midwest"/>
    <x v="35"/>
    <s v="IA"/>
    <x v="265"/>
    <n v="1"/>
    <x v="0"/>
    <n v="77251"/>
    <n v="135189"/>
    <n v="101836"/>
    <n v="178212"/>
    <n v="122105"/>
    <n v="213684"/>
    <n v="147181"/>
    <n v="257567"/>
    <n v="173578"/>
    <n v="303762"/>
    <n v="189766"/>
    <n v="332090"/>
    <n v="204223"/>
    <n v="357390"/>
  </r>
  <r>
    <n v="7"/>
    <s v="Region VII - Midwest"/>
    <x v="35"/>
    <s v="IA"/>
    <x v="265"/>
    <n v="2"/>
    <x v="1"/>
    <n v="73321"/>
    <n v="128313"/>
    <n v="96917"/>
    <n v="169605"/>
    <n v="116536"/>
    <n v="203937"/>
    <n v="141259"/>
    <n v="247203"/>
    <n v="168200"/>
    <n v="294350"/>
    <n v="185547"/>
    <n v="324707"/>
    <n v="201848"/>
    <n v="353233"/>
  </r>
  <r>
    <n v="7"/>
    <s v="Region VII - Midwest"/>
    <x v="35"/>
    <s v="IA"/>
    <x v="265"/>
    <n v="3"/>
    <x v="2"/>
    <n v="59760"/>
    <n v="104581"/>
    <n v="82495"/>
    <n v="144367"/>
    <n v="104558"/>
    <n v="182976"/>
    <n v="136401"/>
    <n v="238701"/>
    <n v="170008"/>
    <n v="297515"/>
    <n v="191312"/>
    <n v="334796"/>
    <n v="212299"/>
    <n v="371523"/>
  </r>
  <r>
    <n v="7"/>
    <s v="Region VII - Midwest"/>
    <x v="35"/>
    <s v="IA"/>
    <x v="265"/>
    <n v="4"/>
    <x v="3"/>
    <n v="69519"/>
    <n v="111230"/>
    <n v="97327"/>
    <n v="155723"/>
    <n v="125134"/>
    <n v="200215"/>
    <n v="166846"/>
    <n v="266953"/>
    <n v="208557"/>
    <n v="333691"/>
    <n v="236365"/>
    <n v="378183"/>
    <n v="264172"/>
    <n v="422675"/>
  </r>
  <r>
    <n v="7"/>
    <s v="Region VII - Midwest"/>
    <x v="35"/>
    <s v="IA"/>
    <x v="266"/>
    <n v="1"/>
    <x v="0"/>
    <n v="77799"/>
    <n v="136149"/>
    <n v="102693"/>
    <n v="179714"/>
    <n v="123349"/>
    <n v="215860"/>
    <n v="149049"/>
    <n v="260836"/>
    <n v="175858"/>
    <n v="307751"/>
    <n v="192275"/>
    <n v="336482"/>
    <n v="206949"/>
    <n v="362160"/>
  </r>
  <r>
    <n v="7"/>
    <s v="Region VII - Midwest"/>
    <x v="35"/>
    <s v="IA"/>
    <x v="266"/>
    <n v="2"/>
    <x v="1"/>
    <n v="73661"/>
    <n v="128907"/>
    <n v="97514"/>
    <n v="170649"/>
    <n v="117483"/>
    <n v="205595"/>
    <n v="142812"/>
    <n v="249921"/>
    <n v="170193"/>
    <n v="297838"/>
    <n v="187832"/>
    <n v="328706"/>
    <n v="204447"/>
    <n v="357782"/>
  </r>
  <r>
    <n v="7"/>
    <s v="Region VII - Midwest"/>
    <x v="35"/>
    <s v="IA"/>
    <x v="266"/>
    <n v="3"/>
    <x v="2"/>
    <n v="59751"/>
    <n v="104565"/>
    <n v="82420"/>
    <n v="144235"/>
    <n v="104381"/>
    <n v="182667"/>
    <n v="136005"/>
    <n v="238009"/>
    <n v="169488"/>
    <n v="296603"/>
    <n v="190649"/>
    <n v="333637"/>
    <n v="211477"/>
    <n v="370085"/>
  </r>
  <r>
    <n v="7"/>
    <s v="Region VII - Midwest"/>
    <x v="35"/>
    <s v="IA"/>
    <x v="266"/>
    <n v="4"/>
    <x v="3"/>
    <n v="70242"/>
    <n v="112388"/>
    <n v="98339"/>
    <n v="157343"/>
    <n v="126436"/>
    <n v="202298"/>
    <n v="168582"/>
    <n v="269731"/>
    <n v="210727"/>
    <n v="337164"/>
    <n v="238824"/>
    <n v="382119"/>
    <n v="266921"/>
    <n v="427074"/>
  </r>
  <r>
    <n v="7"/>
    <s v="Region VII - Midwest"/>
    <x v="36"/>
    <s v="KS "/>
    <x v="267"/>
    <n v="1"/>
    <x v="0"/>
    <n v="72158"/>
    <n v="126277"/>
    <n v="95097"/>
    <n v="166420"/>
    <n v="113986"/>
    <n v="199475"/>
    <n v="137326"/>
    <n v="240320"/>
    <n v="161941"/>
    <n v="283397"/>
    <n v="177040"/>
    <n v="309821"/>
    <n v="190523"/>
    <n v="333416"/>
  </r>
  <r>
    <n v="7"/>
    <s v="Region VII - Midwest"/>
    <x v="36"/>
    <s v="KS "/>
    <x v="267"/>
    <n v="2"/>
    <x v="1"/>
    <n v="68521"/>
    <n v="119913"/>
    <n v="90545"/>
    <n v="158454"/>
    <n v="108831"/>
    <n v="190454"/>
    <n v="131845"/>
    <n v="230728"/>
    <n v="156963"/>
    <n v="274686"/>
    <n v="173135"/>
    <n v="302987"/>
    <n v="188325"/>
    <n v="329569"/>
  </r>
  <r>
    <n v="7"/>
    <s v="Region VII - Midwest"/>
    <x v="36"/>
    <s v="KS "/>
    <x v="267"/>
    <n v="3"/>
    <x v="2"/>
    <n v="55901"/>
    <n v="97827"/>
    <n v="77179"/>
    <n v="135064"/>
    <n v="97835"/>
    <n v="171212"/>
    <n v="127662"/>
    <n v="223408"/>
    <n v="159121"/>
    <n v="278462"/>
    <n v="179075"/>
    <n v="313381"/>
    <n v="198735"/>
    <n v="347787"/>
  </r>
  <r>
    <n v="7"/>
    <s v="Region VII - Midwest"/>
    <x v="36"/>
    <s v="KS "/>
    <x v="267"/>
    <n v="4"/>
    <x v="3"/>
    <n v="64893"/>
    <n v="103830"/>
    <n v="90851"/>
    <n v="145361"/>
    <n v="116808"/>
    <n v="186893"/>
    <n v="155744"/>
    <n v="249191"/>
    <n v="194680"/>
    <n v="311489"/>
    <n v="220638"/>
    <n v="353020"/>
    <n v="246595"/>
    <n v="394552"/>
  </r>
  <r>
    <n v="7"/>
    <s v="Region VII - Midwest"/>
    <x v="36"/>
    <s v="KS "/>
    <x v="268"/>
    <n v="1"/>
    <x v="0"/>
    <n v="88690"/>
    <n v="155207"/>
    <n v="116979"/>
    <n v="204714"/>
    <n v="140367"/>
    <n v="245642"/>
    <n v="169370"/>
    <n v="296397"/>
    <n v="199784"/>
    <n v="349621"/>
    <n v="218423"/>
    <n v="382241"/>
    <n v="235076"/>
    <n v="411382"/>
  </r>
  <r>
    <n v="7"/>
    <s v="Region VII - Midwest"/>
    <x v="36"/>
    <s v="KS "/>
    <x v="268"/>
    <n v="2"/>
    <x v="1"/>
    <n v="84091"/>
    <n v="147160"/>
    <n v="111224"/>
    <n v="194642"/>
    <n v="133849"/>
    <n v="234236"/>
    <n v="162440"/>
    <n v="284270"/>
    <n v="193490"/>
    <n v="338607"/>
    <n v="213486"/>
    <n v="373600"/>
    <n v="232296"/>
    <n v="406518"/>
  </r>
  <r>
    <n v="7"/>
    <s v="Region VII - Midwest"/>
    <x v="36"/>
    <s v="KS "/>
    <x v="268"/>
    <n v="3"/>
    <x v="2"/>
    <n v="68401"/>
    <n v="119702"/>
    <n v="94393"/>
    <n v="165188"/>
    <n v="119598"/>
    <n v="209297"/>
    <n v="155943"/>
    <n v="272900"/>
    <n v="194352"/>
    <n v="340116"/>
    <n v="218670"/>
    <n v="382672"/>
    <n v="242616"/>
    <n v="424578"/>
  </r>
  <r>
    <n v="7"/>
    <s v="Region VII - Midwest"/>
    <x v="36"/>
    <s v="KS "/>
    <x v="268"/>
    <n v="4"/>
    <x v="3"/>
    <n v="79923"/>
    <n v="127877"/>
    <n v="111893"/>
    <n v="179028"/>
    <n v="143862"/>
    <n v="230179"/>
    <n v="191816"/>
    <n v="306905"/>
    <n v="239770"/>
    <n v="383632"/>
    <n v="271739"/>
    <n v="434783"/>
    <n v="303708"/>
    <n v="485934"/>
  </r>
  <r>
    <n v="7"/>
    <s v="Region VII - Midwest"/>
    <x v="36"/>
    <s v="KS "/>
    <x v="269"/>
    <n v="1"/>
    <x v="0"/>
    <n v="76624"/>
    <n v="134092"/>
    <n v="100908"/>
    <n v="176590"/>
    <n v="120833"/>
    <n v="211458"/>
    <n v="145372"/>
    <n v="254400"/>
    <n v="171388"/>
    <n v="299928"/>
    <n v="187358"/>
    <n v="327876"/>
    <n v="201612"/>
    <n v="352822"/>
  </r>
  <r>
    <n v="7"/>
    <s v="Region VII - Midwest"/>
    <x v="36"/>
    <s v="KS "/>
    <x v="269"/>
    <n v="2"/>
    <x v="1"/>
    <n v="72862"/>
    <n v="127508"/>
    <n v="96199"/>
    <n v="168349"/>
    <n v="115500"/>
    <n v="202126"/>
    <n v="139701"/>
    <n v="244478"/>
    <n v="166238"/>
    <n v="290917"/>
    <n v="183318"/>
    <n v="320806"/>
    <n v="199338"/>
    <n v="348842"/>
  </r>
  <r>
    <n v="7"/>
    <s v="Region VII - Midwest"/>
    <x v="36"/>
    <s v="KS "/>
    <x v="269"/>
    <n v="3"/>
    <x v="2"/>
    <n v="59599"/>
    <n v="104299"/>
    <n v="82320"/>
    <n v="144059"/>
    <n v="104396"/>
    <n v="182693"/>
    <n v="136313"/>
    <n v="238548"/>
    <n v="169920"/>
    <n v="297360"/>
    <n v="191270"/>
    <n v="334722"/>
    <n v="212316"/>
    <n v="371554"/>
  </r>
  <r>
    <n v="7"/>
    <s v="Region VII - Midwest"/>
    <x v="36"/>
    <s v="KS "/>
    <x v="269"/>
    <n v="4"/>
    <x v="3"/>
    <n v="68783"/>
    <n v="110053"/>
    <n v="96296"/>
    <n v="154074"/>
    <n v="123810"/>
    <n v="198095"/>
    <n v="165080"/>
    <n v="264127"/>
    <n v="206349"/>
    <n v="330159"/>
    <n v="233863"/>
    <n v="374180"/>
    <n v="261376"/>
    <n v="418202"/>
  </r>
  <r>
    <n v="7"/>
    <s v="Region VII - Midwest"/>
    <x v="36"/>
    <s v="KS "/>
    <x v="270"/>
    <n v="1"/>
    <x v="0"/>
    <n v="74039"/>
    <n v="129568"/>
    <n v="97692"/>
    <n v="170960"/>
    <n v="117281"/>
    <n v="205241"/>
    <n v="141613"/>
    <n v="247824"/>
    <n v="167063"/>
    <n v="292361"/>
    <n v="182655"/>
    <n v="319647"/>
    <n v="196587"/>
    <n v="344028"/>
  </r>
  <r>
    <n v="7"/>
    <s v="Region VII - Midwest"/>
    <x v="36"/>
    <s v="KS "/>
    <x v="270"/>
    <n v="2"/>
    <x v="1"/>
    <n v="70151"/>
    <n v="122764"/>
    <n v="92826"/>
    <n v="162445"/>
    <n v="111770"/>
    <n v="195598"/>
    <n v="135754"/>
    <n v="237570"/>
    <n v="161742"/>
    <n v="283049"/>
    <n v="178481"/>
    <n v="312342"/>
    <n v="194237"/>
    <n v="339916"/>
  </r>
  <r>
    <n v="7"/>
    <s v="Region VII - Midwest"/>
    <x v="36"/>
    <s v="KS "/>
    <x v="270"/>
    <n v="3"/>
    <x v="2"/>
    <n v="56984"/>
    <n v="99723"/>
    <n v="78621"/>
    <n v="137587"/>
    <n v="99593"/>
    <n v="174288"/>
    <n v="129813"/>
    <n v="227173"/>
    <n v="161779"/>
    <n v="283114"/>
    <n v="182000"/>
    <n v="318501"/>
    <n v="201908"/>
    <n v="353338"/>
  </r>
  <r>
    <n v="7"/>
    <s v="Region VII - Midwest"/>
    <x v="36"/>
    <s v="KS "/>
    <x v="270"/>
    <n v="4"/>
    <x v="3"/>
    <n v="66783"/>
    <n v="106852"/>
    <n v="93496"/>
    <n v="149593"/>
    <n v="120209"/>
    <n v="192334"/>
    <n v="160278"/>
    <n v="256445"/>
    <n v="200348"/>
    <n v="320556"/>
    <n v="227061"/>
    <n v="363297"/>
    <n v="253774"/>
    <n v="406038"/>
  </r>
  <r>
    <n v="7"/>
    <s v="Region VII - Midwest"/>
    <x v="36"/>
    <s v="KS "/>
    <x v="271"/>
    <n v="1"/>
    <x v="0"/>
    <n v="74274"/>
    <n v="129979"/>
    <n v="98086"/>
    <n v="171650"/>
    <n v="117888"/>
    <n v="206304"/>
    <n v="142577"/>
    <n v="249510"/>
    <n v="168247"/>
    <n v="294433"/>
    <n v="183961"/>
    <n v="321931"/>
    <n v="198008"/>
    <n v="346514"/>
  </r>
  <r>
    <n v="7"/>
    <s v="Region VII - Midwest"/>
    <x v="36"/>
    <s v="KS "/>
    <x v="271"/>
    <n v="2"/>
    <x v="1"/>
    <n v="70261"/>
    <n v="122956"/>
    <n v="93063"/>
    <n v="162860"/>
    <n v="112200"/>
    <n v="196350"/>
    <n v="136529"/>
    <n v="238926"/>
    <n v="162755"/>
    <n v="284820"/>
    <n v="179652"/>
    <n v="314391"/>
    <n v="195582"/>
    <n v="342269"/>
  </r>
  <r>
    <n v="7"/>
    <s v="Region VII - Midwest"/>
    <x v="36"/>
    <s v="KS "/>
    <x v="271"/>
    <n v="3"/>
    <x v="2"/>
    <n v="56895"/>
    <n v="99566"/>
    <n v="78458"/>
    <n v="137302"/>
    <n v="99336"/>
    <n v="173837"/>
    <n v="129374"/>
    <n v="226404"/>
    <n v="161214"/>
    <n v="282125"/>
    <n v="181316"/>
    <n v="317304"/>
    <n v="201095"/>
    <n v="351916"/>
  </r>
  <r>
    <n v="7"/>
    <s v="Region VII - Midwest"/>
    <x v="36"/>
    <s v="KS "/>
    <x v="271"/>
    <n v="4"/>
    <x v="3"/>
    <n v="67138"/>
    <n v="107421"/>
    <n v="93993"/>
    <n v="150389"/>
    <n v="120849"/>
    <n v="193358"/>
    <n v="161131"/>
    <n v="257810"/>
    <n v="201414"/>
    <n v="322263"/>
    <n v="228269"/>
    <n v="365231"/>
    <n v="255125"/>
    <n v="408200"/>
  </r>
  <r>
    <n v="7"/>
    <s v="Region VII - Midwest"/>
    <x v="36"/>
    <s v="KS "/>
    <x v="272"/>
    <n v="1"/>
    <x v="0"/>
    <n v="71610"/>
    <n v="125317"/>
    <n v="94426"/>
    <n v="165246"/>
    <n v="113264"/>
    <n v="198212"/>
    <n v="136598"/>
    <n v="239046"/>
    <n v="161112"/>
    <n v="281946"/>
    <n v="176140"/>
    <n v="308246"/>
    <n v="189565"/>
    <n v="331738"/>
  </r>
  <r>
    <n v="7"/>
    <s v="Region VII - Midwest"/>
    <x v="36"/>
    <s v="KS "/>
    <x v="272"/>
    <n v="2"/>
    <x v="1"/>
    <n v="67931"/>
    <n v="118880"/>
    <n v="89822"/>
    <n v="157188"/>
    <n v="108050"/>
    <n v="189087"/>
    <n v="131053"/>
    <n v="229344"/>
    <n v="156077"/>
    <n v="273135"/>
    <n v="172191"/>
    <n v="301334"/>
    <n v="187341"/>
    <n v="327847"/>
  </r>
  <r>
    <n v="7"/>
    <s v="Region VII - Midwest"/>
    <x v="36"/>
    <s v="KS "/>
    <x v="272"/>
    <n v="3"/>
    <x v="2"/>
    <n v="55310"/>
    <n v="96793"/>
    <n v="76339"/>
    <n v="133594"/>
    <n v="96739"/>
    <n v="169294"/>
    <n v="126168"/>
    <n v="220795"/>
    <n v="157249"/>
    <n v="275186"/>
    <n v="176939"/>
    <n v="309643"/>
    <n v="196332"/>
    <n v="343581"/>
  </r>
  <r>
    <n v="7"/>
    <s v="Region VII - Midwest"/>
    <x v="36"/>
    <s v="KS "/>
    <x v="272"/>
    <n v="4"/>
    <x v="3"/>
    <n v="64488"/>
    <n v="103181"/>
    <n v="90284"/>
    <n v="144454"/>
    <n v="116079"/>
    <n v="185727"/>
    <n v="154772"/>
    <n v="247635"/>
    <n v="193465"/>
    <n v="309544"/>
    <n v="219261"/>
    <n v="350817"/>
    <n v="245056"/>
    <n v="392089"/>
  </r>
  <r>
    <n v="7"/>
    <s v="Region VII - Midwest"/>
    <x v="37"/>
    <s v="MO"/>
    <x v="273"/>
    <n v="1"/>
    <x v="0"/>
    <n v="78818"/>
    <n v="137931"/>
    <n v="103779"/>
    <n v="181614"/>
    <n v="124242"/>
    <n v="217424"/>
    <n v="149424"/>
    <n v="261492"/>
    <n v="176155"/>
    <n v="308271"/>
    <n v="192567"/>
    <n v="336992"/>
    <n v="207215"/>
    <n v="362626"/>
  </r>
  <r>
    <n v="7"/>
    <s v="Region VII - Midwest"/>
    <x v="37"/>
    <s v="MO"/>
    <x v="273"/>
    <n v="2"/>
    <x v="1"/>
    <n v="74972"/>
    <n v="131201"/>
    <n v="98966"/>
    <n v="173190"/>
    <n v="118791"/>
    <n v="207885"/>
    <n v="143628"/>
    <n v="251349"/>
    <n v="170891"/>
    <n v="299059"/>
    <n v="188437"/>
    <n v="329766"/>
    <n v="204890"/>
    <n v="358558"/>
  </r>
  <r>
    <n v="7"/>
    <s v="Region VII - Midwest"/>
    <x v="37"/>
    <s v="MO"/>
    <x v="273"/>
    <n v="3"/>
    <x v="2"/>
    <n v="61363"/>
    <n v="107386"/>
    <n v="84764"/>
    <n v="148337"/>
    <n v="107507"/>
    <n v="188138"/>
    <n v="140397"/>
    <n v="245695"/>
    <n v="175015"/>
    <n v="306276"/>
    <n v="197015"/>
    <n v="344776"/>
    <n v="218705"/>
    <n v="382734"/>
  </r>
  <r>
    <n v="7"/>
    <s v="Region VII - Midwest"/>
    <x v="37"/>
    <s v="MO"/>
    <x v="273"/>
    <n v="4"/>
    <x v="3"/>
    <n v="70722"/>
    <n v="113155"/>
    <n v="99011"/>
    <n v="158417"/>
    <n v="127299"/>
    <n v="203679"/>
    <n v="169732"/>
    <n v="271572"/>
    <n v="212165"/>
    <n v="339465"/>
    <n v="240454"/>
    <n v="384727"/>
    <n v="268743"/>
    <n v="429989"/>
  </r>
  <r>
    <n v="7"/>
    <s v="Region VII - Midwest"/>
    <x v="37"/>
    <s v="MO"/>
    <x v="138"/>
    <n v="1"/>
    <x v="0"/>
    <n v="83205"/>
    <n v="145609"/>
    <n v="109708"/>
    <n v="191990"/>
    <n v="131583"/>
    <n v="230269"/>
    <n v="158669"/>
    <n v="277670"/>
    <n v="187140"/>
    <n v="327495"/>
    <n v="204595"/>
    <n v="358042"/>
    <n v="220186"/>
    <n v="385326"/>
  </r>
  <r>
    <n v="7"/>
    <s v="Region VII - Midwest"/>
    <x v="37"/>
    <s v="MO"/>
    <x v="138"/>
    <n v="2"/>
    <x v="1"/>
    <n v="78941"/>
    <n v="138148"/>
    <n v="104372"/>
    <n v="182650"/>
    <n v="125539"/>
    <n v="219693"/>
    <n v="152243"/>
    <n v="266425"/>
    <n v="181304"/>
    <n v="317281"/>
    <n v="200017"/>
    <n v="350030"/>
    <n v="217609"/>
    <n v="380816"/>
  </r>
  <r>
    <n v="7"/>
    <s v="Region VII - Midwest"/>
    <x v="37"/>
    <s v="MO"/>
    <x v="138"/>
    <n v="3"/>
    <x v="2"/>
    <n v="64291"/>
    <n v="112510"/>
    <n v="88739"/>
    <n v="155293"/>
    <n v="112457"/>
    <n v="196800"/>
    <n v="146677"/>
    <n v="256684"/>
    <n v="182812"/>
    <n v="319920"/>
    <n v="205706"/>
    <n v="359986"/>
    <n v="228257"/>
    <n v="399450"/>
  </r>
  <r>
    <n v="7"/>
    <s v="Region VII - Midwest"/>
    <x v="37"/>
    <s v="MO"/>
    <x v="138"/>
    <n v="4"/>
    <x v="3"/>
    <n v="74917"/>
    <n v="119868"/>
    <n v="104884"/>
    <n v="167815"/>
    <n v="134851"/>
    <n v="215762"/>
    <n v="179802"/>
    <n v="287683"/>
    <n v="224752"/>
    <n v="359604"/>
    <n v="254719"/>
    <n v="407551"/>
    <n v="284686"/>
    <n v="455498"/>
  </r>
  <r>
    <n v="7"/>
    <s v="Region VII - Midwest"/>
    <x v="37"/>
    <s v="MO"/>
    <x v="274"/>
    <n v="1"/>
    <x v="0"/>
    <n v="78426"/>
    <n v="137246"/>
    <n v="103247"/>
    <n v="180682"/>
    <n v="123578"/>
    <n v="216261"/>
    <n v="148578"/>
    <n v="260012"/>
    <n v="175148"/>
    <n v="306510"/>
    <n v="191464"/>
    <n v="335062"/>
    <n v="206025"/>
    <n v="360544"/>
  </r>
  <r>
    <n v="7"/>
    <s v="Region VII - Midwest"/>
    <x v="37"/>
    <s v="MO"/>
    <x v="274"/>
    <n v="2"/>
    <x v="1"/>
    <n v="74622"/>
    <n v="130589"/>
    <n v="98485"/>
    <n v="172350"/>
    <n v="118186"/>
    <n v="206825"/>
    <n v="142845"/>
    <n v="249979"/>
    <n v="169942"/>
    <n v="297398"/>
    <n v="187380"/>
    <n v="327914"/>
    <n v="203726"/>
    <n v="356520"/>
  </r>
  <r>
    <n v="7"/>
    <s v="Region VII - Midwest"/>
    <x v="37"/>
    <s v="MO"/>
    <x v="274"/>
    <n v="3"/>
    <x v="2"/>
    <n v="61113"/>
    <n v="106947"/>
    <n v="84426"/>
    <n v="147745"/>
    <n v="107088"/>
    <n v="187404"/>
    <n v="139870"/>
    <n v="244773"/>
    <n v="174361"/>
    <n v="305132"/>
    <n v="196289"/>
    <n v="343506"/>
    <n v="217910"/>
    <n v="381342"/>
  </r>
  <r>
    <n v="7"/>
    <s v="Region VII - Midwest"/>
    <x v="37"/>
    <s v="MO"/>
    <x v="274"/>
    <n v="4"/>
    <x v="3"/>
    <n v="70342"/>
    <n v="112546"/>
    <n v="98478"/>
    <n v="157565"/>
    <n v="126615"/>
    <n v="202584"/>
    <n v="168820"/>
    <n v="270111"/>
    <n v="211025"/>
    <n v="337639"/>
    <n v="239161"/>
    <n v="382658"/>
    <n v="267298"/>
    <n v="427676"/>
  </r>
  <r>
    <n v="7"/>
    <s v="Region VII - Midwest"/>
    <x v="37"/>
    <s v="MO"/>
    <x v="268"/>
    <n v="1"/>
    <x v="0"/>
    <n v="91980"/>
    <n v="160966"/>
    <n v="121193"/>
    <n v="212087"/>
    <n v="145220"/>
    <n v="254135"/>
    <n v="174878"/>
    <n v="306037"/>
    <n v="206210"/>
    <n v="360867"/>
    <n v="225432"/>
    <n v="394507"/>
    <n v="242596"/>
    <n v="424542"/>
  </r>
  <r>
    <n v="7"/>
    <s v="Region VII - Midwest"/>
    <x v="37"/>
    <s v="MO"/>
    <x v="268"/>
    <n v="2"/>
    <x v="1"/>
    <n v="87382"/>
    <n v="152919"/>
    <n v="115437"/>
    <n v="202015"/>
    <n v="138702"/>
    <n v="242729"/>
    <n v="167948"/>
    <n v="293909"/>
    <n v="199916"/>
    <n v="349853"/>
    <n v="220495"/>
    <n v="385866"/>
    <n v="239816"/>
    <n v="419678"/>
  </r>
  <r>
    <n v="7"/>
    <s v="Region VII - Midwest"/>
    <x v="37"/>
    <s v="MO"/>
    <x v="268"/>
    <n v="3"/>
    <x v="2"/>
    <n v="71347"/>
    <n v="124858"/>
    <n v="98518"/>
    <n v="172406"/>
    <n v="124902"/>
    <n v="218578"/>
    <n v="163014"/>
    <n v="285274"/>
    <n v="203191"/>
    <n v="355583"/>
    <n v="228686"/>
    <n v="400201"/>
    <n v="253811"/>
    <n v="444170"/>
  </r>
  <r>
    <n v="7"/>
    <s v="Region VII - Midwest"/>
    <x v="37"/>
    <s v="MO"/>
    <x v="268"/>
    <n v="4"/>
    <x v="3"/>
    <n v="82672"/>
    <n v="132275"/>
    <n v="115741"/>
    <n v="185185"/>
    <n v="148810"/>
    <n v="238096"/>
    <n v="198413"/>
    <n v="317461"/>
    <n v="248016"/>
    <n v="396826"/>
    <n v="281085"/>
    <n v="449736"/>
    <n v="314154"/>
    <n v="502646"/>
  </r>
  <r>
    <n v="7"/>
    <s v="Region VII - Midwest"/>
    <x v="37"/>
    <s v="MO"/>
    <x v="275"/>
    <n v="1"/>
    <x v="0"/>
    <n v="81795"/>
    <n v="143141"/>
    <n v="107903"/>
    <n v="188830"/>
    <n v="129503"/>
    <n v="226630"/>
    <n v="156308"/>
    <n v="273539"/>
    <n v="184386"/>
    <n v="322675"/>
    <n v="201591"/>
    <n v="352785"/>
    <n v="216964"/>
    <n v="379686"/>
  </r>
  <r>
    <n v="7"/>
    <s v="Region VII - Midwest"/>
    <x v="37"/>
    <s v="MO"/>
    <x v="275"/>
    <n v="2"/>
    <x v="1"/>
    <n v="77531"/>
    <n v="135680"/>
    <n v="102566"/>
    <n v="179491"/>
    <n v="123459"/>
    <n v="216053"/>
    <n v="149882"/>
    <n v="262293"/>
    <n v="178550"/>
    <n v="312462"/>
    <n v="197013"/>
    <n v="344773"/>
    <n v="214386"/>
    <n v="375176"/>
  </r>
  <r>
    <n v="7"/>
    <s v="Region VII - Midwest"/>
    <x v="37"/>
    <s v="MO"/>
    <x v="275"/>
    <n v="3"/>
    <x v="2"/>
    <n v="63029"/>
    <n v="110300"/>
    <n v="86971"/>
    <n v="152199"/>
    <n v="110184"/>
    <n v="192822"/>
    <n v="143647"/>
    <n v="251381"/>
    <n v="179024"/>
    <n v="313291"/>
    <n v="201413"/>
    <n v="352474"/>
    <n v="223459"/>
    <n v="391054"/>
  </r>
  <r>
    <n v="7"/>
    <s v="Region VII - Midwest"/>
    <x v="37"/>
    <s v="MO"/>
    <x v="275"/>
    <n v="4"/>
    <x v="3"/>
    <n v="73739"/>
    <n v="117983"/>
    <n v="103235"/>
    <n v="165176"/>
    <n v="132731"/>
    <n v="212370"/>
    <n v="176975"/>
    <n v="283159"/>
    <n v="221218"/>
    <n v="353949"/>
    <n v="250714"/>
    <n v="401142"/>
    <n v="280210"/>
    <n v="448336"/>
  </r>
  <r>
    <n v="7"/>
    <s v="Region VII - Midwest"/>
    <x v="37"/>
    <s v="MO"/>
    <x v="276"/>
    <n v="1"/>
    <x v="0"/>
    <n v="79993"/>
    <n v="139988"/>
    <n v="105191"/>
    <n v="184084"/>
    <n v="125715"/>
    <n v="220001"/>
    <n v="150821"/>
    <n v="263937"/>
    <n v="177725"/>
    <n v="311019"/>
    <n v="194265"/>
    <n v="339964"/>
    <n v="209017"/>
    <n v="365780"/>
  </r>
  <r>
    <n v="7"/>
    <s v="Region VII - Midwest"/>
    <x v="37"/>
    <s v="MO"/>
    <x v="276"/>
    <n v="2"/>
    <x v="1"/>
    <n v="76273"/>
    <n v="133477"/>
    <n v="100534"/>
    <n v="175935"/>
    <n v="120441"/>
    <n v="210773"/>
    <n v="145214"/>
    <n v="254125"/>
    <n v="172633"/>
    <n v="302107"/>
    <n v="190270"/>
    <n v="332973"/>
    <n v="206768"/>
    <n v="361844"/>
  </r>
  <r>
    <n v="7"/>
    <s v="Region VII - Midwest"/>
    <x v="37"/>
    <s v="MO"/>
    <x v="276"/>
    <n v="3"/>
    <x v="2"/>
    <n v="62716"/>
    <n v="109752"/>
    <n v="86695"/>
    <n v="151716"/>
    <n v="110037"/>
    <n v="192565"/>
    <n v="143867"/>
    <n v="251767"/>
    <n v="179367"/>
    <n v="313893"/>
    <n v="201992"/>
    <n v="353485"/>
    <n v="224316"/>
    <n v="392553"/>
  </r>
  <r>
    <n v="7"/>
    <s v="Region VII - Midwest"/>
    <x v="37"/>
    <s v="MO"/>
    <x v="276"/>
    <n v="4"/>
    <x v="3"/>
    <n v="71544"/>
    <n v="114471"/>
    <n v="100162"/>
    <n v="160259"/>
    <n v="128780"/>
    <n v="206048"/>
    <n v="171706"/>
    <n v="274730"/>
    <n v="214633"/>
    <n v="343413"/>
    <n v="243251"/>
    <n v="389201"/>
    <n v="271868"/>
    <n v="434990"/>
  </r>
  <r>
    <n v="7"/>
    <s v="Region VII - Midwest"/>
    <x v="37"/>
    <s v="MO"/>
    <x v="277"/>
    <n v="1"/>
    <x v="0"/>
    <n v="83362"/>
    <n v="145884"/>
    <n v="109847"/>
    <n v="192232"/>
    <n v="131640"/>
    <n v="230370"/>
    <n v="158551"/>
    <n v="277464"/>
    <n v="186963"/>
    <n v="327185"/>
    <n v="204392"/>
    <n v="357687"/>
    <n v="219955"/>
    <n v="384922"/>
  </r>
  <r>
    <n v="7"/>
    <s v="Region VII - Midwest"/>
    <x v="37"/>
    <s v="MO"/>
    <x v="277"/>
    <n v="2"/>
    <x v="1"/>
    <n v="79182"/>
    <n v="138568"/>
    <n v="104615"/>
    <n v="183076"/>
    <n v="125715"/>
    <n v="220001"/>
    <n v="152251"/>
    <n v="266439"/>
    <n v="181241"/>
    <n v="317171"/>
    <n v="199904"/>
    <n v="349832"/>
    <n v="217429"/>
    <n v="380500"/>
  </r>
  <r>
    <n v="7"/>
    <s v="Region VII - Midwest"/>
    <x v="37"/>
    <s v="MO"/>
    <x v="277"/>
    <n v="3"/>
    <x v="2"/>
    <n v="64632"/>
    <n v="113105"/>
    <n v="89240"/>
    <n v="156170"/>
    <n v="113134"/>
    <n v="197984"/>
    <n v="147643"/>
    <n v="258375"/>
    <n v="184030"/>
    <n v="322052"/>
    <n v="207116"/>
    <n v="362453"/>
    <n v="229865"/>
    <n v="402264"/>
  </r>
  <r>
    <n v="7"/>
    <s v="Region VII - Midwest"/>
    <x v="37"/>
    <s v="MO"/>
    <x v="277"/>
    <n v="4"/>
    <x v="3"/>
    <n v="74942"/>
    <n v="119908"/>
    <n v="104919"/>
    <n v="167871"/>
    <n v="134896"/>
    <n v="215834"/>
    <n v="179861"/>
    <n v="287778"/>
    <n v="224827"/>
    <n v="359723"/>
    <n v="254804"/>
    <n v="407686"/>
    <n v="284781"/>
    <n v="455649"/>
  </r>
  <r>
    <n v="7"/>
    <s v="Region VII - Midwest"/>
    <x v="37"/>
    <s v="MO"/>
    <x v="156"/>
    <n v="1"/>
    <x v="0"/>
    <n v="81168"/>
    <n v="142045"/>
    <n v="106976"/>
    <n v="187207"/>
    <n v="128230"/>
    <n v="224403"/>
    <n v="154499"/>
    <n v="270373"/>
    <n v="182195"/>
    <n v="318842"/>
    <n v="199183"/>
    <n v="348570"/>
    <n v="214353"/>
    <n v="375118"/>
  </r>
  <r>
    <n v="7"/>
    <s v="Region VII - Midwest"/>
    <x v="37"/>
    <s v="MO"/>
    <x v="156"/>
    <n v="2"/>
    <x v="1"/>
    <n v="77072"/>
    <n v="134875"/>
    <n v="101848"/>
    <n v="178234"/>
    <n v="122424"/>
    <n v="214242"/>
    <n v="148325"/>
    <n v="259568"/>
    <n v="176588"/>
    <n v="309029"/>
    <n v="194784"/>
    <n v="340873"/>
    <n v="211877"/>
    <n v="370785"/>
  </r>
  <r>
    <n v="7"/>
    <s v="Region VII - Midwest"/>
    <x v="37"/>
    <s v="MO"/>
    <x v="156"/>
    <n v="3"/>
    <x v="2"/>
    <n v="62868"/>
    <n v="110018"/>
    <n v="86795"/>
    <n v="151892"/>
    <n v="110022"/>
    <n v="192539"/>
    <n v="143559"/>
    <n v="251228"/>
    <n v="178935"/>
    <n v="313137"/>
    <n v="201371"/>
    <n v="352400"/>
    <n v="223477"/>
    <n v="391084"/>
  </r>
  <r>
    <n v="7"/>
    <s v="Region VII - Midwest"/>
    <x v="37"/>
    <s v="MO"/>
    <x v="156"/>
    <n v="4"/>
    <x v="3"/>
    <n v="73004"/>
    <n v="116806"/>
    <n v="102205"/>
    <n v="163528"/>
    <n v="131406"/>
    <n v="210250"/>
    <n v="175209"/>
    <n v="280334"/>
    <n v="219011"/>
    <n v="350417"/>
    <n v="248212"/>
    <n v="397140"/>
    <n v="277414"/>
    <n v="443862"/>
  </r>
  <r>
    <n v="7"/>
    <s v="Region VII - Midwest"/>
    <x v="37"/>
    <s v="MO"/>
    <x v="278"/>
    <n v="1"/>
    <x v="0"/>
    <n v="86731"/>
    <n v="151779"/>
    <n v="114316"/>
    <n v="200053"/>
    <n v="137043"/>
    <n v="239826"/>
    <n v="165141"/>
    <n v="288996"/>
    <n v="194750"/>
    <n v="340813"/>
    <n v="212910"/>
    <n v="372592"/>
    <n v="229127"/>
    <n v="400972"/>
  </r>
  <r>
    <n v="7"/>
    <s v="Region VII - Midwest"/>
    <x v="37"/>
    <s v="MO"/>
    <x v="278"/>
    <n v="2"/>
    <x v="1"/>
    <n v="82342"/>
    <n v="144098"/>
    <n v="108822"/>
    <n v="190439"/>
    <n v="130822"/>
    <n v="228938"/>
    <n v="158526"/>
    <n v="277420"/>
    <n v="188742"/>
    <n v="330299"/>
    <n v="208197"/>
    <n v="364345"/>
    <n v="226474"/>
    <n v="396329"/>
  </r>
  <r>
    <n v="7"/>
    <s v="Region VII - Midwest"/>
    <x v="37"/>
    <s v="MO"/>
    <x v="278"/>
    <n v="3"/>
    <x v="2"/>
    <n v="67148"/>
    <n v="117508"/>
    <n v="92701"/>
    <n v="162226"/>
    <n v="117502"/>
    <n v="205629"/>
    <n v="153308"/>
    <n v="268289"/>
    <n v="191085"/>
    <n v="334399"/>
    <n v="215039"/>
    <n v="376319"/>
    <n v="238640"/>
    <n v="417619"/>
  </r>
  <r>
    <n v="7"/>
    <s v="Region VII - Midwest"/>
    <x v="37"/>
    <s v="MO"/>
    <x v="278"/>
    <n v="4"/>
    <x v="3"/>
    <n v="78022"/>
    <n v="124835"/>
    <n v="109231"/>
    <n v="174769"/>
    <n v="140439"/>
    <n v="224703"/>
    <n v="187252"/>
    <n v="299604"/>
    <n v="234065"/>
    <n v="374505"/>
    <n v="265274"/>
    <n v="424439"/>
    <n v="296483"/>
    <n v="474373"/>
  </r>
  <r>
    <n v="7"/>
    <s v="Region VII - Midwest"/>
    <x v="37"/>
    <s v="MO"/>
    <x v="279"/>
    <n v="1"/>
    <x v="0"/>
    <n v="91040"/>
    <n v="159320"/>
    <n v="119989"/>
    <n v="209980"/>
    <n v="143833"/>
    <n v="251708"/>
    <n v="173304"/>
    <n v="303283"/>
    <n v="204374"/>
    <n v="357654"/>
    <n v="223430"/>
    <n v="391002"/>
    <n v="240447"/>
    <n v="420782"/>
  </r>
  <r>
    <n v="7"/>
    <s v="Region VII - Midwest"/>
    <x v="37"/>
    <s v="MO"/>
    <x v="279"/>
    <n v="2"/>
    <x v="1"/>
    <n v="86442"/>
    <n v="151273"/>
    <n v="114233"/>
    <n v="199908"/>
    <n v="137315"/>
    <n v="240302"/>
    <n v="166374"/>
    <n v="291155"/>
    <n v="198080"/>
    <n v="346639"/>
    <n v="218492"/>
    <n v="382362"/>
    <n v="237668"/>
    <n v="415918"/>
  </r>
  <r>
    <n v="7"/>
    <s v="Region VII - Midwest"/>
    <x v="37"/>
    <s v="MO"/>
    <x v="279"/>
    <n v="3"/>
    <x v="2"/>
    <n v="70505"/>
    <n v="123385"/>
    <n v="97339"/>
    <n v="170344"/>
    <n v="123386"/>
    <n v="215926"/>
    <n v="160993"/>
    <n v="281738"/>
    <n v="200665"/>
    <n v="351164"/>
    <n v="225825"/>
    <n v="395193"/>
    <n v="250613"/>
    <n v="438572"/>
  </r>
  <r>
    <n v="7"/>
    <s v="Region VII - Midwest"/>
    <x v="37"/>
    <s v="MO"/>
    <x v="279"/>
    <n v="4"/>
    <x v="3"/>
    <n v="81887"/>
    <n v="131019"/>
    <n v="114641"/>
    <n v="183426"/>
    <n v="147396"/>
    <n v="235834"/>
    <n v="196528"/>
    <n v="314445"/>
    <n v="245660"/>
    <n v="393056"/>
    <n v="278415"/>
    <n v="445464"/>
    <n v="311170"/>
    <n v="497871"/>
  </r>
  <r>
    <n v="7"/>
    <s v="Region VII - Midwest"/>
    <x v="38"/>
    <s v="NE"/>
    <x v="280"/>
    <n v="1"/>
    <x v="0"/>
    <n v="78191"/>
    <n v="136834"/>
    <n v="103039"/>
    <n v="180319"/>
    <n v="123492"/>
    <n v="216111"/>
    <n v="148755"/>
    <n v="260321"/>
    <n v="175414"/>
    <n v="306975"/>
    <n v="191768"/>
    <n v="335595"/>
    <n v="206371"/>
    <n v="361150"/>
  </r>
  <r>
    <n v="7"/>
    <s v="Region VII - Midwest"/>
    <x v="38"/>
    <s v="NE"/>
    <x v="280"/>
    <n v="2"/>
    <x v="1"/>
    <n v="74262"/>
    <n v="129958"/>
    <n v="98121"/>
    <n v="171712"/>
    <n v="117922"/>
    <n v="206364"/>
    <n v="142833"/>
    <n v="249957"/>
    <n v="170036"/>
    <n v="297563"/>
    <n v="187549"/>
    <n v="328211"/>
    <n v="203996"/>
    <n v="356993"/>
  </r>
  <r>
    <n v="7"/>
    <s v="Region VII - Midwest"/>
    <x v="38"/>
    <s v="NE"/>
    <x v="280"/>
    <n v="3"/>
    <x v="2"/>
    <n v="60602"/>
    <n v="106054"/>
    <n v="83674"/>
    <n v="146429"/>
    <n v="106073"/>
    <n v="185627"/>
    <n v="138421"/>
    <n v="242237"/>
    <n v="172534"/>
    <n v="301934"/>
    <n v="194174"/>
    <n v="339805"/>
    <n v="215498"/>
    <n v="377121"/>
  </r>
  <r>
    <n v="7"/>
    <s v="Region VII - Midwest"/>
    <x v="38"/>
    <s v="NE"/>
    <x v="280"/>
    <n v="4"/>
    <x v="3"/>
    <n v="70304"/>
    <n v="112487"/>
    <n v="98426"/>
    <n v="157482"/>
    <n v="126548"/>
    <n v="202477"/>
    <n v="168730"/>
    <n v="269969"/>
    <n v="210913"/>
    <n v="337461"/>
    <n v="239035"/>
    <n v="382456"/>
    <n v="267157"/>
    <n v="427450"/>
  </r>
  <r>
    <n v="7"/>
    <s v="Region VII - Midwest"/>
    <x v="38"/>
    <s v="NE"/>
    <x v="281"/>
    <n v="1"/>
    <x v="0"/>
    <n v="76546"/>
    <n v="133955"/>
    <n v="100839"/>
    <n v="176469"/>
    <n v="120804"/>
    <n v="211408"/>
    <n v="145430"/>
    <n v="254503"/>
    <n v="171476"/>
    <n v="300084"/>
    <n v="187459"/>
    <n v="328053"/>
    <n v="201728"/>
    <n v="353024"/>
  </r>
  <r>
    <n v="7"/>
    <s v="Region VII - Midwest"/>
    <x v="38"/>
    <s v="NE"/>
    <x v="281"/>
    <n v="2"/>
    <x v="1"/>
    <n v="72742"/>
    <n v="127298"/>
    <n v="96078"/>
    <n v="168137"/>
    <n v="115413"/>
    <n v="201972"/>
    <n v="139697"/>
    <n v="244470"/>
    <n v="166269"/>
    <n v="290972"/>
    <n v="183374"/>
    <n v="320905"/>
    <n v="199429"/>
    <n v="349000"/>
  </r>
  <r>
    <n v="7"/>
    <s v="Region VII - Midwest"/>
    <x v="38"/>
    <s v="NE"/>
    <x v="281"/>
    <n v="3"/>
    <x v="2"/>
    <n v="59429"/>
    <n v="104001"/>
    <n v="82069"/>
    <n v="143620"/>
    <n v="104058"/>
    <n v="182101"/>
    <n v="135830"/>
    <n v="237703"/>
    <n v="169311"/>
    <n v="296294"/>
    <n v="190565"/>
    <n v="333489"/>
    <n v="211512"/>
    <n v="370147"/>
  </r>
  <r>
    <n v="7"/>
    <s v="Region VII - Midwest"/>
    <x v="38"/>
    <s v="NE"/>
    <x v="281"/>
    <n v="4"/>
    <x v="3"/>
    <n v="68771"/>
    <n v="110033"/>
    <n v="96279"/>
    <n v="154047"/>
    <n v="123787"/>
    <n v="198060"/>
    <n v="165050"/>
    <n v="264080"/>
    <n v="206312"/>
    <n v="330100"/>
    <n v="233821"/>
    <n v="374113"/>
    <n v="261329"/>
    <n v="418126"/>
  </r>
  <r>
    <n v="7"/>
    <s v="Region VII - Midwest"/>
    <x v="38"/>
    <s v="NE"/>
    <x v="282"/>
    <n v="1"/>
    <x v="0"/>
    <n v="78348"/>
    <n v="137109"/>
    <n v="103178"/>
    <n v="180561"/>
    <n v="123549"/>
    <n v="216211"/>
    <n v="148637"/>
    <n v="260115"/>
    <n v="175237"/>
    <n v="306665"/>
    <n v="191566"/>
    <n v="335240"/>
    <n v="206141"/>
    <n v="360746"/>
  </r>
  <r>
    <n v="7"/>
    <s v="Region VII - Midwest"/>
    <x v="38"/>
    <s v="NE"/>
    <x v="282"/>
    <n v="2"/>
    <x v="1"/>
    <n v="74502"/>
    <n v="130378"/>
    <n v="98364"/>
    <n v="172137"/>
    <n v="118098"/>
    <n v="206671"/>
    <n v="142841"/>
    <n v="249972"/>
    <n v="169973"/>
    <n v="297453"/>
    <n v="187436"/>
    <n v="328013"/>
    <n v="203816"/>
    <n v="356678"/>
  </r>
  <r>
    <n v="7"/>
    <s v="Region VII - Midwest"/>
    <x v="38"/>
    <s v="NE"/>
    <x v="282"/>
    <n v="3"/>
    <x v="2"/>
    <n v="60942"/>
    <n v="106649"/>
    <n v="84175"/>
    <n v="147306"/>
    <n v="106750"/>
    <n v="186812"/>
    <n v="139387"/>
    <n v="243928"/>
    <n v="173752"/>
    <n v="304066"/>
    <n v="195584"/>
    <n v="342272"/>
    <n v="217106"/>
    <n v="379935"/>
  </r>
  <r>
    <n v="7"/>
    <s v="Region VII - Midwest"/>
    <x v="38"/>
    <s v="NE"/>
    <x v="282"/>
    <n v="4"/>
    <x v="3"/>
    <n v="70329"/>
    <n v="112527"/>
    <n v="98461"/>
    <n v="157537"/>
    <n v="126592"/>
    <n v="202548"/>
    <n v="168790"/>
    <n v="270064"/>
    <n v="210987"/>
    <n v="337580"/>
    <n v="239119"/>
    <n v="382590"/>
    <n v="267251"/>
    <n v="427601"/>
  </r>
  <r>
    <n v="7"/>
    <s v="Region VII - Midwest"/>
    <x v="38"/>
    <s v="NE"/>
    <x v="83"/>
    <n v="1"/>
    <x v="0"/>
    <n v="79445"/>
    <n v="139028"/>
    <n v="104707"/>
    <n v="183236"/>
    <n v="125514"/>
    <n v="219650"/>
    <n v="151233"/>
    <n v="264658"/>
    <n v="178346"/>
    <n v="312105"/>
    <n v="194975"/>
    <n v="341206"/>
    <n v="209825"/>
    <n v="367194"/>
  </r>
  <r>
    <n v="7"/>
    <s v="Region VII - Midwest"/>
    <x v="38"/>
    <s v="NE"/>
    <x v="83"/>
    <n v="2"/>
    <x v="1"/>
    <n v="75432"/>
    <n v="132005"/>
    <n v="99684"/>
    <n v="174446"/>
    <n v="119826"/>
    <n v="209696"/>
    <n v="145185"/>
    <n v="254074"/>
    <n v="172853"/>
    <n v="302492"/>
    <n v="190666"/>
    <n v="333666"/>
    <n v="207399"/>
    <n v="362949"/>
  </r>
  <r>
    <n v="7"/>
    <s v="Region VII - Midwest"/>
    <x v="38"/>
    <s v="NE"/>
    <x v="83"/>
    <n v="3"/>
    <x v="2"/>
    <n v="61524"/>
    <n v="107668"/>
    <n v="84940"/>
    <n v="148645"/>
    <n v="107669"/>
    <n v="188421"/>
    <n v="140485"/>
    <n v="245849"/>
    <n v="175103"/>
    <n v="306430"/>
    <n v="197057"/>
    <n v="344850"/>
    <n v="218687"/>
    <n v="382703"/>
  </r>
  <r>
    <n v="7"/>
    <s v="Region VII - Midwest"/>
    <x v="38"/>
    <s v="NE"/>
    <x v="83"/>
    <n v="4"/>
    <x v="3"/>
    <n v="71458"/>
    <n v="114332"/>
    <n v="100041"/>
    <n v="160065"/>
    <n v="128624"/>
    <n v="205798"/>
    <n v="171498"/>
    <n v="274397"/>
    <n v="214373"/>
    <n v="342997"/>
    <n v="242956"/>
    <n v="388729"/>
    <n v="271539"/>
    <n v="434462"/>
  </r>
  <r>
    <n v="7"/>
    <s v="Region VII - Midwest"/>
    <x v="38"/>
    <s v="NE"/>
    <x v="283"/>
    <n v="1"/>
    <x v="0"/>
    <n v="79758"/>
    <n v="139577"/>
    <n v="105170"/>
    <n v="184048"/>
    <n v="126151"/>
    <n v="220763"/>
    <n v="152138"/>
    <n v="266241"/>
    <n v="179441"/>
    <n v="314022"/>
    <n v="196179"/>
    <n v="343314"/>
    <n v="211130"/>
    <n v="369478"/>
  </r>
  <r>
    <n v="7"/>
    <s v="Region VII - Midwest"/>
    <x v="38"/>
    <s v="NE"/>
    <x v="283"/>
    <n v="2"/>
    <x v="1"/>
    <n v="75661"/>
    <n v="132407"/>
    <n v="100043"/>
    <n v="175075"/>
    <n v="120344"/>
    <n v="210602"/>
    <n v="145964"/>
    <n v="255437"/>
    <n v="173834"/>
    <n v="304209"/>
    <n v="191780"/>
    <n v="335616"/>
    <n v="208654"/>
    <n v="365145"/>
  </r>
  <r>
    <n v="7"/>
    <s v="Region VII - Midwest"/>
    <x v="38"/>
    <s v="NE"/>
    <x v="283"/>
    <n v="3"/>
    <x v="2"/>
    <n v="61605"/>
    <n v="107809"/>
    <n v="85028"/>
    <n v="148799"/>
    <n v="107750"/>
    <n v="188562"/>
    <n v="140529"/>
    <n v="245925"/>
    <n v="175147"/>
    <n v="306508"/>
    <n v="197078"/>
    <n v="344887"/>
    <n v="218679"/>
    <n v="382688"/>
  </r>
  <r>
    <n v="7"/>
    <s v="Region VII - Midwest"/>
    <x v="38"/>
    <s v="NE"/>
    <x v="283"/>
    <n v="4"/>
    <x v="3"/>
    <n v="71826"/>
    <n v="114921"/>
    <n v="100556"/>
    <n v="160889"/>
    <n v="129286"/>
    <n v="206858"/>
    <n v="172381"/>
    <n v="275810"/>
    <n v="215477"/>
    <n v="344763"/>
    <n v="244207"/>
    <n v="390731"/>
    <n v="272937"/>
    <n v="436699"/>
  </r>
  <r>
    <n v="7"/>
    <s v="Region VII - Midwest"/>
    <x v="38"/>
    <s v="NE"/>
    <x v="284"/>
    <n v="1"/>
    <x v="0"/>
    <n v="78348"/>
    <n v="137109"/>
    <n v="103178"/>
    <n v="180561"/>
    <n v="123549"/>
    <n v="216211"/>
    <n v="148637"/>
    <n v="260115"/>
    <n v="175237"/>
    <n v="306665"/>
    <n v="191566"/>
    <n v="335240"/>
    <n v="206141"/>
    <n v="360746"/>
  </r>
  <r>
    <n v="7"/>
    <s v="Region VII - Midwest"/>
    <x v="38"/>
    <s v="NE"/>
    <x v="284"/>
    <n v="2"/>
    <x v="1"/>
    <n v="74502"/>
    <n v="130378"/>
    <n v="98364"/>
    <n v="172137"/>
    <n v="118098"/>
    <n v="206671"/>
    <n v="142841"/>
    <n v="249972"/>
    <n v="169973"/>
    <n v="297453"/>
    <n v="187436"/>
    <n v="328013"/>
    <n v="203816"/>
    <n v="356678"/>
  </r>
  <r>
    <n v="7"/>
    <s v="Region VII - Midwest"/>
    <x v="38"/>
    <s v="NE"/>
    <x v="284"/>
    <n v="3"/>
    <x v="2"/>
    <n v="60942"/>
    <n v="106649"/>
    <n v="84175"/>
    <n v="147306"/>
    <n v="106750"/>
    <n v="186812"/>
    <n v="139387"/>
    <n v="243928"/>
    <n v="173752"/>
    <n v="304066"/>
    <n v="195584"/>
    <n v="342272"/>
    <n v="217106"/>
    <n v="379935"/>
  </r>
  <r>
    <n v="7"/>
    <s v="Region VII - Midwest"/>
    <x v="38"/>
    <s v="NE"/>
    <x v="284"/>
    <n v="4"/>
    <x v="3"/>
    <n v="70329"/>
    <n v="112527"/>
    <n v="98461"/>
    <n v="157537"/>
    <n v="126592"/>
    <n v="202548"/>
    <n v="168790"/>
    <n v="270064"/>
    <n v="210987"/>
    <n v="337580"/>
    <n v="239119"/>
    <n v="382590"/>
    <n v="267251"/>
    <n v="427601"/>
  </r>
  <r>
    <n v="7"/>
    <s v="Region VII - Midwest"/>
    <x v="38"/>
    <s v="NE"/>
    <x v="285"/>
    <n v="1"/>
    <x v="0"/>
    <n v="77408"/>
    <n v="135463"/>
    <n v="102161"/>
    <n v="178781"/>
    <n v="122684"/>
    <n v="214697"/>
    <n v="148203"/>
    <n v="259356"/>
    <n v="174851"/>
    <n v="305989"/>
    <n v="191173"/>
    <n v="334552"/>
    <n v="205759"/>
    <n v="360078"/>
  </r>
  <r>
    <n v="7"/>
    <s v="Region VII - Midwest"/>
    <x v="38"/>
    <s v="NE"/>
    <x v="285"/>
    <n v="2"/>
    <x v="1"/>
    <n v="73311"/>
    <n v="128294"/>
    <n v="97033"/>
    <n v="169808"/>
    <n v="116877"/>
    <n v="204535"/>
    <n v="142029"/>
    <n v="248551"/>
    <n v="169244"/>
    <n v="296176"/>
    <n v="186774"/>
    <n v="326854"/>
    <n v="203283"/>
    <n v="355745"/>
  </r>
  <r>
    <n v="7"/>
    <s v="Region VII - Midwest"/>
    <x v="38"/>
    <s v="NE"/>
    <x v="285"/>
    <n v="3"/>
    <x v="2"/>
    <n v="59501"/>
    <n v="104126"/>
    <n v="82082"/>
    <n v="143643"/>
    <n v="103962"/>
    <n v="181933"/>
    <n v="135478"/>
    <n v="237087"/>
    <n v="168834"/>
    <n v="295460"/>
    <n v="189923"/>
    <n v="332366"/>
    <n v="210682"/>
    <n v="368694"/>
  </r>
  <r>
    <n v="7"/>
    <s v="Region VII - Midwest"/>
    <x v="38"/>
    <s v="NE"/>
    <x v="285"/>
    <n v="4"/>
    <x v="3"/>
    <n v="69862"/>
    <n v="111779"/>
    <n v="97807"/>
    <n v="156491"/>
    <n v="125752"/>
    <n v="201203"/>
    <n v="167669"/>
    <n v="268271"/>
    <n v="209586"/>
    <n v="335338"/>
    <n v="237531"/>
    <n v="380050"/>
    <n v="265476"/>
    <n v="424762"/>
  </r>
  <r>
    <n v="8"/>
    <s v="Region VIII -"/>
    <x v="39"/>
    <s v="CO "/>
    <x v="286"/>
    <n v="1"/>
    <x v="0"/>
    <n v="86418"/>
    <n v="151231"/>
    <n v="114226"/>
    <n v="199896"/>
    <n v="137450"/>
    <n v="240538"/>
    <n v="166516"/>
    <n v="291404"/>
    <n v="196555"/>
    <n v="343971"/>
    <n v="214925"/>
    <n v="376119"/>
    <n v="231356"/>
    <n v="404873"/>
  </r>
  <r>
    <n v="8"/>
    <s v="Region VIII -"/>
    <x v="39"/>
    <s v="CO "/>
    <x v="286"/>
    <n v="2"/>
    <x v="1"/>
    <n v="81610"/>
    <n v="142818"/>
    <n v="108209"/>
    <n v="189366"/>
    <n v="130636"/>
    <n v="228614"/>
    <n v="159271"/>
    <n v="278725"/>
    <n v="189975"/>
    <n v="332456"/>
    <n v="209763"/>
    <n v="367086"/>
    <n v="228450"/>
    <n v="399787"/>
  </r>
  <r>
    <n v="8"/>
    <s v="Region VIII -"/>
    <x v="39"/>
    <s v="CO "/>
    <x v="286"/>
    <n v="3"/>
    <x v="2"/>
    <n v="65867"/>
    <n v="115267"/>
    <n v="90783"/>
    <n v="158870"/>
    <n v="114876"/>
    <n v="201034"/>
    <n v="149487"/>
    <n v="261602"/>
    <n v="186256"/>
    <n v="325947"/>
    <n v="209421"/>
    <n v="366487"/>
    <n v="232199"/>
    <n v="406348"/>
  </r>
  <r>
    <n v="8"/>
    <s v="Region VIII -"/>
    <x v="39"/>
    <s v="CO "/>
    <x v="286"/>
    <n v="4"/>
    <x v="3"/>
    <n v="78291"/>
    <n v="125265"/>
    <n v="109607"/>
    <n v="175371"/>
    <n v="140923"/>
    <n v="225477"/>
    <n v="187897"/>
    <n v="300636"/>
    <n v="234872"/>
    <n v="375795"/>
    <n v="266188"/>
    <n v="425901"/>
    <n v="297504"/>
    <n v="476007"/>
  </r>
  <r>
    <n v="8"/>
    <s v="Region VIII -"/>
    <x v="39"/>
    <s v="CO "/>
    <x v="287"/>
    <n v="1"/>
    <x v="0"/>
    <n v="80306"/>
    <n v="140536"/>
    <n v="105841"/>
    <n v="185222"/>
    <n v="126872"/>
    <n v="222027"/>
    <n v="152866"/>
    <n v="267515"/>
    <n v="180270"/>
    <n v="315473"/>
    <n v="197079"/>
    <n v="344888"/>
    <n v="212089"/>
    <n v="371156"/>
  </r>
  <r>
    <n v="8"/>
    <s v="Region VIII -"/>
    <x v="39"/>
    <s v="CO "/>
    <x v="287"/>
    <n v="2"/>
    <x v="1"/>
    <n v="76252"/>
    <n v="133440"/>
    <n v="100766"/>
    <n v="176340"/>
    <n v="121125"/>
    <n v="211969"/>
    <n v="146755"/>
    <n v="256821"/>
    <n v="174720"/>
    <n v="305761"/>
    <n v="192725"/>
    <n v="337269"/>
    <n v="209638"/>
    <n v="366867"/>
  </r>
  <r>
    <n v="8"/>
    <s v="Region VIII -"/>
    <x v="39"/>
    <s v="CO "/>
    <x v="287"/>
    <n v="3"/>
    <x v="2"/>
    <n v="62196"/>
    <n v="108843"/>
    <n v="85868"/>
    <n v="150268"/>
    <n v="108846"/>
    <n v="190480"/>
    <n v="142022"/>
    <n v="248538"/>
    <n v="177019"/>
    <n v="309784"/>
    <n v="199214"/>
    <n v="348625"/>
    <n v="221082"/>
    <n v="386894"/>
  </r>
  <r>
    <n v="8"/>
    <s v="Region VIII -"/>
    <x v="39"/>
    <s v="CO "/>
    <x v="287"/>
    <n v="4"/>
    <x v="3"/>
    <n v="72231"/>
    <n v="115569"/>
    <n v="101123"/>
    <n v="161797"/>
    <n v="130015"/>
    <n v="208024"/>
    <n v="173353"/>
    <n v="277366"/>
    <n v="216692"/>
    <n v="346707"/>
    <n v="245584"/>
    <n v="392935"/>
    <n v="274476"/>
    <n v="439162"/>
  </r>
  <r>
    <n v="8"/>
    <s v="Region VIII -"/>
    <x v="39"/>
    <s v="CO "/>
    <x v="288"/>
    <n v="1"/>
    <x v="0"/>
    <n v="80855"/>
    <n v="141496"/>
    <n v="106512"/>
    <n v="186396"/>
    <n v="127594"/>
    <n v="223290"/>
    <n v="153594"/>
    <n v="268790"/>
    <n v="181100"/>
    <n v="316925"/>
    <n v="197979"/>
    <n v="346463"/>
    <n v="213048"/>
    <n v="372834"/>
  </r>
  <r>
    <n v="8"/>
    <s v="Region VIII -"/>
    <x v="39"/>
    <s v="CO "/>
    <x v="288"/>
    <n v="2"/>
    <x v="1"/>
    <n v="76842"/>
    <n v="134473"/>
    <n v="101489"/>
    <n v="177606"/>
    <n v="121906"/>
    <n v="213336"/>
    <n v="147546"/>
    <n v="258205"/>
    <n v="175607"/>
    <n v="307312"/>
    <n v="193670"/>
    <n v="338923"/>
    <n v="210622"/>
    <n v="368589"/>
  </r>
  <r>
    <n v="8"/>
    <s v="Region VIII -"/>
    <x v="39"/>
    <s v="CO "/>
    <x v="288"/>
    <n v="3"/>
    <x v="2"/>
    <n v="62787"/>
    <n v="109877"/>
    <n v="86708"/>
    <n v="151738"/>
    <n v="109942"/>
    <n v="192398"/>
    <n v="143515"/>
    <n v="251152"/>
    <n v="178891"/>
    <n v="313059"/>
    <n v="201350"/>
    <n v="352363"/>
    <n v="223485"/>
    <n v="391100"/>
  </r>
  <r>
    <n v="8"/>
    <s v="Region VIII -"/>
    <x v="39"/>
    <s v="CO "/>
    <x v="288"/>
    <n v="4"/>
    <x v="3"/>
    <n v="72636"/>
    <n v="116217"/>
    <n v="101690"/>
    <n v="162704"/>
    <n v="130744"/>
    <n v="209191"/>
    <n v="174326"/>
    <n v="278921"/>
    <n v="217907"/>
    <n v="348651"/>
    <n v="246961"/>
    <n v="395138"/>
    <n v="276016"/>
    <n v="441625"/>
  </r>
  <r>
    <n v="8"/>
    <s v="Region VIII -"/>
    <x v="40"/>
    <s v="MT"/>
    <x v="289"/>
    <n v="1"/>
    <x v="0"/>
    <n v="79915"/>
    <n v="139851"/>
    <n v="105308"/>
    <n v="184290"/>
    <n v="126208"/>
    <n v="220864"/>
    <n v="152020"/>
    <n v="266035"/>
    <n v="179264"/>
    <n v="313712"/>
    <n v="195976"/>
    <n v="342959"/>
    <n v="210899"/>
    <n v="369074"/>
  </r>
  <r>
    <n v="8"/>
    <s v="Region VIII -"/>
    <x v="40"/>
    <s v="MT"/>
    <x v="289"/>
    <n v="2"/>
    <x v="1"/>
    <n v="75902"/>
    <n v="132828"/>
    <n v="100286"/>
    <n v="175500"/>
    <n v="120520"/>
    <n v="210909"/>
    <n v="145972"/>
    <n v="255451"/>
    <n v="173771"/>
    <n v="304099"/>
    <n v="191667"/>
    <n v="335418"/>
    <n v="208474"/>
    <n v="364829"/>
  </r>
  <r>
    <n v="8"/>
    <s v="Region VIII -"/>
    <x v="40"/>
    <s v="MT"/>
    <x v="289"/>
    <n v="3"/>
    <x v="2"/>
    <n v="61945"/>
    <n v="108404"/>
    <n v="85529"/>
    <n v="149676"/>
    <n v="108426"/>
    <n v="189746"/>
    <n v="141495"/>
    <n v="247616"/>
    <n v="176366"/>
    <n v="308640"/>
    <n v="198488"/>
    <n v="347354"/>
    <n v="220287"/>
    <n v="385502"/>
  </r>
  <r>
    <n v="8"/>
    <s v="Region VIII -"/>
    <x v="40"/>
    <s v="MT"/>
    <x v="289"/>
    <n v="4"/>
    <x v="3"/>
    <n v="71850"/>
    <n v="114960"/>
    <n v="100590"/>
    <n v="160945"/>
    <n v="129331"/>
    <n v="206929"/>
    <n v="172441"/>
    <n v="275905"/>
    <n v="215551"/>
    <n v="344881"/>
    <n v="244291"/>
    <n v="390866"/>
    <n v="273031"/>
    <n v="436850"/>
  </r>
  <r>
    <n v="8"/>
    <s v="Region VIII -"/>
    <x v="40"/>
    <s v="MT"/>
    <x v="290"/>
    <n v="1"/>
    <x v="0"/>
    <n v="78818"/>
    <n v="137931"/>
    <n v="103779"/>
    <n v="181614"/>
    <n v="124242"/>
    <n v="217424"/>
    <n v="149424"/>
    <n v="261492"/>
    <n v="176155"/>
    <n v="308271"/>
    <n v="192567"/>
    <n v="336992"/>
    <n v="207215"/>
    <n v="362626"/>
  </r>
  <r>
    <n v="8"/>
    <s v="Region VIII -"/>
    <x v="40"/>
    <s v="MT"/>
    <x v="290"/>
    <n v="2"/>
    <x v="1"/>
    <n v="74972"/>
    <n v="131201"/>
    <n v="98966"/>
    <n v="173190"/>
    <n v="118791"/>
    <n v="207885"/>
    <n v="143628"/>
    <n v="251349"/>
    <n v="170891"/>
    <n v="299059"/>
    <n v="188437"/>
    <n v="329766"/>
    <n v="204890"/>
    <n v="358558"/>
  </r>
  <r>
    <n v="8"/>
    <s v="Region VIII -"/>
    <x v="40"/>
    <s v="MT"/>
    <x v="290"/>
    <n v="3"/>
    <x v="2"/>
    <n v="61363"/>
    <n v="107386"/>
    <n v="84764"/>
    <n v="148337"/>
    <n v="107507"/>
    <n v="188138"/>
    <n v="140397"/>
    <n v="245695"/>
    <n v="175015"/>
    <n v="306276"/>
    <n v="197015"/>
    <n v="344776"/>
    <n v="218705"/>
    <n v="382734"/>
  </r>
  <r>
    <n v="8"/>
    <s v="Region VIII -"/>
    <x v="40"/>
    <s v="MT"/>
    <x v="290"/>
    <n v="4"/>
    <x v="3"/>
    <n v="70722"/>
    <n v="113155"/>
    <n v="99011"/>
    <n v="158417"/>
    <n v="127299"/>
    <n v="203679"/>
    <n v="169732"/>
    <n v="271572"/>
    <n v="212165"/>
    <n v="339465"/>
    <n v="240454"/>
    <n v="384727"/>
    <n v="268743"/>
    <n v="429989"/>
  </r>
  <r>
    <n v="8"/>
    <s v="Region VIII -"/>
    <x v="40"/>
    <s v="MT"/>
    <x v="291"/>
    <n v="1"/>
    <x v="0"/>
    <n v="77329"/>
    <n v="135326"/>
    <n v="101905"/>
    <n v="178333"/>
    <n v="122134"/>
    <n v="213734"/>
    <n v="147122"/>
    <n v="257463"/>
    <n v="173490"/>
    <n v="303607"/>
    <n v="189664"/>
    <n v="331913"/>
    <n v="204107"/>
    <n v="357188"/>
  </r>
  <r>
    <n v="8"/>
    <s v="Region VIII -"/>
    <x v="40"/>
    <s v="MT"/>
    <x v="291"/>
    <n v="2"/>
    <x v="1"/>
    <n v="73442"/>
    <n v="128523"/>
    <n v="97039"/>
    <n v="169818"/>
    <n v="116623"/>
    <n v="204091"/>
    <n v="141263"/>
    <n v="247210"/>
    <n v="168168"/>
    <n v="294295"/>
    <n v="185490"/>
    <n v="324608"/>
    <n v="201757"/>
    <n v="353076"/>
  </r>
  <r>
    <n v="8"/>
    <s v="Region VIII -"/>
    <x v="40"/>
    <s v="MT"/>
    <x v="291"/>
    <n v="3"/>
    <x v="2"/>
    <n v="59931"/>
    <n v="104878"/>
    <n v="82746"/>
    <n v="144805"/>
    <n v="104896"/>
    <n v="183568"/>
    <n v="136884"/>
    <n v="239547"/>
    <n v="170618"/>
    <n v="298581"/>
    <n v="192017"/>
    <n v="336030"/>
    <n v="213103"/>
    <n v="372930"/>
  </r>
  <r>
    <n v="8"/>
    <s v="Region VIII -"/>
    <x v="40"/>
    <s v="MT"/>
    <x v="291"/>
    <n v="4"/>
    <x v="3"/>
    <n v="69531"/>
    <n v="111250"/>
    <n v="97344"/>
    <n v="155750"/>
    <n v="125156"/>
    <n v="200250"/>
    <n v="166875"/>
    <n v="267000"/>
    <n v="208594"/>
    <n v="333751"/>
    <n v="236407"/>
    <n v="378251"/>
    <n v="264219"/>
    <n v="422751"/>
  </r>
  <r>
    <n v="8"/>
    <s v="Region VIII -"/>
    <x v="40"/>
    <s v="MT"/>
    <x v="292"/>
    <n v="1"/>
    <x v="0"/>
    <n v="78583"/>
    <n v="137520"/>
    <n v="103572"/>
    <n v="181251"/>
    <n v="124156"/>
    <n v="217274"/>
    <n v="149601"/>
    <n v="261801"/>
    <n v="176421"/>
    <n v="308737"/>
    <n v="192871"/>
    <n v="337524"/>
    <n v="207561"/>
    <n v="363232"/>
  </r>
  <r>
    <n v="8"/>
    <s v="Region VIII -"/>
    <x v="40"/>
    <s v="MT"/>
    <x v="292"/>
    <n v="2"/>
    <x v="1"/>
    <n v="74612"/>
    <n v="130570"/>
    <n v="98601"/>
    <n v="172552"/>
    <n v="118528"/>
    <n v="207423"/>
    <n v="143615"/>
    <n v="251327"/>
    <n v="170985"/>
    <n v="299224"/>
    <n v="188607"/>
    <n v="330062"/>
    <n v="205161"/>
    <n v="359031"/>
  </r>
  <r>
    <n v="8"/>
    <s v="Region VIII -"/>
    <x v="40"/>
    <s v="MT"/>
    <x v="292"/>
    <n v="3"/>
    <x v="2"/>
    <n v="60853"/>
    <n v="106492"/>
    <n v="84012"/>
    <n v="147021"/>
    <n v="106492"/>
    <n v="186361"/>
    <n v="138948"/>
    <n v="243159"/>
    <n v="173187"/>
    <n v="303077"/>
    <n v="194900"/>
    <n v="341075"/>
    <n v="216293"/>
    <n v="378512"/>
  </r>
  <r>
    <n v="8"/>
    <s v="Region VIII -"/>
    <x v="40"/>
    <s v="MT"/>
    <x v="292"/>
    <n v="4"/>
    <x v="3"/>
    <n v="70685"/>
    <n v="113095"/>
    <n v="98959"/>
    <n v="158334"/>
    <n v="127232"/>
    <n v="203572"/>
    <n v="169643"/>
    <n v="271429"/>
    <n v="212054"/>
    <n v="339286"/>
    <n v="240328"/>
    <n v="384524"/>
    <n v="268602"/>
    <n v="429763"/>
  </r>
  <r>
    <n v="8"/>
    <s v="Region VIII -"/>
    <x v="41"/>
    <s v="ND"/>
    <x v="293"/>
    <n v="1"/>
    <x v="0"/>
    <n v="76703"/>
    <n v="134229"/>
    <n v="101351"/>
    <n v="177365"/>
    <n v="121905"/>
    <n v="213333"/>
    <n v="147593"/>
    <n v="258288"/>
    <n v="174199"/>
    <n v="304848"/>
    <n v="190476"/>
    <n v="333332"/>
    <n v="205031"/>
    <n v="358804"/>
  </r>
  <r>
    <n v="8"/>
    <s v="Region VIII -"/>
    <x v="41"/>
    <s v="ND"/>
    <x v="293"/>
    <n v="2"/>
    <x v="1"/>
    <n v="72480"/>
    <n v="126841"/>
    <n v="96067"/>
    <n v="168117"/>
    <n v="115920"/>
    <n v="202861"/>
    <n v="141230"/>
    <n v="247152"/>
    <n v="168420"/>
    <n v="294735"/>
    <n v="185942"/>
    <n v="325399"/>
    <n v="202479"/>
    <n v="354338"/>
  </r>
  <r>
    <n v="8"/>
    <s v="Region VIII -"/>
    <x v="41"/>
    <s v="ND"/>
    <x v="293"/>
    <n v="3"/>
    <x v="2"/>
    <n v="58569"/>
    <n v="102496"/>
    <n v="80740"/>
    <n v="141296"/>
    <n v="102189"/>
    <n v="178831"/>
    <n v="133019"/>
    <n v="232783"/>
    <n v="165744"/>
    <n v="290052"/>
    <n v="186378"/>
    <n v="326161"/>
    <n v="206671"/>
    <n v="361674"/>
  </r>
  <r>
    <n v="8"/>
    <s v="Region VIII -"/>
    <x v="41"/>
    <s v="ND"/>
    <x v="293"/>
    <n v="4"/>
    <x v="3"/>
    <n v="69432"/>
    <n v="111092"/>
    <n v="97205"/>
    <n v="155528"/>
    <n v="124978"/>
    <n v="199965"/>
    <n v="166637"/>
    <n v="266620"/>
    <n v="208297"/>
    <n v="333275"/>
    <n v="236070"/>
    <n v="377711"/>
    <n v="263843"/>
    <n v="422148"/>
  </r>
  <r>
    <n v="8"/>
    <s v="Region VIII -"/>
    <x v="41"/>
    <s v="ND"/>
    <x v="294"/>
    <n v="1"/>
    <x v="0"/>
    <n v="75292"/>
    <n v="131762"/>
    <n v="99546"/>
    <n v="174205"/>
    <n v="119825"/>
    <n v="209694"/>
    <n v="145232"/>
    <n v="254156"/>
    <n v="171445"/>
    <n v="300028"/>
    <n v="187472"/>
    <n v="328075"/>
    <n v="201808"/>
    <n v="353164"/>
  </r>
  <r>
    <n v="8"/>
    <s v="Region VIII -"/>
    <x v="41"/>
    <s v="ND"/>
    <x v="294"/>
    <n v="2"/>
    <x v="1"/>
    <n v="71070"/>
    <n v="124373"/>
    <n v="94261"/>
    <n v="164957"/>
    <n v="113840"/>
    <n v="199221"/>
    <n v="138869"/>
    <n v="243021"/>
    <n v="165666"/>
    <n v="289915"/>
    <n v="182938"/>
    <n v="320142"/>
    <n v="199256"/>
    <n v="348698"/>
  </r>
  <r>
    <n v="8"/>
    <s v="Region VIII -"/>
    <x v="41"/>
    <s v="ND"/>
    <x v="294"/>
    <n v="3"/>
    <x v="2"/>
    <n v="57306"/>
    <n v="100286"/>
    <n v="78973"/>
    <n v="138202"/>
    <n v="99916"/>
    <n v="174854"/>
    <n v="129988"/>
    <n v="227479"/>
    <n v="161956"/>
    <n v="283423"/>
    <n v="182085"/>
    <n v="318648"/>
    <n v="201873"/>
    <n v="353277"/>
  </r>
  <r>
    <n v="8"/>
    <s v="Region VIII -"/>
    <x v="41"/>
    <s v="ND"/>
    <x v="294"/>
    <n v="4"/>
    <x v="3"/>
    <n v="68254"/>
    <n v="109207"/>
    <n v="95556"/>
    <n v="152889"/>
    <n v="122858"/>
    <n v="196572"/>
    <n v="163810"/>
    <n v="262096"/>
    <n v="204763"/>
    <n v="327620"/>
    <n v="232064"/>
    <n v="371303"/>
    <n v="259366"/>
    <n v="414986"/>
  </r>
  <r>
    <n v="8"/>
    <s v="Region VIII -"/>
    <x v="41"/>
    <s v="ND"/>
    <x v="295"/>
    <n v="1"/>
    <x v="0"/>
    <n v="75997"/>
    <n v="132995"/>
    <n v="100355"/>
    <n v="175621"/>
    <n v="120604"/>
    <n v="211057"/>
    <n v="145842"/>
    <n v="255224"/>
    <n v="172097"/>
    <n v="301170"/>
    <n v="188169"/>
    <n v="329295"/>
    <n v="202536"/>
    <n v="354438"/>
  </r>
  <r>
    <n v="8"/>
    <s v="Region VIII -"/>
    <x v="41"/>
    <s v="ND"/>
    <x v="295"/>
    <n v="2"/>
    <x v="1"/>
    <n v="71901"/>
    <n v="125826"/>
    <n v="95228"/>
    <n v="166648"/>
    <n v="114797"/>
    <n v="200895"/>
    <n v="139668"/>
    <n v="244420"/>
    <n v="166490"/>
    <n v="291357"/>
    <n v="183770"/>
    <n v="321598"/>
    <n v="200060"/>
    <n v="350105"/>
  </r>
  <r>
    <n v="8"/>
    <s v="Region VIII -"/>
    <x v="41"/>
    <s v="ND"/>
    <x v="295"/>
    <n v="3"/>
    <x v="2"/>
    <n v="58238"/>
    <n v="101916"/>
    <n v="80314"/>
    <n v="140549"/>
    <n v="101689"/>
    <n v="177956"/>
    <n v="132448"/>
    <n v="231784"/>
    <n v="165046"/>
    <n v="288831"/>
    <n v="185631"/>
    <n v="324853"/>
    <n v="205884"/>
    <n v="360297"/>
  </r>
  <r>
    <n v="8"/>
    <s v="Region VIII -"/>
    <x v="41"/>
    <s v="ND"/>
    <x v="295"/>
    <n v="4"/>
    <x v="3"/>
    <n v="68684"/>
    <n v="109894"/>
    <n v="96158"/>
    <n v="153852"/>
    <n v="123631"/>
    <n v="197810"/>
    <n v="164842"/>
    <n v="263747"/>
    <n v="206052"/>
    <n v="329683"/>
    <n v="233526"/>
    <n v="373641"/>
    <n v="260999"/>
    <n v="417599"/>
  </r>
  <r>
    <n v="8"/>
    <s v="Region VIII -"/>
    <x v="42"/>
    <s v="SD"/>
    <x v="296"/>
    <n v="1"/>
    <x v="0"/>
    <n v="72707"/>
    <n v="127237"/>
    <n v="95955"/>
    <n v="167921"/>
    <n v="115229"/>
    <n v="201651"/>
    <n v="139194"/>
    <n v="243589"/>
    <n v="164221"/>
    <n v="287386"/>
    <n v="179550"/>
    <n v="314212"/>
    <n v="193249"/>
    <n v="338186"/>
  </r>
  <r>
    <n v="8"/>
    <s v="Region VIII -"/>
    <x v="42"/>
    <s v="SD"/>
    <x v="296"/>
    <n v="2"/>
    <x v="1"/>
    <n v="68861"/>
    <n v="120507"/>
    <n v="91142"/>
    <n v="159498"/>
    <n v="109778"/>
    <n v="192112"/>
    <n v="133398"/>
    <n v="233446"/>
    <n v="158957"/>
    <n v="278174"/>
    <n v="175421"/>
    <n v="306986"/>
    <n v="190924"/>
    <n v="334118"/>
  </r>
  <r>
    <n v="8"/>
    <s v="Region VIII -"/>
    <x v="42"/>
    <s v="SD"/>
    <x v="296"/>
    <n v="3"/>
    <x v="2"/>
    <n v="55892"/>
    <n v="97811"/>
    <n v="77104"/>
    <n v="134933"/>
    <n v="97659"/>
    <n v="170903"/>
    <n v="127266"/>
    <n v="222716"/>
    <n v="158600"/>
    <n v="277551"/>
    <n v="178412"/>
    <n v="312222"/>
    <n v="197914"/>
    <n v="346349"/>
  </r>
  <r>
    <n v="8"/>
    <s v="Region VIII -"/>
    <x v="42"/>
    <s v="SD"/>
    <x v="296"/>
    <n v="4"/>
    <x v="3"/>
    <n v="65617"/>
    <n v="104987"/>
    <n v="91864"/>
    <n v="146982"/>
    <n v="118110"/>
    <n v="188977"/>
    <n v="157481"/>
    <n v="251969"/>
    <n v="196851"/>
    <n v="314961"/>
    <n v="223097"/>
    <n v="356956"/>
    <n v="249344"/>
    <n v="398951"/>
  </r>
  <r>
    <n v="8"/>
    <s v="Region VIII -"/>
    <x v="42"/>
    <s v="SD"/>
    <x v="297"/>
    <n v="1"/>
    <x v="0"/>
    <n v="72707"/>
    <n v="127237"/>
    <n v="95955"/>
    <n v="167921"/>
    <n v="115229"/>
    <n v="201651"/>
    <n v="139194"/>
    <n v="243589"/>
    <n v="164221"/>
    <n v="287386"/>
    <n v="179550"/>
    <n v="314212"/>
    <n v="193249"/>
    <n v="338186"/>
  </r>
  <r>
    <n v="8"/>
    <s v="Region VIII -"/>
    <x v="42"/>
    <s v="SD"/>
    <x v="297"/>
    <n v="2"/>
    <x v="1"/>
    <n v="68861"/>
    <n v="120507"/>
    <n v="91142"/>
    <n v="159498"/>
    <n v="109778"/>
    <n v="192112"/>
    <n v="133398"/>
    <n v="233446"/>
    <n v="158957"/>
    <n v="278174"/>
    <n v="175421"/>
    <n v="306986"/>
    <n v="190924"/>
    <n v="334118"/>
  </r>
  <r>
    <n v="8"/>
    <s v="Region VIII -"/>
    <x v="42"/>
    <s v="SD"/>
    <x v="297"/>
    <n v="3"/>
    <x v="2"/>
    <n v="55892"/>
    <n v="97811"/>
    <n v="77104"/>
    <n v="134933"/>
    <n v="97659"/>
    <n v="170903"/>
    <n v="127266"/>
    <n v="222716"/>
    <n v="158600"/>
    <n v="277551"/>
    <n v="178412"/>
    <n v="312222"/>
    <n v="197914"/>
    <n v="346349"/>
  </r>
  <r>
    <n v="8"/>
    <s v="Region VIII -"/>
    <x v="42"/>
    <s v="SD"/>
    <x v="297"/>
    <n v="4"/>
    <x v="3"/>
    <n v="65617"/>
    <n v="104987"/>
    <n v="91864"/>
    <n v="146982"/>
    <n v="118110"/>
    <n v="188977"/>
    <n v="157481"/>
    <n v="251969"/>
    <n v="196851"/>
    <n v="314961"/>
    <n v="223097"/>
    <n v="356956"/>
    <n v="249344"/>
    <n v="398951"/>
  </r>
  <r>
    <n v="8"/>
    <s v="Region VIII -"/>
    <x v="42"/>
    <s v="SD"/>
    <x v="298"/>
    <n v="1"/>
    <x v="0"/>
    <n v="72942"/>
    <n v="127648"/>
    <n v="96350"/>
    <n v="168612"/>
    <n v="115837"/>
    <n v="202714"/>
    <n v="140157"/>
    <n v="245275"/>
    <n v="165405"/>
    <n v="289458"/>
    <n v="180855"/>
    <n v="316497"/>
    <n v="194670"/>
    <n v="340672"/>
  </r>
  <r>
    <n v="8"/>
    <s v="Region VIII -"/>
    <x v="42"/>
    <s v="SD"/>
    <x v="298"/>
    <n v="2"/>
    <x v="1"/>
    <n v="68971"/>
    <n v="120699"/>
    <n v="91379"/>
    <n v="159913"/>
    <n v="110208"/>
    <n v="192864"/>
    <n v="134172"/>
    <n v="234801"/>
    <n v="159969"/>
    <n v="279946"/>
    <n v="176591"/>
    <n v="309035"/>
    <n v="192269"/>
    <n v="336471"/>
  </r>
  <r>
    <n v="8"/>
    <s v="Region VIII -"/>
    <x v="42"/>
    <s v="SD"/>
    <x v="298"/>
    <n v="3"/>
    <x v="2"/>
    <n v="55802"/>
    <n v="97654"/>
    <n v="76941"/>
    <n v="134648"/>
    <n v="97401"/>
    <n v="170452"/>
    <n v="126827"/>
    <n v="221947"/>
    <n v="158036"/>
    <n v="276562"/>
    <n v="177728"/>
    <n v="311025"/>
    <n v="197101"/>
    <n v="344927"/>
  </r>
  <r>
    <n v="8"/>
    <s v="Region VIII -"/>
    <x v="42"/>
    <s v="SD"/>
    <x v="298"/>
    <n v="4"/>
    <x v="3"/>
    <n v="65972"/>
    <n v="105556"/>
    <n v="92361"/>
    <n v="147778"/>
    <n v="118750"/>
    <n v="190001"/>
    <n v="158334"/>
    <n v="253334"/>
    <n v="197917"/>
    <n v="316668"/>
    <n v="224306"/>
    <n v="358890"/>
    <n v="250695"/>
    <n v="401112"/>
  </r>
  <r>
    <n v="8"/>
    <s v="Region VIII -"/>
    <x v="43"/>
    <s v="UT "/>
    <x v="299"/>
    <n v="1"/>
    <x v="0"/>
    <n v="70875"/>
    <n v="124031"/>
    <n v="93464"/>
    <n v="163562"/>
    <n v="112121"/>
    <n v="196211"/>
    <n v="135238"/>
    <n v="236667"/>
    <n v="159513"/>
    <n v="279147"/>
    <n v="174393"/>
    <n v="305188"/>
    <n v="187685"/>
    <n v="328449"/>
  </r>
  <r>
    <n v="8"/>
    <s v="Region VIII -"/>
    <x v="43"/>
    <s v="UT "/>
    <x v="299"/>
    <n v="2"/>
    <x v="1"/>
    <n v="67224"/>
    <n v="117643"/>
    <n v="88895"/>
    <n v="155566"/>
    <n v="106947"/>
    <n v="187157"/>
    <n v="129737"/>
    <n v="227039"/>
    <n v="154516"/>
    <n v="270404"/>
    <n v="170473"/>
    <n v="298328"/>
    <n v="185479"/>
    <n v="324587"/>
  </r>
  <r>
    <n v="8"/>
    <s v="Region VIII -"/>
    <x v="43"/>
    <s v="UT "/>
    <x v="299"/>
    <n v="3"/>
    <x v="2"/>
    <n v="54720"/>
    <n v="95759"/>
    <n v="75521"/>
    <n v="132162"/>
    <n v="95698"/>
    <n v="167472"/>
    <n v="124802"/>
    <n v="218403"/>
    <n v="155545"/>
    <n v="272203"/>
    <n v="175017"/>
    <n v="306279"/>
    <n v="194194"/>
    <n v="339840"/>
  </r>
  <r>
    <n v="8"/>
    <s v="Region VIII -"/>
    <x v="43"/>
    <s v="UT "/>
    <x v="299"/>
    <n v="4"/>
    <x v="3"/>
    <n v="63838"/>
    <n v="102141"/>
    <n v="89374"/>
    <n v="142998"/>
    <n v="114909"/>
    <n v="183854"/>
    <n v="153212"/>
    <n v="245139"/>
    <n v="191515"/>
    <n v="306424"/>
    <n v="217050"/>
    <n v="347281"/>
    <n v="242586"/>
    <n v="388137"/>
  </r>
  <r>
    <n v="8"/>
    <s v="Region VIII -"/>
    <x v="43"/>
    <s v="UT "/>
    <x v="300"/>
    <n v="1"/>
    <x v="0"/>
    <n v="72645"/>
    <n v="127129"/>
    <n v="95759"/>
    <n v="167578"/>
    <n v="114812"/>
    <n v="200920"/>
    <n v="138376"/>
    <n v="242159"/>
    <n v="163192"/>
    <n v="285586"/>
    <n v="178410"/>
    <n v="312218"/>
    <n v="192001"/>
    <n v="336003"/>
  </r>
  <r>
    <n v="8"/>
    <s v="Region VIII -"/>
    <x v="43"/>
    <s v="UT "/>
    <x v="300"/>
    <n v="2"/>
    <x v="1"/>
    <n v="68956"/>
    <n v="120673"/>
    <n v="91142"/>
    <n v="159499"/>
    <n v="109583"/>
    <n v="191771"/>
    <n v="132817"/>
    <n v="232430"/>
    <n v="158143"/>
    <n v="276750"/>
    <n v="174450"/>
    <n v="305287"/>
    <n v="189772"/>
    <n v="332101"/>
  </r>
  <r>
    <n v="8"/>
    <s v="Region VIII -"/>
    <x v="43"/>
    <s v="UT "/>
    <x v="300"/>
    <n v="3"/>
    <x v="2"/>
    <n v="56213"/>
    <n v="98372"/>
    <n v="77600"/>
    <n v="135800"/>
    <n v="98356"/>
    <n v="172123"/>
    <n v="128316"/>
    <n v="224554"/>
    <n v="159933"/>
    <n v="279883"/>
    <n v="179977"/>
    <n v="314960"/>
    <n v="199723"/>
    <n v="349516"/>
  </r>
  <r>
    <n v="8"/>
    <s v="Region VIII -"/>
    <x v="43"/>
    <s v="UT "/>
    <x v="300"/>
    <n v="4"/>
    <x v="3"/>
    <n v="65366"/>
    <n v="104586"/>
    <n v="91512"/>
    <n v="146420"/>
    <n v="117659"/>
    <n v="188254"/>
    <n v="156878"/>
    <n v="251005"/>
    <n v="196098"/>
    <n v="313757"/>
    <n v="222244"/>
    <n v="355591"/>
    <n v="248391"/>
    <n v="397425"/>
  </r>
  <r>
    <n v="8"/>
    <s v="Region VIII -"/>
    <x v="43"/>
    <s v="UT "/>
    <x v="301"/>
    <n v="1"/>
    <x v="0"/>
    <n v="73005"/>
    <n v="127759"/>
    <n v="96249"/>
    <n v="168435"/>
    <n v="115423"/>
    <n v="201990"/>
    <n v="139154"/>
    <n v="243519"/>
    <n v="164117"/>
    <n v="287206"/>
    <n v="179424"/>
    <n v="313992"/>
    <n v="193095"/>
    <n v="337916"/>
  </r>
  <r>
    <n v="8"/>
    <s v="Region VIII -"/>
    <x v="43"/>
    <s v="UT "/>
    <x v="301"/>
    <n v="2"/>
    <x v="1"/>
    <n v="69278"/>
    <n v="121236"/>
    <n v="91584"/>
    <n v="160271"/>
    <n v="110140"/>
    <n v="192744"/>
    <n v="133537"/>
    <n v="233689"/>
    <n v="159016"/>
    <n v="278278"/>
    <n v="175422"/>
    <n v="306988"/>
    <n v="190842"/>
    <n v="333974"/>
  </r>
  <r>
    <n v="8"/>
    <s v="Region VIII -"/>
    <x v="43"/>
    <s v="UT "/>
    <x v="301"/>
    <n v="3"/>
    <x v="2"/>
    <n v="56443"/>
    <n v="98775"/>
    <n v="77911"/>
    <n v="136345"/>
    <n v="98742"/>
    <n v="172798"/>
    <n v="128801"/>
    <n v="225401"/>
    <n v="160534"/>
    <n v="280934"/>
    <n v="180644"/>
    <n v="316128"/>
    <n v="200454"/>
    <n v="350795"/>
  </r>
  <r>
    <n v="8"/>
    <s v="Region VIII -"/>
    <x v="43"/>
    <s v="UT "/>
    <x v="301"/>
    <n v="4"/>
    <x v="3"/>
    <n v="65716"/>
    <n v="105145"/>
    <n v="92002"/>
    <n v="147203"/>
    <n v="118288"/>
    <n v="189261"/>
    <n v="157717"/>
    <n v="252348"/>
    <n v="197147"/>
    <n v="315435"/>
    <n v="223433"/>
    <n v="357492"/>
    <n v="249719"/>
    <n v="399550"/>
  </r>
  <r>
    <n v="8"/>
    <s v="Region VIII -"/>
    <x v="44"/>
    <s v="WY"/>
    <x v="302"/>
    <n v="1"/>
    <x v="0"/>
    <n v="71815"/>
    <n v="125676"/>
    <n v="94668"/>
    <n v="165668"/>
    <n v="113507"/>
    <n v="198638"/>
    <n v="136812"/>
    <n v="239421"/>
    <n v="161349"/>
    <n v="282360"/>
    <n v="176395"/>
    <n v="308692"/>
    <n v="189834"/>
    <n v="332209"/>
  </r>
  <r>
    <n v="8"/>
    <s v="Region VIII -"/>
    <x v="44"/>
    <s v="WY"/>
    <x v="302"/>
    <n v="2"/>
    <x v="1"/>
    <n v="68165"/>
    <n v="119288"/>
    <n v="90099"/>
    <n v="157673"/>
    <n v="108333"/>
    <n v="189583"/>
    <n v="131311"/>
    <n v="229794"/>
    <n v="156352"/>
    <n v="273617"/>
    <n v="172476"/>
    <n v="301833"/>
    <n v="187627"/>
    <n v="328347"/>
  </r>
  <r>
    <n v="8"/>
    <s v="Region VIII -"/>
    <x v="44"/>
    <s v="WY"/>
    <x v="302"/>
    <n v="3"/>
    <x v="2"/>
    <n v="55561"/>
    <n v="97232"/>
    <n v="76700"/>
    <n v="134224"/>
    <n v="97213"/>
    <n v="170123"/>
    <n v="126822"/>
    <n v="221938"/>
    <n v="158070"/>
    <n v="276622"/>
    <n v="177879"/>
    <n v="311288"/>
    <n v="197393"/>
    <n v="345438"/>
  </r>
  <r>
    <n v="8"/>
    <s v="Region VIII -"/>
    <x v="44"/>
    <s v="WY"/>
    <x v="302"/>
    <n v="4"/>
    <x v="3"/>
    <n v="64624"/>
    <n v="103398"/>
    <n v="90473"/>
    <n v="144757"/>
    <n v="116323"/>
    <n v="186116"/>
    <n v="155097"/>
    <n v="248155"/>
    <n v="193871"/>
    <n v="310194"/>
    <n v="219721"/>
    <n v="351553"/>
    <n v="245570"/>
    <n v="392912"/>
  </r>
  <r>
    <n v="8"/>
    <s v="Region VIII -"/>
    <x v="44"/>
    <s v="WY"/>
    <x v="303"/>
    <n v="1"/>
    <x v="0"/>
    <n v="71565"/>
    <n v="125238"/>
    <n v="94290"/>
    <n v="165008"/>
    <n v="112979"/>
    <n v="197713"/>
    <n v="136044"/>
    <n v="238077"/>
    <n v="160416"/>
    <n v="280728"/>
    <n v="175370"/>
    <n v="306897"/>
    <n v="188721"/>
    <n v="330261"/>
  </r>
  <r>
    <n v="8"/>
    <s v="Region VIII -"/>
    <x v="44"/>
    <s v="WY"/>
    <x v="303"/>
    <n v="2"/>
    <x v="1"/>
    <n v="67991"/>
    <n v="118985"/>
    <n v="89817"/>
    <n v="157180"/>
    <n v="107914"/>
    <n v="188849"/>
    <n v="130659"/>
    <n v="228652"/>
    <n v="155525"/>
    <n v="272169"/>
    <n v="171533"/>
    <n v="300182"/>
    <n v="186561"/>
    <n v="326481"/>
  </r>
  <r>
    <n v="8"/>
    <s v="Region VIII -"/>
    <x v="44"/>
    <s v="WY"/>
    <x v="303"/>
    <n v="3"/>
    <x v="2"/>
    <n v="55521"/>
    <n v="97162"/>
    <n v="76666"/>
    <n v="134166"/>
    <n v="97200"/>
    <n v="170100"/>
    <n v="126863"/>
    <n v="222011"/>
    <n v="158131"/>
    <n v="276730"/>
    <n v="177975"/>
    <n v="311456"/>
    <n v="197530"/>
    <n v="345678"/>
  </r>
  <r>
    <n v="8"/>
    <s v="Region VIII -"/>
    <x v="44"/>
    <s v="WY"/>
    <x v="303"/>
    <n v="4"/>
    <x v="3"/>
    <n v="64317"/>
    <n v="102908"/>
    <n v="90044"/>
    <n v="144071"/>
    <n v="115771"/>
    <n v="185234"/>
    <n v="154361"/>
    <n v="246978"/>
    <n v="192952"/>
    <n v="308723"/>
    <n v="218679"/>
    <n v="349886"/>
    <n v="244406"/>
    <n v="391049"/>
  </r>
  <r>
    <n v="8"/>
    <s v="Region VIII -"/>
    <x v="44"/>
    <s v="WY"/>
    <x v="304"/>
    <n v="1"/>
    <x v="0"/>
    <n v="70124"/>
    <n v="122718"/>
    <n v="92331"/>
    <n v="161580"/>
    <n v="110535"/>
    <n v="193436"/>
    <n v="132934"/>
    <n v="232635"/>
    <n v="156715"/>
    <n v="274251"/>
    <n v="171315"/>
    <n v="299802"/>
    <n v="184346"/>
    <n v="322606"/>
  </r>
  <r>
    <n v="8"/>
    <s v="Region VIII -"/>
    <x v="44"/>
    <s v="WY"/>
    <x v="304"/>
    <n v="2"/>
    <x v="1"/>
    <n v="66705"/>
    <n v="116733"/>
    <n v="88051"/>
    <n v="154089"/>
    <n v="105688"/>
    <n v="184953"/>
    <n v="127780"/>
    <n v="223616"/>
    <n v="152034"/>
    <n v="266059"/>
    <n v="167643"/>
    <n v="293376"/>
    <n v="182279"/>
    <n v="318989"/>
  </r>
  <r>
    <n v="8"/>
    <s v="Region VIII -"/>
    <x v="44"/>
    <s v="WY"/>
    <x v="304"/>
    <n v="3"/>
    <x v="2"/>
    <n v="54600"/>
    <n v="95549"/>
    <n v="75422"/>
    <n v="131988"/>
    <n v="95659"/>
    <n v="167403"/>
    <n v="124926"/>
    <n v="218620"/>
    <n v="155729"/>
    <n v="272525"/>
    <n v="175305"/>
    <n v="306784"/>
    <n v="194606"/>
    <n v="340561"/>
  </r>
  <r>
    <n v="8"/>
    <s v="Region VIII -"/>
    <x v="44"/>
    <s v="WY"/>
    <x v="304"/>
    <n v="4"/>
    <x v="3"/>
    <n v="62919"/>
    <n v="100670"/>
    <n v="88087"/>
    <n v="140939"/>
    <n v="113254"/>
    <n v="181207"/>
    <n v="151006"/>
    <n v="241609"/>
    <n v="188757"/>
    <n v="302011"/>
    <n v="213925"/>
    <n v="342279"/>
    <n v="239092"/>
    <n v="382547"/>
  </r>
  <r>
    <n v="9"/>
    <s v="Region IX - West"/>
    <x v="45"/>
    <s v="AZ"/>
    <x v="305"/>
    <n v="1"/>
    <x v="0"/>
    <n v="73555"/>
    <n v="128721"/>
    <n v="96810"/>
    <n v="169417"/>
    <n v="115834"/>
    <n v="202710"/>
    <n v="139201"/>
    <n v="243602"/>
    <n v="164081"/>
    <n v="287142"/>
    <n v="179362"/>
    <n v="313884"/>
    <n v="192999"/>
    <n v="337747"/>
  </r>
  <r>
    <n v="9"/>
    <s v="Region IX - West"/>
    <x v="45"/>
    <s v="AZ"/>
    <x v="305"/>
    <n v="2"/>
    <x v="1"/>
    <n v="70020"/>
    <n v="122535"/>
    <n v="92385"/>
    <n v="161674"/>
    <n v="110824"/>
    <n v="193941"/>
    <n v="133874"/>
    <n v="234279"/>
    <n v="159242"/>
    <n v="278674"/>
    <n v="175567"/>
    <n v="307242"/>
    <n v="190862"/>
    <n v="334008"/>
  </r>
  <r>
    <n v="9"/>
    <s v="Region IX - West"/>
    <x v="45"/>
    <s v="AZ"/>
    <x v="305"/>
    <n v="3"/>
    <x v="2"/>
    <n v="57395"/>
    <n v="100442"/>
    <n v="79301"/>
    <n v="138777"/>
    <n v="100603"/>
    <n v="176055"/>
    <n v="131429"/>
    <n v="230001"/>
    <n v="163844"/>
    <n v="286726"/>
    <n v="184462"/>
    <n v="322809"/>
    <n v="204796"/>
    <n v="358393"/>
  </r>
  <r>
    <n v="9"/>
    <s v="Region IX - West"/>
    <x v="45"/>
    <s v="AZ"/>
    <x v="305"/>
    <n v="4"/>
    <x v="3"/>
    <n v="65931"/>
    <n v="105490"/>
    <n v="92304"/>
    <n v="147686"/>
    <n v="118676"/>
    <n v="189882"/>
    <n v="158235"/>
    <n v="253175"/>
    <n v="197793"/>
    <n v="316469"/>
    <n v="224166"/>
    <n v="358665"/>
    <n v="250538"/>
    <n v="400861"/>
  </r>
  <r>
    <n v="9"/>
    <s v="Region IX - West"/>
    <x v="45"/>
    <s v="AZ"/>
    <x v="306"/>
    <n v="1"/>
    <x v="0"/>
    <n v="75716"/>
    <n v="132502"/>
    <n v="99748"/>
    <n v="174559"/>
    <n v="119500"/>
    <n v="209125"/>
    <n v="143866"/>
    <n v="251766"/>
    <n v="169633"/>
    <n v="296858"/>
    <n v="185444"/>
    <n v="324527"/>
    <n v="199560"/>
    <n v="349230"/>
  </r>
  <r>
    <n v="9"/>
    <s v="Region IX - West"/>
    <x v="45"/>
    <s v="AZ"/>
    <x v="306"/>
    <n v="2"/>
    <x v="1"/>
    <n v="71950"/>
    <n v="125912"/>
    <n v="95035"/>
    <n v="166310"/>
    <n v="114163"/>
    <n v="199785"/>
    <n v="138191"/>
    <n v="241834"/>
    <n v="164479"/>
    <n v="287838"/>
    <n v="181401"/>
    <n v="317451"/>
    <n v="197284"/>
    <n v="345247"/>
  </r>
  <r>
    <n v="9"/>
    <s v="Region IX - West"/>
    <x v="45"/>
    <s v="AZ"/>
    <x v="306"/>
    <n v="3"/>
    <x v="2"/>
    <n v="58778"/>
    <n v="102861"/>
    <n v="81168"/>
    <n v="142045"/>
    <n v="102915"/>
    <n v="180101"/>
    <n v="134336"/>
    <n v="235087"/>
    <n v="167447"/>
    <n v="293033"/>
    <n v="188467"/>
    <n v="329817"/>
    <n v="209182"/>
    <n v="366069"/>
  </r>
  <r>
    <n v="9"/>
    <s v="Region IX - West"/>
    <x v="45"/>
    <s v="AZ"/>
    <x v="306"/>
    <n v="4"/>
    <x v="3"/>
    <n v="68029"/>
    <n v="108846"/>
    <n v="95240"/>
    <n v="152384"/>
    <n v="122451"/>
    <n v="195922"/>
    <n v="163268"/>
    <n v="261230"/>
    <n v="204086"/>
    <n v="326537"/>
    <n v="231297"/>
    <n v="370075"/>
    <n v="258508"/>
    <n v="413613"/>
  </r>
  <r>
    <n v="9"/>
    <s v="Region IX - West"/>
    <x v="45"/>
    <s v="AZ"/>
    <x v="307"/>
    <n v="1"/>
    <x v="0"/>
    <n v="73225"/>
    <n v="128144"/>
    <n v="96473"/>
    <n v="168828"/>
    <n v="115587"/>
    <n v="202278"/>
    <n v="139173"/>
    <n v="243553"/>
    <n v="164103"/>
    <n v="287180"/>
    <n v="179399"/>
    <n v="313949"/>
    <n v="193056"/>
    <n v="337849"/>
  </r>
  <r>
    <n v="9"/>
    <s v="Region IX - West"/>
    <x v="45"/>
    <s v="AZ"/>
    <x v="307"/>
    <n v="2"/>
    <x v="1"/>
    <n v="69575"/>
    <n v="121756"/>
    <n v="91904"/>
    <n v="160832"/>
    <n v="110413"/>
    <n v="193223"/>
    <n v="133671"/>
    <n v="233925"/>
    <n v="159106"/>
    <n v="278436"/>
    <n v="175480"/>
    <n v="307090"/>
    <n v="190850"/>
    <n v="333987"/>
  </r>
  <r>
    <n v="9"/>
    <s v="Region IX - West"/>
    <x v="45"/>
    <s v="AZ"/>
    <x v="307"/>
    <n v="3"/>
    <x v="2"/>
    <n v="56824"/>
    <n v="99442"/>
    <n v="78467"/>
    <n v="137318"/>
    <n v="99486"/>
    <n v="174100"/>
    <n v="129852"/>
    <n v="227241"/>
    <n v="161858"/>
    <n v="283251"/>
    <n v="182172"/>
    <n v="318800"/>
    <n v="202191"/>
    <n v="353834"/>
  </r>
  <r>
    <n v="9"/>
    <s v="Region IX - West"/>
    <x v="45"/>
    <s v="AZ"/>
    <x v="307"/>
    <n v="4"/>
    <x v="3"/>
    <n v="65802"/>
    <n v="105283"/>
    <n v="92122"/>
    <n v="147396"/>
    <n v="118443"/>
    <n v="189509"/>
    <n v="157924"/>
    <n v="252679"/>
    <n v="197405"/>
    <n v="315848"/>
    <n v="223726"/>
    <n v="357962"/>
    <n v="250047"/>
    <n v="400075"/>
  </r>
  <r>
    <n v="9"/>
    <s v="Region IX - West"/>
    <x v="45"/>
    <s v="AZ"/>
    <x v="308"/>
    <n v="1"/>
    <x v="0"/>
    <n v="73915"/>
    <n v="129352"/>
    <n v="97299"/>
    <n v="170274"/>
    <n v="116445"/>
    <n v="203779"/>
    <n v="139979"/>
    <n v="244963"/>
    <n v="165006"/>
    <n v="288761"/>
    <n v="180376"/>
    <n v="315658"/>
    <n v="194092"/>
    <n v="339661"/>
  </r>
  <r>
    <n v="9"/>
    <s v="Region IX - West"/>
    <x v="45"/>
    <s v="AZ"/>
    <x v="308"/>
    <n v="2"/>
    <x v="1"/>
    <n v="70342"/>
    <n v="123098"/>
    <n v="92827"/>
    <n v="162447"/>
    <n v="111380"/>
    <n v="194915"/>
    <n v="134593"/>
    <n v="235538"/>
    <n v="160115"/>
    <n v="280201"/>
    <n v="176539"/>
    <n v="308943"/>
    <n v="191932"/>
    <n v="335881"/>
  </r>
  <r>
    <n v="9"/>
    <s v="Region IX - West"/>
    <x v="45"/>
    <s v="AZ"/>
    <x v="308"/>
    <n v="3"/>
    <x v="2"/>
    <n v="57626"/>
    <n v="100845"/>
    <n v="79613"/>
    <n v="139322"/>
    <n v="100988"/>
    <n v="176729"/>
    <n v="131914"/>
    <n v="230849"/>
    <n v="164444"/>
    <n v="287777"/>
    <n v="185130"/>
    <n v="323977"/>
    <n v="205527"/>
    <n v="359672"/>
  </r>
  <r>
    <n v="9"/>
    <s v="Region IX - West"/>
    <x v="45"/>
    <s v="AZ"/>
    <x v="308"/>
    <n v="4"/>
    <x v="3"/>
    <n v="66281"/>
    <n v="106049"/>
    <n v="92793"/>
    <n v="148469"/>
    <n v="119305"/>
    <n v="190888"/>
    <n v="159074"/>
    <n v="254518"/>
    <n v="198842"/>
    <n v="318147"/>
    <n v="225354"/>
    <n v="360567"/>
    <n v="251867"/>
    <n v="402987"/>
  </r>
  <r>
    <n v="9"/>
    <s v="Region IX - West"/>
    <x v="45"/>
    <s v="AZ"/>
    <x v="309"/>
    <n v="1"/>
    <x v="0"/>
    <n v="73445"/>
    <n v="128529"/>
    <n v="96698"/>
    <n v="169221"/>
    <n v="115752"/>
    <n v="202566"/>
    <n v="139192"/>
    <n v="243586"/>
    <n v="164088"/>
    <n v="287154"/>
    <n v="179375"/>
    <n v="313906"/>
    <n v="193018"/>
    <n v="337781"/>
  </r>
  <r>
    <n v="9"/>
    <s v="Region IX - West"/>
    <x v="45"/>
    <s v="AZ"/>
    <x v="309"/>
    <n v="2"/>
    <x v="1"/>
    <n v="69872"/>
    <n v="122275"/>
    <n v="92225"/>
    <n v="161393"/>
    <n v="110687"/>
    <n v="193702"/>
    <n v="133806"/>
    <n v="234161"/>
    <n v="159197"/>
    <n v="278595"/>
    <n v="175538"/>
    <n v="307191"/>
    <n v="190858"/>
    <n v="334001"/>
  </r>
  <r>
    <n v="9"/>
    <s v="Region IX - West"/>
    <x v="45"/>
    <s v="AZ"/>
    <x v="309"/>
    <n v="3"/>
    <x v="2"/>
    <n v="57205"/>
    <n v="100108"/>
    <n v="79023"/>
    <n v="138291"/>
    <n v="100230"/>
    <n v="175403"/>
    <n v="130904"/>
    <n v="229081"/>
    <n v="163182"/>
    <n v="285568"/>
    <n v="183699"/>
    <n v="321473"/>
    <n v="203928"/>
    <n v="356873"/>
  </r>
  <r>
    <n v="9"/>
    <s v="Region IX - West"/>
    <x v="45"/>
    <s v="AZ"/>
    <x v="309"/>
    <n v="4"/>
    <x v="3"/>
    <n v="65888"/>
    <n v="105421"/>
    <n v="92243"/>
    <n v="147589"/>
    <n v="118598"/>
    <n v="189757"/>
    <n v="158131"/>
    <n v="253010"/>
    <n v="197664"/>
    <n v="316262"/>
    <n v="224019"/>
    <n v="358431"/>
    <n v="250374"/>
    <n v="400599"/>
  </r>
  <r>
    <n v="9"/>
    <s v="Region IX - West"/>
    <x v="45"/>
    <s v="AZ"/>
    <x v="310"/>
    <n v="1"/>
    <x v="0"/>
    <n v="72725"/>
    <n v="127269"/>
    <n v="95718"/>
    <n v="167507"/>
    <n v="114530"/>
    <n v="200428"/>
    <n v="137637"/>
    <n v="240865"/>
    <n v="162238"/>
    <n v="283916"/>
    <n v="177348"/>
    <n v="310358"/>
    <n v="190831"/>
    <n v="333954"/>
  </r>
  <r>
    <n v="9"/>
    <s v="Region IX - West"/>
    <x v="45"/>
    <s v="AZ"/>
    <x v="310"/>
    <n v="2"/>
    <x v="1"/>
    <n v="69228"/>
    <n v="121149"/>
    <n v="91342"/>
    <n v="159848"/>
    <n v="109574"/>
    <n v="191754"/>
    <n v="132367"/>
    <n v="231643"/>
    <n v="157452"/>
    <n v="275540"/>
    <n v="173593"/>
    <n v="303788"/>
    <n v="188717"/>
    <n v="330255"/>
  </r>
  <r>
    <n v="9"/>
    <s v="Region IX - West"/>
    <x v="45"/>
    <s v="AZ"/>
    <x v="310"/>
    <n v="3"/>
    <x v="2"/>
    <n v="56744"/>
    <n v="99302"/>
    <n v="78401"/>
    <n v="137202"/>
    <n v="99460"/>
    <n v="174055"/>
    <n v="129935"/>
    <n v="227386"/>
    <n v="161980"/>
    <n v="283466"/>
    <n v="182364"/>
    <n v="319137"/>
    <n v="202466"/>
    <n v="354315"/>
  </r>
  <r>
    <n v="9"/>
    <s v="Region IX - West"/>
    <x v="45"/>
    <s v="AZ"/>
    <x v="310"/>
    <n v="4"/>
    <x v="3"/>
    <n v="65189"/>
    <n v="104302"/>
    <n v="91264"/>
    <n v="146023"/>
    <n v="117340"/>
    <n v="187744"/>
    <n v="156453"/>
    <n v="250325"/>
    <n v="195567"/>
    <n v="312907"/>
    <n v="221642"/>
    <n v="354627"/>
    <n v="247718"/>
    <n v="396348"/>
  </r>
  <r>
    <n v="9"/>
    <s v="Region IX - West"/>
    <x v="45"/>
    <s v="AZ"/>
    <x v="311"/>
    <n v="1"/>
    <x v="0"/>
    <n v="74275"/>
    <n v="129982"/>
    <n v="97789"/>
    <n v="171131"/>
    <n v="117056"/>
    <n v="204848"/>
    <n v="140756"/>
    <n v="246323"/>
    <n v="165932"/>
    <n v="290380"/>
    <n v="181390"/>
    <n v="317432"/>
    <n v="195186"/>
    <n v="341575"/>
  </r>
  <r>
    <n v="9"/>
    <s v="Region IX - West"/>
    <x v="45"/>
    <s v="AZ"/>
    <x v="311"/>
    <n v="2"/>
    <x v="1"/>
    <n v="70663"/>
    <n v="123661"/>
    <n v="93268"/>
    <n v="163220"/>
    <n v="111937"/>
    <n v="195889"/>
    <n v="135313"/>
    <n v="236797"/>
    <n v="160988"/>
    <n v="281729"/>
    <n v="177511"/>
    <n v="310645"/>
    <n v="193002"/>
    <n v="337754"/>
  </r>
  <r>
    <n v="9"/>
    <s v="Region IX - West"/>
    <x v="45"/>
    <s v="AZ"/>
    <x v="311"/>
    <n v="3"/>
    <x v="2"/>
    <n v="57856"/>
    <n v="101248"/>
    <n v="79924"/>
    <n v="139867"/>
    <n v="101373"/>
    <n v="177403"/>
    <n v="132398"/>
    <n v="231697"/>
    <n v="165045"/>
    <n v="288829"/>
    <n v="185797"/>
    <n v="325145"/>
    <n v="206258"/>
    <n v="360951"/>
  </r>
  <r>
    <n v="9"/>
    <s v="Region IX - West"/>
    <x v="45"/>
    <s v="AZ"/>
    <x v="311"/>
    <n v="4"/>
    <x v="3"/>
    <n v="66630"/>
    <n v="106608"/>
    <n v="93282"/>
    <n v="149252"/>
    <n v="119934"/>
    <n v="191895"/>
    <n v="159913"/>
    <n v="255860"/>
    <n v="199891"/>
    <n v="319825"/>
    <n v="226543"/>
    <n v="362469"/>
    <n v="253195"/>
    <n v="405112"/>
  </r>
  <r>
    <n v="9"/>
    <s v="Region IX - West"/>
    <x v="46"/>
    <s v="CA "/>
    <x v="312"/>
    <n v="1"/>
    <x v="0"/>
    <n v="90048"/>
    <n v="157585"/>
    <n v="118528"/>
    <n v="207424"/>
    <n v="141838"/>
    <n v="248216"/>
    <n v="170479"/>
    <n v="298339"/>
    <n v="200955"/>
    <n v="351672"/>
    <n v="219673"/>
    <n v="384427"/>
    <n v="236375"/>
    <n v="413657"/>
  </r>
  <r>
    <n v="9"/>
    <s v="Region IX - West"/>
    <x v="46"/>
    <s v="CA "/>
    <x v="312"/>
    <n v="2"/>
    <x v="1"/>
    <n v="85706"/>
    <n v="149986"/>
    <n v="113094"/>
    <n v="197914"/>
    <n v="135683"/>
    <n v="237446"/>
    <n v="163936"/>
    <n v="286887"/>
    <n v="195012"/>
    <n v="341272"/>
    <n v="215011"/>
    <n v="376268"/>
    <n v="233751"/>
    <n v="409064"/>
  </r>
  <r>
    <n v="9"/>
    <s v="Region IX - West"/>
    <x v="46"/>
    <s v="CA "/>
    <x v="312"/>
    <n v="3"/>
    <x v="2"/>
    <n v="70231"/>
    <n v="122904"/>
    <n v="97031"/>
    <n v="169805"/>
    <n v="123089"/>
    <n v="215405"/>
    <n v="160793"/>
    <n v="281387"/>
    <n v="200447"/>
    <n v="350782"/>
    <n v="225666"/>
    <n v="394915"/>
    <n v="250535"/>
    <n v="438435"/>
  </r>
  <r>
    <n v="9"/>
    <s v="Region IX - West"/>
    <x v="46"/>
    <s v="CA "/>
    <x v="312"/>
    <n v="4"/>
    <x v="3"/>
    <n v="80733"/>
    <n v="129173"/>
    <n v="113026"/>
    <n v="180842"/>
    <n v="145319"/>
    <n v="232511"/>
    <n v="193759"/>
    <n v="310015"/>
    <n v="242199"/>
    <n v="387519"/>
    <n v="274492"/>
    <n v="439188"/>
    <n v="306786"/>
    <n v="490857"/>
  </r>
  <r>
    <n v="9"/>
    <s v="Region IX - West"/>
    <x v="46"/>
    <s v="CA "/>
    <x v="313"/>
    <n v="1"/>
    <x v="0"/>
    <n v="92789"/>
    <n v="162381"/>
    <n v="122180"/>
    <n v="213815"/>
    <n v="146279"/>
    <n v="255989"/>
    <n v="175941"/>
    <n v="307896"/>
    <n v="207418"/>
    <n v="362982"/>
    <n v="226743"/>
    <n v="396801"/>
    <n v="243992"/>
    <n v="426986"/>
  </r>
  <r>
    <n v="9"/>
    <s v="Region IX - West"/>
    <x v="46"/>
    <s v="CA "/>
    <x v="313"/>
    <n v="2"/>
    <x v="1"/>
    <n v="88255"/>
    <n v="154446"/>
    <n v="116505"/>
    <n v="203884"/>
    <n v="139852"/>
    <n v="244742"/>
    <n v="169107"/>
    <n v="295938"/>
    <n v="201212"/>
    <n v="352121"/>
    <n v="221875"/>
    <n v="388281"/>
    <n v="241251"/>
    <n v="422189"/>
  </r>
  <r>
    <n v="9"/>
    <s v="Region IX - West"/>
    <x v="46"/>
    <s v="CA "/>
    <x v="313"/>
    <n v="3"/>
    <x v="2"/>
    <n v="72225"/>
    <n v="126394"/>
    <n v="99766"/>
    <n v="174590"/>
    <n v="126531"/>
    <n v="221429"/>
    <n v="165235"/>
    <n v="289161"/>
    <n v="205975"/>
    <n v="360456"/>
    <n v="231865"/>
    <n v="405763"/>
    <n v="257388"/>
    <n v="450429"/>
  </r>
  <r>
    <n v="9"/>
    <s v="Region IX - West"/>
    <x v="46"/>
    <s v="CA "/>
    <x v="313"/>
    <n v="4"/>
    <x v="3"/>
    <n v="83266"/>
    <n v="133226"/>
    <n v="116573"/>
    <n v="186516"/>
    <n v="149879"/>
    <n v="239807"/>
    <n v="199839"/>
    <n v="319742"/>
    <n v="249799"/>
    <n v="399678"/>
    <n v="283105"/>
    <n v="452968"/>
    <n v="316412"/>
    <n v="506259"/>
  </r>
  <r>
    <n v="9"/>
    <s v="Region IX - West"/>
    <x v="46"/>
    <s v="CA "/>
    <x v="314"/>
    <n v="1"/>
    <x v="0"/>
    <n v="90769"/>
    <n v="158845"/>
    <n v="119508"/>
    <n v="209138"/>
    <n v="143060"/>
    <n v="250354"/>
    <n v="172034"/>
    <n v="301060"/>
    <n v="202806"/>
    <n v="354911"/>
    <n v="221700"/>
    <n v="387975"/>
    <n v="238562"/>
    <n v="417484"/>
  </r>
  <r>
    <n v="9"/>
    <s v="Region IX - West"/>
    <x v="46"/>
    <s v="CA "/>
    <x v="314"/>
    <n v="2"/>
    <x v="1"/>
    <n v="86350"/>
    <n v="151112"/>
    <n v="113977"/>
    <n v="199459"/>
    <n v="136796"/>
    <n v="239394"/>
    <n v="165375"/>
    <n v="289406"/>
    <n v="196758"/>
    <n v="344326"/>
    <n v="216955"/>
    <n v="379672"/>
    <n v="235891"/>
    <n v="412810"/>
  </r>
  <r>
    <n v="9"/>
    <s v="Region IX - West"/>
    <x v="46"/>
    <s v="CA "/>
    <x v="314"/>
    <n v="3"/>
    <x v="2"/>
    <n v="70692"/>
    <n v="123711"/>
    <n v="97654"/>
    <n v="170894"/>
    <n v="123859"/>
    <n v="216754"/>
    <n v="161762"/>
    <n v="283083"/>
    <n v="201648"/>
    <n v="352884"/>
    <n v="227001"/>
    <n v="397251"/>
    <n v="251997"/>
    <n v="440994"/>
  </r>
  <r>
    <n v="9"/>
    <s v="Region IX - West"/>
    <x v="46"/>
    <s v="CA "/>
    <x v="314"/>
    <n v="4"/>
    <x v="3"/>
    <n v="81432"/>
    <n v="130291"/>
    <n v="114005"/>
    <n v="182408"/>
    <n v="146578"/>
    <n v="234525"/>
    <n v="195437"/>
    <n v="312700"/>
    <n v="244297"/>
    <n v="390874"/>
    <n v="276869"/>
    <n v="442991"/>
    <n v="309442"/>
    <n v="495108"/>
  </r>
  <r>
    <n v="9"/>
    <s v="Region IX - West"/>
    <x v="46"/>
    <s v="CA "/>
    <x v="315"/>
    <n v="1"/>
    <x v="0"/>
    <n v="91849"/>
    <n v="160736"/>
    <n v="120977"/>
    <n v="211709"/>
    <n v="144893"/>
    <n v="253562"/>
    <n v="174367"/>
    <n v="305142"/>
    <n v="205582"/>
    <n v="359769"/>
    <n v="224741"/>
    <n v="393296"/>
    <n v="241843"/>
    <n v="423226"/>
  </r>
  <r>
    <n v="9"/>
    <s v="Region IX - West"/>
    <x v="46"/>
    <s v="CA "/>
    <x v="315"/>
    <n v="2"/>
    <x v="1"/>
    <n v="87315"/>
    <n v="152801"/>
    <n v="115301"/>
    <n v="201778"/>
    <n v="138466"/>
    <n v="242315"/>
    <n v="167533"/>
    <n v="293183"/>
    <n v="199376"/>
    <n v="348908"/>
    <n v="219872"/>
    <n v="384776"/>
    <n v="239102"/>
    <n v="418429"/>
  </r>
  <r>
    <n v="9"/>
    <s v="Region IX - West"/>
    <x v="46"/>
    <s v="CA "/>
    <x v="315"/>
    <n v="3"/>
    <x v="2"/>
    <n v="71383"/>
    <n v="124921"/>
    <n v="98587"/>
    <n v="172528"/>
    <n v="125015"/>
    <n v="218777"/>
    <n v="163215"/>
    <n v="285625"/>
    <n v="203450"/>
    <n v="356037"/>
    <n v="229003"/>
    <n v="400755"/>
    <n v="254190"/>
    <n v="444832"/>
  </r>
  <r>
    <n v="9"/>
    <s v="Region IX - West"/>
    <x v="46"/>
    <s v="CA "/>
    <x v="315"/>
    <n v="4"/>
    <x v="3"/>
    <n v="82481"/>
    <n v="131969"/>
    <n v="115473"/>
    <n v="184757"/>
    <n v="148466"/>
    <n v="237545"/>
    <n v="197954"/>
    <n v="316727"/>
    <n v="247443"/>
    <n v="395908"/>
    <n v="280435"/>
    <n v="448696"/>
    <n v="313427"/>
    <n v="501484"/>
  </r>
  <r>
    <n v="9"/>
    <s v="Region IX - West"/>
    <x v="46"/>
    <s v="CA "/>
    <x v="316"/>
    <n v="1"/>
    <x v="0"/>
    <n v="89578"/>
    <n v="156762"/>
    <n v="117926"/>
    <n v="206371"/>
    <n v="141144"/>
    <n v="247003"/>
    <n v="169693"/>
    <n v="296962"/>
    <n v="200037"/>
    <n v="350065"/>
    <n v="218671"/>
    <n v="382675"/>
    <n v="235301"/>
    <n v="411777"/>
  </r>
  <r>
    <n v="9"/>
    <s v="Region IX - West"/>
    <x v="46"/>
    <s v="CA "/>
    <x v="316"/>
    <n v="2"/>
    <x v="1"/>
    <n v="85236"/>
    <n v="149164"/>
    <n v="112492"/>
    <n v="196861"/>
    <n v="134990"/>
    <n v="236232"/>
    <n v="163149"/>
    <n v="285510"/>
    <n v="194094"/>
    <n v="339665"/>
    <n v="214009"/>
    <n v="374516"/>
    <n v="232676"/>
    <n v="407184"/>
  </r>
  <r>
    <n v="9"/>
    <s v="Region IX - West"/>
    <x v="46"/>
    <s v="CA "/>
    <x v="316"/>
    <n v="3"/>
    <x v="2"/>
    <n v="69810"/>
    <n v="122168"/>
    <n v="96442"/>
    <n v="168774"/>
    <n v="122331"/>
    <n v="214080"/>
    <n v="159783"/>
    <n v="279620"/>
    <n v="199184"/>
    <n v="348572"/>
    <n v="224235"/>
    <n v="392411"/>
    <n v="248935"/>
    <n v="435637"/>
  </r>
  <r>
    <n v="9"/>
    <s v="Region IX - West"/>
    <x v="46"/>
    <s v="CA "/>
    <x v="316"/>
    <n v="4"/>
    <x v="3"/>
    <n v="80340"/>
    <n v="128545"/>
    <n v="112477"/>
    <n v="179962"/>
    <n v="144613"/>
    <n v="231380"/>
    <n v="192817"/>
    <n v="308507"/>
    <n v="241021"/>
    <n v="385634"/>
    <n v="273157"/>
    <n v="437052"/>
    <n v="305293"/>
    <n v="488469"/>
  </r>
  <r>
    <n v="9"/>
    <s v="Region IX - West"/>
    <x v="46"/>
    <s v="CA "/>
    <x v="317"/>
    <n v="1"/>
    <x v="0"/>
    <n v="90769"/>
    <n v="158845"/>
    <n v="119508"/>
    <n v="209138"/>
    <n v="143060"/>
    <n v="250354"/>
    <n v="172034"/>
    <n v="301060"/>
    <n v="202806"/>
    <n v="354911"/>
    <n v="221700"/>
    <n v="387975"/>
    <n v="238562"/>
    <n v="417484"/>
  </r>
  <r>
    <n v="9"/>
    <s v="Region IX - West"/>
    <x v="46"/>
    <s v="CA "/>
    <x v="317"/>
    <n v="2"/>
    <x v="1"/>
    <n v="86350"/>
    <n v="151112"/>
    <n v="113977"/>
    <n v="199459"/>
    <n v="136796"/>
    <n v="239394"/>
    <n v="165375"/>
    <n v="289406"/>
    <n v="196758"/>
    <n v="344326"/>
    <n v="216955"/>
    <n v="379672"/>
    <n v="235891"/>
    <n v="412810"/>
  </r>
  <r>
    <n v="9"/>
    <s v="Region IX - West"/>
    <x v="46"/>
    <s v="CA "/>
    <x v="317"/>
    <n v="3"/>
    <x v="2"/>
    <n v="70692"/>
    <n v="123711"/>
    <n v="97654"/>
    <n v="170894"/>
    <n v="123859"/>
    <n v="216754"/>
    <n v="161762"/>
    <n v="283083"/>
    <n v="201648"/>
    <n v="352884"/>
    <n v="227001"/>
    <n v="397251"/>
    <n v="251997"/>
    <n v="440994"/>
  </r>
  <r>
    <n v="9"/>
    <s v="Region IX - West"/>
    <x v="46"/>
    <s v="CA "/>
    <x v="317"/>
    <n v="4"/>
    <x v="3"/>
    <n v="81432"/>
    <n v="130291"/>
    <n v="114005"/>
    <n v="182408"/>
    <n v="146578"/>
    <n v="234525"/>
    <n v="195437"/>
    <n v="312700"/>
    <n v="244297"/>
    <n v="390874"/>
    <n v="276869"/>
    <n v="442991"/>
    <n v="309442"/>
    <n v="495108"/>
  </r>
  <r>
    <n v="9"/>
    <s v="Region IX - West"/>
    <x v="46"/>
    <s v="CA "/>
    <x v="318"/>
    <n v="1"/>
    <x v="0"/>
    <n v="98240"/>
    <n v="171920"/>
    <n v="129331"/>
    <n v="226330"/>
    <n v="154798"/>
    <n v="270897"/>
    <n v="186114"/>
    <n v="325699"/>
    <n v="219396"/>
    <n v="383944"/>
    <n v="239834"/>
    <n v="419709"/>
    <n v="258073"/>
    <n v="451628"/>
  </r>
  <r>
    <n v="9"/>
    <s v="Region IX - West"/>
    <x v="46"/>
    <s v="CA "/>
    <x v="318"/>
    <n v="2"/>
    <x v="1"/>
    <n v="93476"/>
    <n v="163582"/>
    <n v="123368"/>
    <n v="215894"/>
    <n v="148045"/>
    <n v="259078"/>
    <n v="178933"/>
    <n v="313133"/>
    <n v="212875"/>
    <n v="372531"/>
    <n v="234718"/>
    <n v="410756"/>
    <n v="255193"/>
    <n v="446588"/>
  </r>
  <r>
    <n v="9"/>
    <s v="Region IX - West"/>
    <x v="46"/>
    <s v="CA "/>
    <x v="318"/>
    <n v="3"/>
    <x v="2"/>
    <n v="76554"/>
    <n v="133969"/>
    <n v="105757"/>
    <n v="185075"/>
    <n v="134146"/>
    <n v="234755"/>
    <n v="175212"/>
    <n v="306620"/>
    <n v="218417"/>
    <n v="382230"/>
    <n v="245886"/>
    <n v="430300"/>
    <n v="272970"/>
    <n v="477697"/>
  </r>
  <r>
    <n v="9"/>
    <s v="Region IX - West"/>
    <x v="46"/>
    <s v="CA "/>
    <x v="318"/>
    <n v="4"/>
    <x v="3"/>
    <n v="88112"/>
    <n v="140980"/>
    <n v="123357"/>
    <n v="197372"/>
    <n v="158602"/>
    <n v="253764"/>
    <n v="211470"/>
    <n v="338352"/>
    <n v="264337"/>
    <n v="422940"/>
    <n v="299582"/>
    <n v="479332"/>
    <n v="334827"/>
    <n v="535724"/>
  </r>
  <r>
    <n v="9"/>
    <s v="Region IX - West"/>
    <x v="46"/>
    <s v="CA "/>
    <x v="319"/>
    <n v="1"/>
    <x v="0"/>
    <n v="96580"/>
    <n v="169015"/>
    <n v="127148"/>
    <n v="222509"/>
    <n v="152190"/>
    <n v="266332"/>
    <n v="182985"/>
    <n v="320224"/>
    <n v="215710"/>
    <n v="377492"/>
    <n v="235804"/>
    <n v="412657"/>
    <n v="253738"/>
    <n v="444041"/>
  </r>
  <r>
    <n v="9"/>
    <s v="Region IX - West"/>
    <x v="46"/>
    <s v="CA "/>
    <x v="319"/>
    <n v="2"/>
    <x v="1"/>
    <n v="91892"/>
    <n v="160811"/>
    <n v="121281"/>
    <n v="212241"/>
    <n v="145545"/>
    <n v="254704"/>
    <n v="175920"/>
    <n v="307860"/>
    <n v="209293"/>
    <n v="366263"/>
    <n v="230771"/>
    <n v="403849"/>
    <n v="250904"/>
    <n v="439082"/>
  </r>
  <r>
    <n v="9"/>
    <s v="Region IX - West"/>
    <x v="46"/>
    <s v="CA "/>
    <x v="319"/>
    <n v="3"/>
    <x v="2"/>
    <n v="75251"/>
    <n v="131689"/>
    <n v="103956"/>
    <n v="181924"/>
    <n v="131860"/>
    <n v="230755"/>
    <n v="172223"/>
    <n v="301390"/>
    <n v="214691"/>
    <n v="375709"/>
    <n v="241689"/>
    <n v="422956"/>
    <n v="268309"/>
    <n v="469541"/>
  </r>
  <r>
    <n v="9"/>
    <s v="Region IX - West"/>
    <x v="46"/>
    <s v="CA "/>
    <x v="319"/>
    <n v="4"/>
    <x v="3"/>
    <n v="86628"/>
    <n v="138605"/>
    <n v="121279"/>
    <n v="194047"/>
    <n v="155930"/>
    <n v="249488"/>
    <n v="207907"/>
    <n v="332651"/>
    <n v="259884"/>
    <n v="415814"/>
    <n v="294535"/>
    <n v="471256"/>
    <n v="329186"/>
    <n v="526698"/>
  </r>
  <r>
    <n v="9"/>
    <s v="Region IX - West"/>
    <x v="46"/>
    <s v="CA "/>
    <x v="320"/>
    <n v="1"/>
    <x v="0"/>
    <n v="91849"/>
    <n v="160736"/>
    <n v="120977"/>
    <n v="211709"/>
    <n v="144893"/>
    <n v="253562"/>
    <n v="174367"/>
    <n v="305142"/>
    <n v="205582"/>
    <n v="359769"/>
    <n v="224741"/>
    <n v="393296"/>
    <n v="241843"/>
    <n v="423226"/>
  </r>
  <r>
    <n v="9"/>
    <s v="Region IX - West"/>
    <x v="46"/>
    <s v="CA "/>
    <x v="320"/>
    <n v="2"/>
    <x v="1"/>
    <n v="87315"/>
    <n v="152801"/>
    <n v="115301"/>
    <n v="201778"/>
    <n v="138466"/>
    <n v="242315"/>
    <n v="167533"/>
    <n v="293183"/>
    <n v="199376"/>
    <n v="348908"/>
    <n v="219872"/>
    <n v="384776"/>
    <n v="239102"/>
    <n v="418429"/>
  </r>
  <r>
    <n v="9"/>
    <s v="Region IX - West"/>
    <x v="46"/>
    <s v="CA "/>
    <x v="320"/>
    <n v="3"/>
    <x v="2"/>
    <n v="71383"/>
    <n v="124921"/>
    <n v="98587"/>
    <n v="172528"/>
    <n v="125015"/>
    <n v="218777"/>
    <n v="163215"/>
    <n v="285625"/>
    <n v="203450"/>
    <n v="356037"/>
    <n v="229003"/>
    <n v="400755"/>
    <n v="254190"/>
    <n v="444832"/>
  </r>
  <r>
    <n v="9"/>
    <s v="Region IX - West"/>
    <x v="46"/>
    <s v="CA "/>
    <x v="320"/>
    <n v="4"/>
    <x v="3"/>
    <n v="82481"/>
    <n v="131969"/>
    <n v="115473"/>
    <n v="184757"/>
    <n v="148466"/>
    <n v="237545"/>
    <n v="197954"/>
    <n v="316727"/>
    <n v="247443"/>
    <n v="395908"/>
    <n v="280435"/>
    <n v="448696"/>
    <n v="313427"/>
    <n v="501484"/>
  </r>
  <r>
    <n v="9"/>
    <s v="Region IX - West"/>
    <x v="46"/>
    <s v="CA "/>
    <x v="73"/>
    <n v="1"/>
    <x v="0"/>
    <n v="92569"/>
    <n v="161996"/>
    <n v="121956"/>
    <n v="213423"/>
    <n v="146114"/>
    <n v="255700"/>
    <n v="175922"/>
    <n v="307863"/>
    <n v="207433"/>
    <n v="363007"/>
    <n v="226768"/>
    <n v="396844"/>
    <n v="244030"/>
    <n v="427053"/>
  </r>
  <r>
    <n v="9"/>
    <s v="Region IX - West"/>
    <x v="46"/>
    <s v="CA "/>
    <x v="73"/>
    <n v="2"/>
    <x v="1"/>
    <n v="87958"/>
    <n v="153927"/>
    <n v="116185"/>
    <n v="203323"/>
    <n v="139579"/>
    <n v="244263"/>
    <n v="168972"/>
    <n v="295702"/>
    <n v="201121"/>
    <n v="351963"/>
    <n v="221817"/>
    <n v="388180"/>
    <n v="241243"/>
    <n v="422176"/>
  </r>
  <r>
    <n v="9"/>
    <s v="Region IX - West"/>
    <x v="46"/>
    <s v="CA "/>
    <x v="73"/>
    <n v="3"/>
    <x v="2"/>
    <n v="71844"/>
    <n v="125727"/>
    <n v="99210"/>
    <n v="173617"/>
    <n v="125786"/>
    <n v="220126"/>
    <n v="164183"/>
    <n v="287321"/>
    <n v="204651"/>
    <n v="358140"/>
    <n v="230337"/>
    <n v="403091"/>
    <n v="255652"/>
    <n v="447390"/>
  </r>
  <r>
    <n v="9"/>
    <s v="Region IX - West"/>
    <x v="46"/>
    <s v="CA "/>
    <x v="73"/>
    <n v="4"/>
    <x v="3"/>
    <n v="83180"/>
    <n v="133088"/>
    <n v="116452"/>
    <n v="186323"/>
    <n v="149724"/>
    <n v="239558"/>
    <n v="199632"/>
    <n v="319411"/>
    <n v="249540"/>
    <n v="399264"/>
    <n v="282812"/>
    <n v="452499"/>
    <n v="316084"/>
    <n v="505734"/>
  </r>
  <r>
    <n v="9"/>
    <s v="Region IX - West"/>
    <x v="46"/>
    <s v="CA "/>
    <x v="321"/>
    <n v="1"/>
    <x v="0"/>
    <n v="94449"/>
    <n v="165287"/>
    <n v="124363"/>
    <n v="217636"/>
    <n v="148888"/>
    <n v="260554"/>
    <n v="179069"/>
    <n v="313371"/>
    <n v="211105"/>
    <n v="369434"/>
    <n v="230773"/>
    <n v="403853"/>
    <n v="248328"/>
    <n v="434573"/>
  </r>
  <r>
    <n v="9"/>
    <s v="Region IX - West"/>
    <x v="46"/>
    <s v="CA "/>
    <x v="321"/>
    <n v="2"/>
    <x v="1"/>
    <n v="89838"/>
    <n v="157217"/>
    <n v="118592"/>
    <n v="207536"/>
    <n v="142352"/>
    <n v="249116"/>
    <n v="172120"/>
    <n v="301210"/>
    <n v="204794"/>
    <n v="358389"/>
    <n v="225822"/>
    <n v="395189"/>
    <n v="245540"/>
    <n v="429696"/>
  </r>
  <r>
    <n v="9"/>
    <s v="Region IX - West"/>
    <x v="46"/>
    <s v="CA "/>
    <x v="321"/>
    <n v="3"/>
    <x v="2"/>
    <n v="73528"/>
    <n v="128673"/>
    <n v="101566"/>
    <n v="177741"/>
    <n v="128816"/>
    <n v="225429"/>
    <n v="168224"/>
    <n v="294391"/>
    <n v="209702"/>
    <n v="366978"/>
    <n v="236061"/>
    <n v="413107"/>
    <n v="262049"/>
    <n v="458586"/>
  </r>
  <r>
    <n v="9"/>
    <s v="Region IX - West"/>
    <x v="46"/>
    <s v="CA "/>
    <x v="321"/>
    <n v="4"/>
    <x v="3"/>
    <n v="84751"/>
    <n v="135601"/>
    <n v="118651"/>
    <n v="189842"/>
    <n v="152551"/>
    <n v="244082"/>
    <n v="203402"/>
    <n v="325443"/>
    <n v="254252"/>
    <n v="406804"/>
    <n v="288153"/>
    <n v="461044"/>
    <n v="322053"/>
    <n v="515285"/>
  </r>
  <r>
    <n v="9"/>
    <s v="Region IX - West"/>
    <x v="46"/>
    <s v="CA "/>
    <x v="322"/>
    <n v="1"/>
    <x v="0"/>
    <n v="96580"/>
    <n v="169015"/>
    <n v="127148"/>
    <n v="222509"/>
    <n v="152190"/>
    <n v="266332"/>
    <n v="182985"/>
    <n v="320224"/>
    <n v="215710"/>
    <n v="377492"/>
    <n v="235804"/>
    <n v="412657"/>
    <n v="253738"/>
    <n v="444041"/>
  </r>
  <r>
    <n v="9"/>
    <s v="Region IX - West"/>
    <x v="46"/>
    <s v="CA "/>
    <x v="322"/>
    <n v="2"/>
    <x v="1"/>
    <n v="91892"/>
    <n v="160811"/>
    <n v="121281"/>
    <n v="212241"/>
    <n v="145545"/>
    <n v="254704"/>
    <n v="175920"/>
    <n v="307860"/>
    <n v="209293"/>
    <n v="366263"/>
    <n v="230771"/>
    <n v="403849"/>
    <n v="250904"/>
    <n v="439082"/>
  </r>
  <r>
    <n v="9"/>
    <s v="Region IX - West"/>
    <x v="46"/>
    <s v="CA "/>
    <x v="322"/>
    <n v="3"/>
    <x v="2"/>
    <n v="75251"/>
    <n v="131689"/>
    <n v="103956"/>
    <n v="181924"/>
    <n v="131860"/>
    <n v="230755"/>
    <n v="172223"/>
    <n v="301390"/>
    <n v="214691"/>
    <n v="375709"/>
    <n v="241689"/>
    <n v="422956"/>
    <n v="268309"/>
    <n v="469541"/>
  </r>
  <r>
    <n v="9"/>
    <s v="Region IX - West"/>
    <x v="46"/>
    <s v="CA "/>
    <x v="322"/>
    <n v="4"/>
    <x v="3"/>
    <n v="86628"/>
    <n v="138605"/>
    <n v="121279"/>
    <n v="194047"/>
    <n v="155930"/>
    <n v="249488"/>
    <n v="207907"/>
    <n v="332651"/>
    <n v="259884"/>
    <n v="415814"/>
    <n v="294535"/>
    <n v="471256"/>
    <n v="329186"/>
    <n v="526698"/>
  </r>
  <r>
    <n v="9"/>
    <s v="Region IX - West"/>
    <x v="46"/>
    <s v="CA "/>
    <x v="323"/>
    <n v="1"/>
    <x v="0"/>
    <n v="91849"/>
    <n v="160736"/>
    <n v="120977"/>
    <n v="211709"/>
    <n v="144893"/>
    <n v="253562"/>
    <n v="174367"/>
    <n v="305142"/>
    <n v="205582"/>
    <n v="359769"/>
    <n v="224741"/>
    <n v="393296"/>
    <n v="241843"/>
    <n v="423226"/>
  </r>
  <r>
    <n v="9"/>
    <s v="Region IX - West"/>
    <x v="46"/>
    <s v="CA "/>
    <x v="323"/>
    <n v="2"/>
    <x v="1"/>
    <n v="87315"/>
    <n v="152801"/>
    <n v="115301"/>
    <n v="201778"/>
    <n v="138466"/>
    <n v="242315"/>
    <n v="167533"/>
    <n v="293183"/>
    <n v="199376"/>
    <n v="348908"/>
    <n v="219872"/>
    <n v="384776"/>
    <n v="239102"/>
    <n v="418429"/>
  </r>
  <r>
    <n v="9"/>
    <s v="Region IX - West"/>
    <x v="46"/>
    <s v="CA "/>
    <x v="323"/>
    <n v="3"/>
    <x v="2"/>
    <n v="71383"/>
    <n v="124921"/>
    <n v="98587"/>
    <n v="172528"/>
    <n v="125015"/>
    <n v="218777"/>
    <n v="163215"/>
    <n v="285625"/>
    <n v="203450"/>
    <n v="356037"/>
    <n v="229003"/>
    <n v="400755"/>
    <n v="254190"/>
    <n v="444832"/>
  </r>
  <r>
    <n v="9"/>
    <s v="Region IX - West"/>
    <x v="46"/>
    <s v="CA "/>
    <x v="323"/>
    <n v="4"/>
    <x v="3"/>
    <n v="82481"/>
    <n v="131969"/>
    <n v="115473"/>
    <n v="184757"/>
    <n v="148466"/>
    <n v="237545"/>
    <n v="197954"/>
    <n v="316727"/>
    <n v="247443"/>
    <n v="395908"/>
    <n v="280435"/>
    <n v="448696"/>
    <n v="313427"/>
    <n v="501484"/>
  </r>
  <r>
    <n v="9"/>
    <s v="Region IX - West"/>
    <x v="46"/>
    <s v="CA "/>
    <x v="324"/>
    <n v="1"/>
    <x v="0"/>
    <n v="89328"/>
    <n v="156325"/>
    <n v="117549"/>
    <n v="205711"/>
    <n v="140616"/>
    <n v="246078"/>
    <n v="168925"/>
    <n v="295618"/>
    <n v="199105"/>
    <n v="348433"/>
    <n v="217645"/>
    <n v="380880"/>
    <n v="234188"/>
    <n v="409829"/>
  </r>
  <r>
    <n v="9"/>
    <s v="Region IX - West"/>
    <x v="46"/>
    <s v="CA "/>
    <x v="324"/>
    <n v="2"/>
    <x v="1"/>
    <n v="85063"/>
    <n v="148861"/>
    <n v="112210"/>
    <n v="196368"/>
    <n v="134570"/>
    <n v="235498"/>
    <n v="162497"/>
    <n v="284369"/>
    <n v="193267"/>
    <n v="338217"/>
    <n v="213066"/>
    <n v="372865"/>
    <n v="231610"/>
    <n v="405317"/>
  </r>
  <r>
    <n v="9"/>
    <s v="Region IX - West"/>
    <x v="46"/>
    <s v="CA "/>
    <x v="324"/>
    <n v="3"/>
    <x v="2"/>
    <n v="69770"/>
    <n v="122098"/>
    <n v="96409"/>
    <n v="168716"/>
    <n v="122318"/>
    <n v="214057"/>
    <n v="159824"/>
    <n v="279692"/>
    <n v="199245"/>
    <n v="348680"/>
    <n v="224331"/>
    <n v="392579"/>
    <n v="249072"/>
    <n v="435877"/>
  </r>
  <r>
    <n v="9"/>
    <s v="Region IX - West"/>
    <x v="46"/>
    <s v="CA "/>
    <x v="324"/>
    <n v="4"/>
    <x v="3"/>
    <n v="80034"/>
    <n v="128054"/>
    <n v="112047"/>
    <n v="179276"/>
    <n v="144061"/>
    <n v="230498"/>
    <n v="192081"/>
    <n v="307330"/>
    <n v="240102"/>
    <n v="384163"/>
    <n v="272115"/>
    <n v="435384"/>
    <n v="304129"/>
    <n v="486606"/>
  </r>
  <r>
    <n v="9"/>
    <s v="Region IX - West"/>
    <x v="46"/>
    <s v="CA "/>
    <x v="325"/>
    <n v="1"/>
    <x v="0"/>
    <n v="105242"/>
    <n v="184173"/>
    <n v="138553"/>
    <n v="242468"/>
    <n v="165843"/>
    <n v="290226"/>
    <n v="199406"/>
    <n v="348961"/>
    <n v="235069"/>
    <n v="411370"/>
    <n v="256967"/>
    <n v="449692"/>
    <n v="276510"/>
    <n v="483892"/>
  </r>
  <r>
    <n v="9"/>
    <s v="Region IX - West"/>
    <x v="46"/>
    <s v="CA "/>
    <x v="325"/>
    <n v="2"/>
    <x v="1"/>
    <n v="100131"/>
    <n v="175230"/>
    <n v="132157"/>
    <n v="231274"/>
    <n v="158600"/>
    <n v="277550"/>
    <n v="191704"/>
    <n v="335482"/>
    <n v="228074"/>
    <n v="399129"/>
    <n v="251479"/>
    <n v="440089"/>
    <n v="273421"/>
    <n v="478486"/>
  </r>
  <r>
    <n v="9"/>
    <s v="Region IX - West"/>
    <x v="46"/>
    <s v="CA "/>
    <x v="325"/>
    <n v="3"/>
    <x v="2"/>
    <n v="81995"/>
    <n v="143491"/>
    <n v="113272"/>
    <n v="198225"/>
    <n v="143674"/>
    <n v="251430"/>
    <n v="187652"/>
    <n v="328390"/>
    <n v="233924"/>
    <n v="409367"/>
    <n v="263340"/>
    <n v="460845"/>
    <n v="292343"/>
    <n v="511601"/>
  </r>
  <r>
    <n v="9"/>
    <s v="Region IX - West"/>
    <x v="46"/>
    <s v="CA "/>
    <x v="325"/>
    <n v="4"/>
    <x v="3"/>
    <n v="94400"/>
    <n v="151040"/>
    <n v="132160"/>
    <n v="211456"/>
    <n v="169920"/>
    <n v="271872"/>
    <n v="226560"/>
    <n v="362496"/>
    <n v="283200"/>
    <n v="453120"/>
    <n v="320960"/>
    <n v="513536"/>
    <n v="358720"/>
    <n v="573952"/>
  </r>
  <r>
    <n v="9"/>
    <s v="Region IX - West"/>
    <x v="46"/>
    <s v="CA "/>
    <x v="326"/>
    <n v="1"/>
    <x v="0"/>
    <n v="93369"/>
    <n v="163396"/>
    <n v="122894"/>
    <n v="215065"/>
    <n v="147055"/>
    <n v="257346"/>
    <n v="176737"/>
    <n v="309290"/>
    <n v="208329"/>
    <n v="364576"/>
    <n v="227732"/>
    <n v="398531"/>
    <n v="245047"/>
    <n v="428832"/>
  </r>
  <r>
    <n v="9"/>
    <s v="Region IX - West"/>
    <x v="46"/>
    <s v="CA "/>
    <x v="326"/>
    <n v="2"/>
    <x v="1"/>
    <n v="88873"/>
    <n v="155529"/>
    <n v="117267"/>
    <n v="205218"/>
    <n v="140683"/>
    <n v="246195"/>
    <n v="169961"/>
    <n v="297433"/>
    <n v="202175"/>
    <n v="353807"/>
    <n v="222905"/>
    <n v="390084"/>
    <n v="242329"/>
    <n v="424076"/>
  </r>
  <r>
    <n v="9"/>
    <s v="Region IX - West"/>
    <x v="46"/>
    <s v="CA "/>
    <x v="326"/>
    <n v="3"/>
    <x v="2"/>
    <n v="72836"/>
    <n v="127463"/>
    <n v="100633"/>
    <n v="176108"/>
    <n v="127660"/>
    <n v="223406"/>
    <n v="166771"/>
    <n v="291849"/>
    <n v="207900"/>
    <n v="363825"/>
    <n v="234059"/>
    <n v="409604"/>
    <n v="259856"/>
    <n v="454748"/>
  </r>
  <r>
    <n v="9"/>
    <s v="Region IX - West"/>
    <x v="46"/>
    <s v="CA "/>
    <x v="326"/>
    <n v="4"/>
    <x v="3"/>
    <n v="83702"/>
    <n v="133923"/>
    <n v="117183"/>
    <n v="187493"/>
    <n v="150664"/>
    <n v="241062"/>
    <n v="200885"/>
    <n v="321416"/>
    <n v="251106"/>
    <n v="401770"/>
    <n v="284587"/>
    <n v="455339"/>
    <n v="318068"/>
    <n v="508909"/>
  </r>
  <r>
    <n v="9"/>
    <s v="Region IX - West"/>
    <x v="46"/>
    <s v="CA "/>
    <x v="327"/>
    <n v="1"/>
    <x v="0"/>
    <n v="93369"/>
    <n v="163396"/>
    <n v="122894"/>
    <n v="215065"/>
    <n v="147055"/>
    <n v="257346"/>
    <n v="176737"/>
    <n v="309290"/>
    <n v="208329"/>
    <n v="364576"/>
    <n v="227732"/>
    <n v="398531"/>
    <n v="245047"/>
    <n v="428832"/>
  </r>
  <r>
    <n v="9"/>
    <s v="Region IX - West"/>
    <x v="46"/>
    <s v="CA "/>
    <x v="327"/>
    <n v="2"/>
    <x v="1"/>
    <n v="88873"/>
    <n v="155529"/>
    <n v="117267"/>
    <n v="205218"/>
    <n v="140683"/>
    <n v="246195"/>
    <n v="169961"/>
    <n v="297433"/>
    <n v="202175"/>
    <n v="353807"/>
    <n v="222905"/>
    <n v="390084"/>
    <n v="242329"/>
    <n v="424076"/>
  </r>
  <r>
    <n v="9"/>
    <s v="Region IX - West"/>
    <x v="46"/>
    <s v="CA "/>
    <x v="327"/>
    <n v="3"/>
    <x v="2"/>
    <n v="72836"/>
    <n v="127463"/>
    <n v="100633"/>
    <n v="176108"/>
    <n v="127660"/>
    <n v="223406"/>
    <n v="166771"/>
    <n v="291849"/>
    <n v="207900"/>
    <n v="363825"/>
    <n v="234059"/>
    <n v="409604"/>
    <n v="259856"/>
    <n v="454748"/>
  </r>
  <r>
    <n v="9"/>
    <s v="Region IX - West"/>
    <x v="46"/>
    <s v="CA "/>
    <x v="327"/>
    <n v="4"/>
    <x v="3"/>
    <n v="83702"/>
    <n v="133923"/>
    <n v="117183"/>
    <n v="187493"/>
    <n v="150664"/>
    <n v="241062"/>
    <n v="200885"/>
    <n v="321416"/>
    <n v="251106"/>
    <n v="401770"/>
    <n v="284587"/>
    <n v="455339"/>
    <n v="318068"/>
    <n v="508909"/>
  </r>
  <r>
    <n v="9"/>
    <s v="Region IX - West"/>
    <x v="46"/>
    <s v="CA "/>
    <x v="328"/>
    <n v="1"/>
    <x v="0"/>
    <n v="93009"/>
    <n v="162766"/>
    <n v="122405"/>
    <n v="214208"/>
    <n v="146444"/>
    <n v="256277"/>
    <n v="175960"/>
    <n v="307929"/>
    <n v="207404"/>
    <n v="362956"/>
    <n v="226719"/>
    <n v="396758"/>
    <n v="243953"/>
    <n v="426918"/>
  </r>
  <r>
    <n v="9"/>
    <s v="Region IX - West"/>
    <x v="46"/>
    <s v="CA "/>
    <x v="328"/>
    <n v="2"/>
    <x v="1"/>
    <n v="88552"/>
    <n v="154966"/>
    <n v="116826"/>
    <n v="204445"/>
    <n v="140126"/>
    <n v="245221"/>
    <n v="169242"/>
    <n v="296173"/>
    <n v="201303"/>
    <n v="352280"/>
    <n v="221933"/>
    <n v="388382"/>
    <n v="241259"/>
    <n v="422203"/>
  </r>
  <r>
    <n v="9"/>
    <s v="Region IX - West"/>
    <x v="46"/>
    <s v="CA "/>
    <x v="328"/>
    <n v="3"/>
    <x v="2"/>
    <n v="72606"/>
    <n v="127060"/>
    <n v="100322"/>
    <n v="175563"/>
    <n v="127275"/>
    <n v="222731"/>
    <n v="166286"/>
    <n v="291001"/>
    <n v="207299"/>
    <n v="362773"/>
    <n v="233392"/>
    <n v="408436"/>
    <n v="259125"/>
    <n v="453469"/>
  </r>
  <r>
    <n v="9"/>
    <s v="Region IX - West"/>
    <x v="46"/>
    <s v="CA "/>
    <x v="328"/>
    <n v="4"/>
    <x v="3"/>
    <n v="83352"/>
    <n v="133364"/>
    <n v="116693"/>
    <n v="186710"/>
    <n v="150034"/>
    <n v="240055"/>
    <n v="200046"/>
    <n v="320074"/>
    <n v="250057"/>
    <n v="400092"/>
    <n v="283398"/>
    <n v="453438"/>
    <n v="316739"/>
    <n v="506783"/>
  </r>
  <r>
    <n v="9"/>
    <s v="Region IX - West"/>
    <x v="46"/>
    <s v="CA "/>
    <x v="329"/>
    <n v="1"/>
    <x v="0"/>
    <n v="93369"/>
    <n v="163396"/>
    <n v="122894"/>
    <n v="215065"/>
    <n v="147055"/>
    <n v="257346"/>
    <n v="176737"/>
    <n v="309290"/>
    <n v="208329"/>
    <n v="364576"/>
    <n v="227732"/>
    <n v="398531"/>
    <n v="245047"/>
    <n v="428832"/>
  </r>
  <r>
    <n v="9"/>
    <s v="Region IX - West"/>
    <x v="46"/>
    <s v="CA "/>
    <x v="329"/>
    <n v="2"/>
    <x v="1"/>
    <n v="88873"/>
    <n v="155529"/>
    <n v="117267"/>
    <n v="205218"/>
    <n v="140683"/>
    <n v="246195"/>
    <n v="169961"/>
    <n v="297433"/>
    <n v="202175"/>
    <n v="353807"/>
    <n v="222905"/>
    <n v="390084"/>
    <n v="242329"/>
    <n v="424076"/>
  </r>
  <r>
    <n v="9"/>
    <s v="Region IX - West"/>
    <x v="46"/>
    <s v="CA "/>
    <x v="329"/>
    <n v="3"/>
    <x v="2"/>
    <n v="72836"/>
    <n v="127463"/>
    <n v="100633"/>
    <n v="176108"/>
    <n v="127660"/>
    <n v="223406"/>
    <n v="166771"/>
    <n v="291849"/>
    <n v="207900"/>
    <n v="363825"/>
    <n v="234059"/>
    <n v="409604"/>
    <n v="259856"/>
    <n v="454748"/>
  </r>
  <r>
    <n v="9"/>
    <s v="Region IX - West"/>
    <x v="46"/>
    <s v="CA "/>
    <x v="329"/>
    <n v="4"/>
    <x v="3"/>
    <n v="83702"/>
    <n v="133923"/>
    <n v="117183"/>
    <n v="187493"/>
    <n v="150664"/>
    <n v="241062"/>
    <n v="200885"/>
    <n v="321416"/>
    <n v="251106"/>
    <n v="401770"/>
    <n v="284587"/>
    <n v="455339"/>
    <n v="318068"/>
    <n v="508909"/>
  </r>
  <r>
    <n v="9"/>
    <s v="Region IX - West"/>
    <x v="46"/>
    <s v="CA "/>
    <x v="330"/>
    <n v="1"/>
    <x v="0"/>
    <n v="94419"/>
    <n v="165234"/>
    <n v="124210"/>
    <n v="217368"/>
    <n v="148524"/>
    <n v="259917"/>
    <n v="178320"/>
    <n v="312061"/>
    <n v="210158"/>
    <n v="367776"/>
    <n v="229723"/>
    <n v="402014"/>
    <n v="247176"/>
    <n v="432558"/>
  </r>
  <r>
    <n v="9"/>
    <s v="Region IX - West"/>
    <x v="46"/>
    <s v="CA "/>
    <x v="330"/>
    <n v="2"/>
    <x v="1"/>
    <n v="89962"/>
    <n v="157434"/>
    <n v="118631"/>
    <n v="207605"/>
    <n v="142206"/>
    <n v="248860"/>
    <n v="171603"/>
    <n v="300305"/>
    <n v="204057"/>
    <n v="357099"/>
    <n v="224937"/>
    <n v="393639"/>
    <n v="244482"/>
    <n v="427843"/>
  </r>
  <r>
    <n v="9"/>
    <s v="Region IX - West"/>
    <x v="46"/>
    <s v="CA "/>
    <x v="330"/>
    <n v="3"/>
    <x v="2"/>
    <n v="73868"/>
    <n v="129270"/>
    <n v="102089"/>
    <n v="178657"/>
    <n v="129548"/>
    <n v="226709"/>
    <n v="169317"/>
    <n v="296304"/>
    <n v="211087"/>
    <n v="369402"/>
    <n v="237685"/>
    <n v="415948"/>
    <n v="263923"/>
    <n v="461865"/>
  </r>
  <r>
    <n v="9"/>
    <s v="Region IX - West"/>
    <x v="46"/>
    <s v="CA "/>
    <x v="330"/>
    <n v="4"/>
    <x v="3"/>
    <n v="84531"/>
    <n v="135249"/>
    <n v="118343"/>
    <n v="189348"/>
    <n v="152155"/>
    <n v="243448"/>
    <n v="202873"/>
    <n v="324597"/>
    <n v="253592"/>
    <n v="405747"/>
    <n v="287404"/>
    <n v="459846"/>
    <n v="321216"/>
    <n v="513946"/>
  </r>
  <r>
    <n v="9"/>
    <s v="Region IX - West"/>
    <x v="46"/>
    <s v="CA "/>
    <x v="331"/>
    <n v="1"/>
    <x v="0"/>
    <n v="100481"/>
    <n v="175841"/>
    <n v="132228"/>
    <n v="231400"/>
    <n v="158182"/>
    <n v="276819"/>
    <n v="190039"/>
    <n v="332568"/>
    <n v="223994"/>
    <n v="391989"/>
    <n v="244853"/>
    <n v="428492"/>
    <n v="263464"/>
    <n v="461062"/>
  </r>
  <r>
    <n v="9"/>
    <s v="Region IX - West"/>
    <x v="46"/>
    <s v="CA "/>
    <x v="331"/>
    <n v="2"/>
    <x v="1"/>
    <n v="95678"/>
    <n v="167436"/>
    <n v="126217"/>
    <n v="220879"/>
    <n v="151374"/>
    <n v="264905"/>
    <n v="182800"/>
    <n v="319900"/>
    <n v="217420"/>
    <n v="380484"/>
    <n v="239695"/>
    <n v="419467"/>
    <n v="260561"/>
    <n v="455981"/>
  </r>
  <r>
    <n v="9"/>
    <s v="Region IX - West"/>
    <x v="46"/>
    <s v="CA "/>
    <x v="331"/>
    <n v="3"/>
    <x v="2"/>
    <n v="78468"/>
    <n v="137318"/>
    <n v="108425"/>
    <n v="189744"/>
    <n v="137561"/>
    <n v="240732"/>
    <n v="179736"/>
    <n v="314539"/>
    <n v="224068"/>
    <n v="392120"/>
    <n v="252277"/>
    <n v="441485"/>
    <n v="280098"/>
    <n v="490171"/>
  </r>
  <r>
    <n v="9"/>
    <s v="Region IX - West"/>
    <x v="46"/>
    <s v="CA "/>
    <x v="331"/>
    <n v="4"/>
    <x v="3"/>
    <n v="90033"/>
    <n v="144052"/>
    <n v="126046"/>
    <n v="201673"/>
    <n v="162059"/>
    <n v="259294"/>
    <n v="216079"/>
    <n v="345726"/>
    <n v="270098"/>
    <n v="432157"/>
    <n v="306111"/>
    <n v="489778"/>
    <n v="342124"/>
    <n v="547399"/>
  </r>
  <r>
    <n v="9"/>
    <s v="Region IX - West"/>
    <x v="46"/>
    <s v="CA "/>
    <x v="332"/>
    <n v="1"/>
    <x v="0"/>
    <n v="91849"/>
    <n v="160736"/>
    <n v="120977"/>
    <n v="211709"/>
    <n v="144893"/>
    <n v="253562"/>
    <n v="174367"/>
    <n v="305142"/>
    <n v="205582"/>
    <n v="359769"/>
    <n v="224741"/>
    <n v="393296"/>
    <n v="241843"/>
    <n v="423226"/>
  </r>
  <r>
    <n v="9"/>
    <s v="Region IX - West"/>
    <x v="46"/>
    <s v="CA "/>
    <x v="332"/>
    <n v="2"/>
    <x v="1"/>
    <n v="87315"/>
    <n v="152801"/>
    <n v="115301"/>
    <n v="201778"/>
    <n v="138466"/>
    <n v="242315"/>
    <n v="167533"/>
    <n v="293183"/>
    <n v="199376"/>
    <n v="348908"/>
    <n v="219872"/>
    <n v="384776"/>
    <n v="239102"/>
    <n v="418429"/>
  </r>
  <r>
    <n v="9"/>
    <s v="Region IX - West"/>
    <x v="46"/>
    <s v="CA "/>
    <x v="332"/>
    <n v="3"/>
    <x v="2"/>
    <n v="71383"/>
    <n v="124921"/>
    <n v="98587"/>
    <n v="172528"/>
    <n v="125015"/>
    <n v="218777"/>
    <n v="163215"/>
    <n v="285625"/>
    <n v="203450"/>
    <n v="356037"/>
    <n v="229003"/>
    <n v="400755"/>
    <n v="254190"/>
    <n v="444832"/>
  </r>
  <r>
    <n v="9"/>
    <s v="Region IX - West"/>
    <x v="46"/>
    <s v="CA "/>
    <x v="332"/>
    <n v="4"/>
    <x v="3"/>
    <n v="82481"/>
    <n v="131969"/>
    <n v="115473"/>
    <n v="184757"/>
    <n v="148466"/>
    <n v="237545"/>
    <n v="197954"/>
    <n v="316727"/>
    <n v="247443"/>
    <n v="395908"/>
    <n v="280435"/>
    <n v="448696"/>
    <n v="313427"/>
    <n v="501484"/>
  </r>
  <r>
    <n v="9"/>
    <s v="Region IX - West"/>
    <x v="46"/>
    <s v="CA "/>
    <x v="333"/>
    <n v="1"/>
    <x v="0"/>
    <n v="95860"/>
    <n v="167754"/>
    <n v="126169"/>
    <n v="220796"/>
    <n v="150968"/>
    <n v="264193"/>
    <n v="181430"/>
    <n v="317503"/>
    <n v="213859"/>
    <n v="374253"/>
    <n v="233777"/>
    <n v="409110"/>
    <n v="251550"/>
    <n v="440213"/>
  </r>
  <r>
    <n v="9"/>
    <s v="Region IX - West"/>
    <x v="46"/>
    <s v="CA "/>
    <x v="333"/>
    <n v="2"/>
    <x v="1"/>
    <n v="91249"/>
    <n v="159685"/>
    <n v="120398"/>
    <n v="210696"/>
    <n v="144432"/>
    <n v="252756"/>
    <n v="174481"/>
    <n v="305342"/>
    <n v="207548"/>
    <n v="363208"/>
    <n v="228826"/>
    <n v="400446"/>
    <n v="248763"/>
    <n v="435336"/>
  </r>
  <r>
    <n v="9"/>
    <s v="Region IX - West"/>
    <x v="46"/>
    <s v="CA "/>
    <x v="333"/>
    <n v="3"/>
    <x v="2"/>
    <n v="74790"/>
    <n v="130883"/>
    <n v="103334"/>
    <n v="180835"/>
    <n v="131089"/>
    <n v="229406"/>
    <n v="171254"/>
    <n v="299694"/>
    <n v="213490"/>
    <n v="373607"/>
    <n v="240354"/>
    <n v="420620"/>
    <n v="266847"/>
    <n v="466982"/>
  </r>
  <r>
    <n v="9"/>
    <s v="Region IX - West"/>
    <x v="46"/>
    <s v="CA "/>
    <x v="333"/>
    <n v="4"/>
    <x v="3"/>
    <n v="85929"/>
    <n v="137486"/>
    <n v="120300"/>
    <n v="192481"/>
    <n v="154672"/>
    <n v="247475"/>
    <n v="206229"/>
    <n v="329967"/>
    <n v="257786"/>
    <n v="412458"/>
    <n v="292158"/>
    <n v="467453"/>
    <n v="326529"/>
    <n v="522447"/>
  </r>
  <r>
    <n v="9"/>
    <s v="Region IX - West"/>
    <x v="46"/>
    <s v="CA "/>
    <x v="334"/>
    <n v="1"/>
    <x v="0"/>
    <n v="90048"/>
    <n v="157585"/>
    <n v="118528"/>
    <n v="207424"/>
    <n v="141838"/>
    <n v="248216"/>
    <n v="170479"/>
    <n v="298339"/>
    <n v="200955"/>
    <n v="351672"/>
    <n v="219673"/>
    <n v="384427"/>
    <n v="236375"/>
    <n v="413657"/>
  </r>
  <r>
    <n v="9"/>
    <s v="Region IX - West"/>
    <x v="46"/>
    <s v="CA "/>
    <x v="334"/>
    <n v="2"/>
    <x v="1"/>
    <n v="85706"/>
    <n v="149986"/>
    <n v="113094"/>
    <n v="197914"/>
    <n v="135683"/>
    <n v="237446"/>
    <n v="163936"/>
    <n v="286887"/>
    <n v="195012"/>
    <n v="341272"/>
    <n v="215011"/>
    <n v="376268"/>
    <n v="233751"/>
    <n v="409064"/>
  </r>
  <r>
    <n v="9"/>
    <s v="Region IX - West"/>
    <x v="46"/>
    <s v="CA "/>
    <x v="334"/>
    <n v="3"/>
    <x v="2"/>
    <n v="70231"/>
    <n v="122904"/>
    <n v="97031"/>
    <n v="169805"/>
    <n v="123089"/>
    <n v="215405"/>
    <n v="160793"/>
    <n v="281387"/>
    <n v="200447"/>
    <n v="350782"/>
    <n v="225666"/>
    <n v="394915"/>
    <n v="250535"/>
    <n v="438435"/>
  </r>
  <r>
    <n v="9"/>
    <s v="Region IX - West"/>
    <x v="46"/>
    <s v="CA "/>
    <x v="334"/>
    <n v="4"/>
    <x v="3"/>
    <n v="80733"/>
    <n v="129173"/>
    <n v="113026"/>
    <n v="180842"/>
    <n v="145319"/>
    <n v="232511"/>
    <n v="193759"/>
    <n v="310015"/>
    <n v="242199"/>
    <n v="387519"/>
    <n v="274492"/>
    <n v="439188"/>
    <n v="306786"/>
    <n v="490857"/>
  </r>
  <r>
    <n v="9"/>
    <s v="Region IX - West"/>
    <x v="46"/>
    <s v="CA "/>
    <x v="335"/>
    <n v="1"/>
    <x v="0"/>
    <n v="90769"/>
    <n v="158845"/>
    <n v="119508"/>
    <n v="209138"/>
    <n v="143060"/>
    <n v="250354"/>
    <n v="172034"/>
    <n v="301060"/>
    <n v="202806"/>
    <n v="354911"/>
    <n v="221700"/>
    <n v="387975"/>
    <n v="238562"/>
    <n v="417484"/>
  </r>
  <r>
    <n v="9"/>
    <s v="Region IX - West"/>
    <x v="46"/>
    <s v="CA "/>
    <x v="335"/>
    <n v="2"/>
    <x v="1"/>
    <n v="86350"/>
    <n v="151112"/>
    <n v="113977"/>
    <n v="199459"/>
    <n v="136796"/>
    <n v="239394"/>
    <n v="165375"/>
    <n v="289406"/>
    <n v="196758"/>
    <n v="344326"/>
    <n v="216955"/>
    <n v="379672"/>
    <n v="235891"/>
    <n v="412810"/>
  </r>
  <r>
    <n v="9"/>
    <s v="Region IX - West"/>
    <x v="46"/>
    <s v="CA "/>
    <x v="335"/>
    <n v="3"/>
    <x v="2"/>
    <n v="70692"/>
    <n v="123711"/>
    <n v="97654"/>
    <n v="170894"/>
    <n v="123859"/>
    <n v="216754"/>
    <n v="161762"/>
    <n v="283083"/>
    <n v="201648"/>
    <n v="352884"/>
    <n v="227001"/>
    <n v="397251"/>
    <n v="251997"/>
    <n v="440994"/>
  </r>
  <r>
    <n v="9"/>
    <s v="Region IX - West"/>
    <x v="46"/>
    <s v="CA "/>
    <x v="335"/>
    <n v="4"/>
    <x v="3"/>
    <n v="81432"/>
    <n v="130291"/>
    <n v="114005"/>
    <n v="182408"/>
    <n v="146578"/>
    <n v="234525"/>
    <n v="195437"/>
    <n v="312700"/>
    <n v="244297"/>
    <n v="390874"/>
    <n v="276869"/>
    <n v="442991"/>
    <n v="309442"/>
    <n v="495108"/>
  </r>
  <r>
    <n v="9"/>
    <s v="Region IX - West"/>
    <x v="46"/>
    <s v="CA "/>
    <x v="336"/>
    <n v="1"/>
    <x v="0"/>
    <n v="109172"/>
    <n v="191052"/>
    <n v="143786"/>
    <n v="251626"/>
    <n v="172200"/>
    <n v="301350"/>
    <n v="207209"/>
    <n v="362616"/>
    <n v="244300"/>
    <n v="427525"/>
    <n v="267066"/>
    <n v="467365"/>
    <n v="287388"/>
    <n v="502929"/>
  </r>
  <r>
    <n v="9"/>
    <s v="Region IX - West"/>
    <x v="46"/>
    <s v="CA "/>
    <x v="336"/>
    <n v="2"/>
    <x v="1"/>
    <n v="103793"/>
    <n v="181638"/>
    <n v="137053"/>
    <n v="239843"/>
    <n v="164575"/>
    <n v="288007"/>
    <n v="199102"/>
    <n v="348428"/>
    <n v="236937"/>
    <n v="414639"/>
    <n v="261290"/>
    <n v="457257"/>
    <n v="284136"/>
    <n v="497238"/>
  </r>
  <r>
    <n v="9"/>
    <s v="Region IX - West"/>
    <x v="46"/>
    <s v="CA "/>
    <x v="336"/>
    <n v="3"/>
    <x v="2"/>
    <n v="84870"/>
    <n v="148523"/>
    <n v="117218"/>
    <n v="205131"/>
    <n v="148644"/>
    <n v="260128"/>
    <n v="194072"/>
    <n v="339627"/>
    <n v="241916"/>
    <n v="423353"/>
    <n v="272304"/>
    <n v="476533"/>
    <n v="302259"/>
    <n v="528953"/>
  </r>
  <r>
    <n v="9"/>
    <s v="Region IX - West"/>
    <x v="46"/>
    <s v="CA "/>
    <x v="336"/>
    <n v="4"/>
    <x v="3"/>
    <n v="98025"/>
    <n v="156840"/>
    <n v="137235"/>
    <n v="219576"/>
    <n v="176445"/>
    <n v="282312"/>
    <n v="235260"/>
    <n v="376416"/>
    <n v="294075"/>
    <n v="470520"/>
    <n v="333285"/>
    <n v="533256"/>
    <n v="372495"/>
    <n v="595992"/>
  </r>
  <r>
    <n v="9"/>
    <s v="Region IX - West"/>
    <x v="46"/>
    <s v="CA "/>
    <x v="337"/>
    <n v="1"/>
    <x v="0"/>
    <n v="107152"/>
    <n v="187516"/>
    <n v="141114"/>
    <n v="246949"/>
    <n v="168981"/>
    <n v="295716"/>
    <n v="203303"/>
    <n v="355780"/>
    <n v="239688"/>
    <n v="419454"/>
    <n v="262022"/>
    <n v="458539"/>
    <n v="281958"/>
    <n v="493427"/>
  </r>
  <r>
    <n v="9"/>
    <s v="Region IX - West"/>
    <x v="46"/>
    <s v="CA "/>
    <x v="337"/>
    <n v="2"/>
    <x v="1"/>
    <n v="101888"/>
    <n v="178304"/>
    <n v="134525"/>
    <n v="235419"/>
    <n v="161519"/>
    <n v="282658"/>
    <n v="195369"/>
    <n v="341896"/>
    <n v="232483"/>
    <n v="406844"/>
    <n v="256370"/>
    <n v="448648"/>
    <n v="278776"/>
    <n v="487859"/>
  </r>
  <r>
    <n v="9"/>
    <s v="Region IX - West"/>
    <x v="46"/>
    <s v="CA "/>
    <x v="337"/>
    <n v="3"/>
    <x v="2"/>
    <n v="83337"/>
    <n v="145840"/>
    <n v="115106"/>
    <n v="201435"/>
    <n v="145973"/>
    <n v="255453"/>
    <n v="190599"/>
    <n v="333549"/>
    <n v="237589"/>
    <n v="415781"/>
    <n v="267440"/>
    <n v="468021"/>
    <n v="296867"/>
    <n v="519517"/>
  </r>
  <r>
    <n v="9"/>
    <s v="Region IX - West"/>
    <x v="46"/>
    <s v="CA "/>
    <x v="337"/>
    <n v="4"/>
    <x v="3"/>
    <n v="96191"/>
    <n v="153906"/>
    <n v="134667"/>
    <n v="215468"/>
    <n v="173144"/>
    <n v="277030"/>
    <n v="230858"/>
    <n v="369373"/>
    <n v="288573"/>
    <n v="461717"/>
    <n v="327049"/>
    <n v="523279"/>
    <n v="365526"/>
    <n v="584841"/>
  </r>
  <r>
    <n v="9"/>
    <s v="Region IX - West"/>
    <x v="46"/>
    <s v="CA "/>
    <x v="338"/>
    <n v="1"/>
    <x v="0"/>
    <n v="93399"/>
    <n v="163449"/>
    <n v="123047"/>
    <n v="215333"/>
    <n v="147419"/>
    <n v="257983"/>
    <n v="177486"/>
    <n v="310600"/>
    <n v="209276"/>
    <n v="366233"/>
    <n v="228783"/>
    <n v="400370"/>
    <n v="246198"/>
    <n v="430847"/>
  </r>
  <r>
    <n v="9"/>
    <s v="Region IX - West"/>
    <x v="46"/>
    <s v="CA "/>
    <x v="338"/>
    <n v="2"/>
    <x v="1"/>
    <n v="88750"/>
    <n v="155312"/>
    <n v="117228"/>
    <n v="205149"/>
    <n v="140829"/>
    <n v="246450"/>
    <n v="170479"/>
    <n v="298338"/>
    <n v="202912"/>
    <n v="355096"/>
    <n v="223791"/>
    <n v="391633"/>
    <n v="243388"/>
    <n v="425929"/>
  </r>
  <r>
    <n v="9"/>
    <s v="Region IX - West"/>
    <x v="46"/>
    <s v="CA "/>
    <x v="338"/>
    <n v="3"/>
    <x v="2"/>
    <n v="72495"/>
    <n v="126867"/>
    <n v="100110"/>
    <n v="175192"/>
    <n v="126929"/>
    <n v="222126"/>
    <n v="165678"/>
    <n v="289936"/>
    <n v="206514"/>
    <n v="361400"/>
    <n v="232436"/>
    <n v="406763"/>
    <n v="257982"/>
    <n v="451469"/>
  </r>
  <r>
    <n v="9"/>
    <s v="Region IX - West"/>
    <x v="46"/>
    <s v="CA "/>
    <x v="338"/>
    <n v="4"/>
    <x v="3"/>
    <n v="83922"/>
    <n v="134276"/>
    <n v="117491"/>
    <n v="187986"/>
    <n v="151060"/>
    <n v="241696"/>
    <n v="201413"/>
    <n v="322261"/>
    <n v="251767"/>
    <n v="402827"/>
    <n v="285336"/>
    <n v="456537"/>
    <n v="318905"/>
    <n v="510247"/>
  </r>
  <r>
    <n v="9"/>
    <s v="Region IX - West"/>
    <x v="46"/>
    <s v="CA "/>
    <x v="339"/>
    <n v="1"/>
    <x v="0"/>
    <n v="94339"/>
    <n v="165094"/>
    <n v="124251"/>
    <n v="217439"/>
    <n v="148805"/>
    <n v="260409"/>
    <n v="179060"/>
    <n v="313355"/>
    <n v="211112"/>
    <n v="369446"/>
    <n v="230785"/>
    <n v="403874"/>
    <n v="248347"/>
    <n v="434607"/>
  </r>
  <r>
    <n v="9"/>
    <s v="Region IX - West"/>
    <x v="46"/>
    <s v="CA "/>
    <x v="339"/>
    <n v="2"/>
    <x v="1"/>
    <n v="89690"/>
    <n v="156958"/>
    <n v="118432"/>
    <n v="207256"/>
    <n v="142215"/>
    <n v="248877"/>
    <n v="172053"/>
    <n v="301092"/>
    <n v="204748"/>
    <n v="358310"/>
    <n v="225793"/>
    <n v="395138"/>
    <n v="245536"/>
    <n v="429689"/>
  </r>
  <r>
    <n v="9"/>
    <s v="Region IX - West"/>
    <x v="46"/>
    <s v="CA "/>
    <x v="339"/>
    <n v="3"/>
    <x v="2"/>
    <n v="73337"/>
    <n v="128340"/>
    <n v="101288"/>
    <n v="177255"/>
    <n v="128444"/>
    <n v="224777"/>
    <n v="167698"/>
    <n v="293471"/>
    <n v="209040"/>
    <n v="365819"/>
    <n v="235298"/>
    <n v="411771"/>
    <n v="261181"/>
    <n v="457066"/>
  </r>
  <r>
    <n v="9"/>
    <s v="Region IX - West"/>
    <x v="46"/>
    <s v="CA "/>
    <x v="339"/>
    <n v="4"/>
    <x v="3"/>
    <n v="84708"/>
    <n v="135532"/>
    <n v="118591"/>
    <n v="189745"/>
    <n v="152474"/>
    <n v="243958"/>
    <n v="203298"/>
    <n v="325277"/>
    <n v="254123"/>
    <n v="406597"/>
    <n v="288006"/>
    <n v="460810"/>
    <n v="321889"/>
    <n v="515022"/>
  </r>
  <r>
    <n v="9"/>
    <s v="Region IX - West"/>
    <x v="46"/>
    <s v="CA "/>
    <x v="340"/>
    <n v="1"/>
    <x v="0"/>
    <n v="98930"/>
    <n v="173128"/>
    <n v="130158"/>
    <n v="227776"/>
    <n v="155656"/>
    <n v="272398"/>
    <n v="186920"/>
    <n v="327109"/>
    <n v="220300"/>
    <n v="385525"/>
    <n v="240811"/>
    <n v="421419"/>
    <n v="259109"/>
    <n v="453441"/>
  </r>
  <r>
    <n v="9"/>
    <s v="Region IX - West"/>
    <x v="46"/>
    <s v="CA "/>
    <x v="340"/>
    <n v="2"/>
    <x v="1"/>
    <n v="94242"/>
    <n v="164924"/>
    <n v="124290"/>
    <n v="217508"/>
    <n v="149012"/>
    <n v="260770"/>
    <n v="179855"/>
    <n v="314746"/>
    <n v="213883"/>
    <n v="374296"/>
    <n v="235777"/>
    <n v="412610"/>
    <n v="256275"/>
    <n v="448482"/>
  </r>
  <r>
    <n v="9"/>
    <s v="Region IX - West"/>
    <x v="46"/>
    <s v="CA "/>
    <x v="340"/>
    <n v="3"/>
    <x v="2"/>
    <n v="77355"/>
    <n v="135372"/>
    <n v="106903"/>
    <n v="187080"/>
    <n v="135648"/>
    <n v="237383"/>
    <n v="177273"/>
    <n v="310228"/>
    <n v="221004"/>
    <n v="386757"/>
    <n v="248844"/>
    <n v="435477"/>
    <n v="276306"/>
    <n v="483535"/>
  </r>
  <r>
    <n v="9"/>
    <s v="Region IX - West"/>
    <x v="46"/>
    <s v="CA "/>
    <x v="340"/>
    <n v="4"/>
    <x v="3"/>
    <n v="88591"/>
    <n v="141746"/>
    <n v="124028"/>
    <n v="198445"/>
    <n v="159464"/>
    <n v="255143"/>
    <n v="212619"/>
    <n v="340191"/>
    <n v="265774"/>
    <n v="425239"/>
    <n v="301211"/>
    <n v="481937"/>
    <n v="336647"/>
    <n v="538636"/>
  </r>
  <r>
    <n v="9"/>
    <s v="Region IX - West"/>
    <x v="46"/>
    <s v="CA "/>
    <x v="341"/>
    <n v="1"/>
    <x v="0"/>
    <n v="95530"/>
    <n v="167177"/>
    <n v="125832"/>
    <n v="220207"/>
    <n v="150721"/>
    <n v="263761"/>
    <n v="181402"/>
    <n v="317453"/>
    <n v="213881"/>
    <n v="374292"/>
    <n v="233814"/>
    <n v="409174"/>
    <n v="251608"/>
    <n v="440315"/>
  </r>
  <r>
    <n v="9"/>
    <s v="Region IX - West"/>
    <x v="46"/>
    <s v="CA "/>
    <x v="341"/>
    <n v="2"/>
    <x v="1"/>
    <n v="90803"/>
    <n v="158906"/>
    <n v="119917"/>
    <n v="209854"/>
    <n v="144022"/>
    <n v="252038"/>
    <n v="174279"/>
    <n v="304988"/>
    <n v="207412"/>
    <n v="362971"/>
    <n v="228739"/>
    <n v="400293"/>
    <n v="248751"/>
    <n v="435315"/>
  </r>
  <r>
    <n v="9"/>
    <s v="Region IX - West"/>
    <x v="46"/>
    <s v="CA "/>
    <x v="341"/>
    <n v="3"/>
    <x v="2"/>
    <n v="74219"/>
    <n v="129883"/>
    <n v="102500"/>
    <n v="179375"/>
    <n v="129972"/>
    <n v="227452"/>
    <n v="169677"/>
    <n v="296934"/>
    <n v="211504"/>
    <n v="370131"/>
    <n v="238064"/>
    <n v="416611"/>
    <n v="264242"/>
    <n v="462424"/>
  </r>
  <r>
    <n v="9"/>
    <s v="Region IX - West"/>
    <x v="46"/>
    <s v="CA "/>
    <x v="341"/>
    <n v="4"/>
    <x v="3"/>
    <n v="85799"/>
    <n v="137279"/>
    <n v="120119"/>
    <n v="192191"/>
    <n v="154439"/>
    <n v="247102"/>
    <n v="205919"/>
    <n v="329470"/>
    <n v="257398"/>
    <n v="411837"/>
    <n v="291718"/>
    <n v="466749"/>
    <n v="326038"/>
    <n v="521661"/>
  </r>
  <r>
    <n v="9"/>
    <s v="Region IX - West"/>
    <x v="46"/>
    <s v="CA "/>
    <x v="342"/>
    <n v="1"/>
    <x v="0"/>
    <n v="99980"/>
    <n v="174966"/>
    <n v="131474"/>
    <n v="230079"/>
    <n v="157125"/>
    <n v="274969"/>
    <n v="188503"/>
    <n v="329880"/>
    <n v="222129"/>
    <n v="388725"/>
    <n v="242801"/>
    <n v="424902"/>
    <n v="261238"/>
    <n v="457167"/>
  </r>
  <r>
    <n v="9"/>
    <s v="Region IX - West"/>
    <x v="46"/>
    <s v="CA "/>
    <x v="342"/>
    <n v="2"/>
    <x v="1"/>
    <n v="95331"/>
    <n v="166829"/>
    <n v="125654"/>
    <n v="219895"/>
    <n v="150535"/>
    <n v="263436"/>
    <n v="181496"/>
    <n v="317618"/>
    <n v="215765"/>
    <n v="377588"/>
    <n v="237809"/>
    <n v="416165"/>
    <n v="258428"/>
    <n v="452249"/>
  </r>
  <r>
    <n v="9"/>
    <s v="Region IX - West"/>
    <x v="46"/>
    <s v="CA "/>
    <x v="342"/>
    <n v="3"/>
    <x v="2"/>
    <n v="78388"/>
    <n v="137178"/>
    <n v="108359"/>
    <n v="189628"/>
    <n v="137535"/>
    <n v="240686"/>
    <n v="179819"/>
    <n v="314684"/>
    <n v="224191"/>
    <n v="392335"/>
    <n v="252469"/>
    <n v="441822"/>
    <n v="280373"/>
    <n v="490652"/>
  </r>
  <r>
    <n v="9"/>
    <s v="Region IX - West"/>
    <x v="46"/>
    <s v="CA "/>
    <x v="342"/>
    <n v="4"/>
    <x v="3"/>
    <n v="89420"/>
    <n v="143072"/>
    <n v="125188"/>
    <n v="200301"/>
    <n v="160956"/>
    <n v="257529"/>
    <n v="214608"/>
    <n v="343372"/>
    <n v="268260"/>
    <n v="429215"/>
    <n v="304028"/>
    <n v="486444"/>
    <n v="339796"/>
    <n v="543673"/>
  </r>
  <r>
    <n v="9"/>
    <s v="Region IX - West"/>
    <x v="46"/>
    <s v="CA "/>
    <x v="343"/>
    <n v="1"/>
    <x v="0"/>
    <n v="98210"/>
    <n v="171868"/>
    <n v="129178"/>
    <n v="226062"/>
    <n v="154434"/>
    <n v="270260"/>
    <n v="185365"/>
    <n v="324388"/>
    <n v="218449"/>
    <n v="382286"/>
    <n v="238783"/>
    <n v="417871"/>
    <n v="256922"/>
    <n v="449613"/>
  </r>
  <r>
    <n v="9"/>
    <s v="Region IX - West"/>
    <x v="46"/>
    <s v="CA "/>
    <x v="343"/>
    <n v="2"/>
    <x v="1"/>
    <n v="93599"/>
    <n v="163798"/>
    <n v="123407"/>
    <n v="215962"/>
    <n v="147899"/>
    <n v="258823"/>
    <n v="178416"/>
    <n v="312227"/>
    <n v="212138"/>
    <n v="371241"/>
    <n v="233833"/>
    <n v="409207"/>
    <n v="254135"/>
    <n v="444735"/>
  </r>
  <r>
    <n v="9"/>
    <s v="Region IX - West"/>
    <x v="46"/>
    <s v="CA "/>
    <x v="343"/>
    <n v="3"/>
    <x v="2"/>
    <n v="76895"/>
    <n v="134565"/>
    <n v="106280"/>
    <n v="185990"/>
    <n v="134877"/>
    <n v="236035"/>
    <n v="176304"/>
    <n v="308533"/>
    <n v="219803"/>
    <n v="384655"/>
    <n v="247509"/>
    <n v="433141"/>
    <n v="274844"/>
    <n v="480976"/>
  </r>
  <r>
    <n v="9"/>
    <s v="Region IX - West"/>
    <x v="46"/>
    <s v="CA "/>
    <x v="343"/>
    <n v="4"/>
    <x v="3"/>
    <n v="87892"/>
    <n v="140628"/>
    <n v="123049"/>
    <n v="196879"/>
    <n v="158206"/>
    <n v="253130"/>
    <n v="210941"/>
    <n v="337506"/>
    <n v="263677"/>
    <n v="421883"/>
    <n v="298834"/>
    <n v="478134"/>
    <n v="333991"/>
    <n v="534385"/>
  </r>
  <r>
    <n v="9"/>
    <s v="Region IX - West"/>
    <x v="46"/>
    <s v="CA "/>
    <x v="344"/>
    <n v="1"/>
    <x v="0"/>
    <n v="91849"/>
    <n v="160736"/>
    <n v="120977"/>
    <n v="211709"/>
    <n v="144893"/>
    <n v="253562"/>
    <n v="174367"/>
    <n v="305142"/>
    <n v="205582"/>
    <n v="359769"/>
    <n v="224741"/>
    <n v="393296"/>
    <n v="241843"/>
    <n v="423226"/>
  </r>
  <r>
    <n v="9"/>
    <s v="Region IX - West"/>
    <x v="46"/>
    <s v="CA "/>
    <x v="344"/>
    <n v="2"/>
    <x v="1"/>
    <n v="87315"/>
    <n v="152801"/>
    <n v="115301"/>
    <n v="201778"/>
    <n v="138466"/>
    <n v="242315"/>
    <n v="167533"/>
    <n v="293183"/>
    <n v="199376"/>
    <n v="348908"/>
    <n v="219872"/>
    <n v="384776"/>
    <n v="239102"/>
    <n v="418429"/>
  </r>
  <r>
    <n v="9"/>
    <s v="Region IX - West"/>
    <x v="46"/>
    <s v="CA "/>
    <x v="344"/>
    <n v="3"/>
    <x v="2"/>
    <n v="71383"/>
    <n v="124921"/>
    <n v="98587"/>
    <n v="172528"/>
    <n v="125015"/>
    <n v="218777"/>
    <n v="163215"/>
    <n v="285625"/>
    <n v="203450"/>
    <n v="356037"/>
    <n v="229003"/>
    <n v="400755"/>
    <n v="254190"/>
    <n v="444832"/>
  </r>
  <r>
    <n v="9"/>
    <s v="Region IX - West"/>
    <x v="46"/>
    <s v="CA "/>
    <x v="344"/>
    <n v="4"/>
    <x v="3"/>
    <n v="82481"/>
    <n v="131969"/>
    <n v="115473"/>
    <n v="184757"/>
    <n v="148466"/>
    <n v="237545"/>
    <n v="197954"/>
    <n v="316727"/>
    <n v="247443"/>
    <n v="395908"/>
    <n v="280435"/>
    <n v="448696"/>
    <n v="313427"/>
    <n v="501484"/>
  </r>
  <r>
    <n v="9"/>
    <s v="Region IX - West"/>
    <x v="46"/>
    <s v="CA "/>
    <x v="345"/>
    <n v="1"/>
    <x v="0"/>
    <n v="94810"/>
    <n v="165917"/>
    <n v="124853"/>
    <n v="218493"/>
    <n v="149499"/>
    <n v="261623"/>
    <n v="179847"/>
    <n v="314732"/>
    <n v="212030"/>
    <n v="371053"/>
    <n v="231787"/>
    <n v="405627"/>
    <n v="249421"/>
    <n v="436487"/>
  </r>
  <r>
    <n v="9"/>
    <s v="Region IX - West"/>
    <x v="46"/>
    <s v="CA "/>
    <x v="345"/>
    <n v="2"/>
    <x v="1"/>
    <n v="90160"/>
    <n v="157780"/>
    <n v="119034"/>
    <n v="208309"/>
    <n v="142909"/>
    <n v="250090"/>
    <n v="172840"/>
    <n v="302469"/>
    <n v="205666"/>
    <n v="359916"/>
    <n v="226794"/>
    <n v="396890"/>
    <n v="246611"/>
    <n v="431569"/>
  </r>
  <r>
    <n v="9"/>
    <s v="Region IX - West"/>
    <x v="46"/>
    <s v="CA "/>
    <x v="345"/>
    <n v="3"/>
    <x v="2"/>
    <n v="73758"/>
    <n v="129076"/>
    <n v="101878"/>
    <n v="178286"/>
    <n v="129202"/>
    <n v="226103"/>
    <n v="168708"/>
    <n v="295239"/>
    <n v="210302"/>
    <n v="368029"/>
    <n v="236729"/>
    <n v="414275"/>
    <n v="262780"/>
    <n v="459865"/>
  </r>
  <r>
    <n v="9"/>
    <s v="Region IX - West"/>
    <x v="46"/>
    <s v="CA "/>
    <x v="345"/>
    <n v="4"/>
    <x v="3"/>
    <n v="85100"/>
    <n v="136161"/>
    <n v="119140"/>
    <n v="190625"/>
    <n v="153181"/>
    <n v="245089"/>
    <n v="204241"/>
    <n v="326785"/>
    <n v="255301"/>
    <n v="408482"/>
    <n v="289341"/>
    <n v="462946"/>
    <n v="323381"/>
    <n v="517410"/>
  </r>
  <r>
    <n v="9"/>
    <s v="Region IX - West"/>
    <x v="46"/>
    <s v="CA "/>
    <x v="346"/>
    <n v="1"/>
    <x v="0"/>
    <n v="90769"/>
    <n v="158845"/>
    <n v="119508"/>
    <n v="209138"/>
    <n v="143060"/>
    <n v="250354"/>
    <n v="172034"/>
    <n v="301060"/>
    <n v="202806"/>
    <n v="354911"/>
    <n v="221700"/>
    <n v="387975"/>
    <n v="238562"/>
    <n v="417484"/>
  </r>
  <r>
    <n v="9"/>
    <s v="Region IX - West"/>
    <x v="46"/>
    <s v="CA "/>
    <x v="346"/>
    <n v="2"/>
    <x v="1"/>
    <n v="86350"/>
    <n v="151112"/>
    <n v="113977"/>
    <n v="199459"/>
    <n v="136796"/>
    <n v="239394"/>
    <n v="165375"/>
    <n v="289406"/>
    <n v="196758"/>
    <n v="344326"/>
    <n v="216955"/>
    <n v="379672"/>
    <n v="235891"/>
    <n v="412810"/>
  </r>
  <r>
    <n v="9"/>
    <s v="Region IX - West"/>
    <x v="46"/>
    <s v="CA "/>
    <x v="346"/>
    <n v="3"/>
    <x v="2"/>
    <n v="70692"/>
    <n v="123711"/>
    <n v="97654"/>
    <n v="170894"/>
    <n v="123859"/>
    <n v="216754"/>
    <n v="161762"/>
    <n v="283083"/>
    <n v="201648"/>
    <n v="352884"/>
    <n v="227001"/>
    <n v="397251"/>
    <n v="251997"/>
    <n v="440994"/>
  </r>
  <r>
    <n v="9"/>
    <s v="Region IX - West"/>
    <x v="46"/>
    <s v="CA "/>
    <x v="346"/>
    <n v="4"/>
    <x v="3"/>
    <n v="81432"/>
    <n v="130291"/>
    <n v="114005"/>
    <n v="182408"/>
    <n v="146578"/>
    <n v="234525"/>
    <n v="195437"/>
    <n v="312700"/>
    <n v="244297"/>
    <n v="390874"/>
    <n v="276869"/>
    <n v="442991"/>
    <n v="309442"/>
    <n v="495108"/>
  </r>
  <r>
    <n v="9"/>
    <s v="Region IX - West"/>
    <x v="46"/>
    <s v="CA "/>
    <x v="347"/>
    <n v="1"/>
    <x v="0"/>
    <n v="100481"/>
    <n v="175841"/>
    <n v="132228"/>
    <n v="231400"/>
    <n v="158182"/>
    <n v="276819"/>
    <n v="190039"/>
    <n v="332568"/>
    <n v="223994"/>
    <n v="391989"/>
    <n v="244853"/>
    <n v="428492"/>
    <n v="263464"/>
    <n v="461062"/>
  </r>
  <r>
    <n v="9"/>
    <s v="Region IX - West"/>
    <x v="46"/>
    <s v="CA "/>
    <x v="347"/>
    <n v="2"/>
    <x v="1"/>
    <n v="95678"/>
    <n v="167436"/>
    <n v="126217"/>
    <n v="220879"/>
    <n v="151374"/>
    <n v="264905"/>
    <n v="182800"/>
    <n v="319900"/>
    <n v="217420"/>
    <n v="380484"/>
    <n v="239695"/>
    <n v="419467"/>
    <n v="260561"/>
    <n v="455981"/>
  </r>
  <r>
    <n v="9"/>
    <s v="Region IX - West"/>
    <x v="46"/>
    <s v="CA "/>
    <x v="347"/>
    <n v="3"/>
    <x v="2"/>
    <n v="78468"/>
    <n v="137318"/>
    <n v="108425"/>
    <n v="189744"/>
    <n v="137561"/>
    <n v="240732"/>
    <n v="179736"/>
    <n v="314539"/>
    <n v="224068"/>
    <n v="392120"/>
    <n v="252277"/>
    <n v="441485"/>
    <n v="280098"/>
    <n v="490171"/>
  </r>
  <r>
    <n v="9"/>
    <s v="Region IX - West"/>
    <x v="46"/>
    <s v="CA "/>
    <x v="347"/>
    <n v="4"/>
    <x v="3"/>
    <n v="90033"/>
    <n v="144052"/>
    <n v="126046"/>
    <n v="201673"/>
    <n v="162059"/>
    <n v="259294"/>
    <n v="216079"/>
    <n v="345726"/>
    <n v="270098"/>
    <n v="432157"/>
    <n v="306111"/>
    <n v="489778"/>
    <n v="342124"/>
    <n v="547399"/>
  </r>
  <r>
    <n v="9"/>
    <s v="Region IX - West"/>
    <x v="47"/>
    <s v="HI"/>
    <x v="348"/>
    <n v="1"/>
    <x v="0"/>
    <n v="91329"/>
    <n v="159826"/>
    <n v="120569"/>
    <n v="210995"/>
    <n v="144845"/>
    <n v="253478"/>
    <n v="175068"/>
    <n v="306370"/>
    <n v="206566"/>
    <n v="361490"/>
    <n v="225853"/>
    <n v="395242"/>
    <n v="243091"/>
    <n v="425410"/>
  </r>
  <r>
    <n v="9"/>
    <s v="Region IX - West"/>
    <x v="47"/>
    <s v="HI"/>
    <x v="348"/>
    <n v="2"/>
    <x v="1"/>
    <n v="86449"/>
    <n v="151286"/>
    <n v="114461"/>
    <n v="200306"/>
    <n v="137928"/>
    <n v="241374"/>
    <n v="167714"/>
    <n v="293499"/>
    <n v="199886"/>
    <n v="349801"/>
    <n v="220613"/>
    <n v="386073"/>
    <n v="240142"/>
    <n v="420248"/>
  </r>
  <r>
    <n v="9"/>
    <s v="Region IX - West"/>
    <x v="47"/>
    <s v="HI"/>
    <x v="348"/>
    <n v="3"/>
    <x v="2"/>
    <n v="70090"/>
    <n v="122658"/>
    <n v="96674"/>
    <n v="169179"/>
    <n v="122423"/>
    <n v="214240"/>
    <n v="159493"/>
    <n v="279113"/>
    <n v="198755"/>
    <n v="347820"/>
    <n v="223561"/>
    <n v="391232"/>
    <n v="247974"/>
    <n v="433955"/>
  </r>
  <r>
    <n v="9"/>
    <s v="Region IX - West"/>
    <x v="47"/>
    <s v="HI"/>
    <x v="348"/>
    <n v="4"/>
    <x v="3"/>
    <n v="82485"/>
    <n v="131977"/>
    <n v="115480"/>
    <n v="184768"/>
    <n v="148474"/>
    <n v="237558"/>
    <n v="197965"/>
    <n v="316744"/>
    <n v="247456"/>
    <n v="395930"/>
    <n v="280451"/>
    <n v="448721"/>
    <n v="313445"/>
    <n v="501512"/>
  </r>
  <r>
    <n v="9"/>
    <s v="Region IX - West"/>
    <x v="47"/>
    <s v="HI"/>
    <x v="349"/>
    <n v="1"/>
    <x v="0"/>
    <n v="118455"/>
    <n v="207296"/>
    <n v="156559"/>
    <n v="273977"/>
    <n v="188367"/>
    <n v="329642"/>
    <n v="228162"/>
    <n v="399284"/>
    <n v="269313"/>
    <n v="471298"/>
    <n v="294482"/>
    <n v="515343"/>
    <n v="316992"/>
    <n v="554736"/>
  </r>
  <r>
    <n v="9"/>
    <s v="Region IX - West"/>
    <x v="47"/>
    <s v="HI"/>
    <x v="349"/>
    <n v="2"/>
    <x v="1"/>
    <n v="111884"/>
    <n v="195797"/>
    <n v="148335"/>
    <n v="259585"/>
    <n v="179054"/>
    <n v="313344"/>
    <n v="218260"/>
    <n v="381955"/>
    <n v="260320"/>
    <n v="455559"/>
    <n v="287427"/>
    <n v="502997"/>
    <n v="313020"/>
    <n v="547786"/>
  </r>
  <r>
    <n v="9"/>
    <s v="Region IX - West"/>
    <x v="47"/>
    <s v="HI"/>
    <x v="349"/>
    <n v="3"/>
    <x v="2"/>
    <n v="90330"/>
    <n v="158078"/>
    <n v="124507"/>
    <n v="217887"/>
    <n v="157560"/>
    <n v="275729"/>
    <n v="205047"/>
    <n v="358832"/>
    <n v="255485"/>
    <n v="447099"/>
    <n v="287269"/>
    <n v="502721"/>
    <n v="318523"/>
    <n v="557415"/>
  </r>
  <r>
    <n v="9"/>
    <s v="Region IX - West"/>
    <x v="47"/>
    <s v="HI"/>
    <x v="349"/>
    <n v="4"/>
    <x v="3"/>
    <n v="107291"/>
    <n v="171665"/>
    <n v="150207"/>
    <n v="240332"/>
    <n v="193124"/>
    <n v="308998"/>
    <n v="257498"/>
    <n v="411997"/>
    <n v="321873"/>
    <n v="514996"/>
    <n v="364789"/>
    <n v="583662"/>
    <n v="407705"/>
    <n v="652329"/>
  </r>
  <r>
    <n v="9"/>
    <s v="Region IX - West"/>
    <x v="47"/>
    <s v="HI"/>
    <x v="350"/>
    <n v="1"/>
    <x v="0"/>
    <n v="113494"/>
    <n v="198614"/>
    <n v="149662"/>
    <n v="261909"/>
    <n v="179532"/>
    <n v="314181"/>
    <n v="216539"/>
    <n v="378942"/>
    <n v="255404"/>
    <n v="446957"/>
    <n v="279229"/>
    <n v="488650"/>
    <n v="300511"/>
    <n v="525894"/>
  </r>
  <r>
    <n v="9"/>
    <s v="Region IX - West"/>
    <x v="47"/>
    <s v="HI"/>
    <x v="350"/>
    <n v="2"/>
    <x v="1"/>
    <n v="107653"/>
    <n v="188393"/>
    <n v="142352"/>
    <n v="249116"/>
    <n v="171253"/>
    <n v="299693"/>
    <n v="207736"/>
    <n v="363538"/>
    <n v="247410"/>
    <n v="432967"/>
    <n v="272958"/>
    <n v="477676"/>
    <n v="296981"/>
    <n v="519716"/>
  </r>
  <r>
    <n v="9"/>
    <s v="Region IX - West"/>
    <x v="47"/>
    <s v="HI"/>
    <x v="350"/>
    <n v="3"/>
    <x v="2"/>
    <n v="87635"/>
    <n v="153362"/>
    <n v="120952"/>
    <n v="211665"/>
    <n v="153268"/>
    <n v="268220"/>
    <n v="199885"/>
    <n v="349798"/>
    <n v="249124"/>
    <n v="435967"/>
    <n v="280313"/>
    <n v="490548"/>
    <n v="311031"/>
    <n v="544304"/>
  </r>
  <r>
    <n v="9"/>
    <s v="Region IX - West"/>
    <x v="47"/>
    <s v="HI"/>
    <x v="350"/>
    <n v="4"/>
    <x v="3"/>
    <n v="102220"/>
    <n v="163552"/>
    <n v="143108"/>
    <n v="228972"/>
    <n v="183996"/>
    <n v="294393"/>
    <n v="245328"/>
    <n v="392524"/>
    <n v="306660"/>
    <n v="490655"/>
    <n v="347548"/>
    <n v="556076"/>
    <n v="388435"/>
    <n v="621497"/>
  </r>
  <r>
    <n v="9"/>
    <s v="Region IX - West"/>
    <x v="47"/>
    <s v="HI"/>
    <x v="351"/>
    <n v="1"/>
    <x v="0"/>
    <n v="126017"/>
    <n v="220529"/>
    <n v="166841"/>
    <n v="291972"/>
    <n v="201198"/>
    <n v="352096"/>
    <n v="244489"/>
    <n v="427855"/>
    <n v="288745"/>
    <n v="505304"/>
    <n v="315767"/>
    <n v="552593"/>
    <n v="339958"/>
    <n v="594926"/>
  </r>
  <r>
    <n v="9"/>
    <s v="Region IX - West"/>
    <x v="47"/>
    <s v="HI"/>
    <x v="351"/>
    <n v="2"/>
    <x v="1"/>
    <n v="118639"/>
    <n v="207618"/>
    <n v="157607"/>
    <n v="275813"/>
    <n v="190741"/>
    <n v="333796"/>
    <n v="233370"/>
    <n v="408398"/>
    <n v="278647"/>
    <n v="487632"/>
    <n v="307846"/>
    <n v="538730"/>
    <n v="335498"/>
    <n v="587122"/>
  </r>
  <r>
    <n v="9"/>
    <s v="Region IX - West"/>
    <x v="47"/>
    <s v="HI"/>
    <x v="351"/>
    <n v="3"/>
    <x v="2"/>
    <n v="95169"/>
    <n v="166546"/>
    <n v="131042"/>
    <n v="229323"/>
    <n v="165652"/>
    <n v="289891"/>
    <n v="215219"/>
    <n v="376632"/>
    <n v="268098"/>
    <n v="469172"/>
    <n v="301284"/>
    <n v="527247"/>
    <n v="333874"/>
    <n v="584280"/>
  </r>
  <r>
    <n v="9"/>
    <s v="Region IX - West"/>
    <x v="47"/>
    <s v="HI"/>
    <x v="351"/>
    <n v="4"/>
    <x v="3"/>
    <n v="114632"/>
    <n v="183411"/>
    <n v="160485"/>
    <n v="256775"/>
    <n v="206337"/>
    <n v="330140"/>
    <n v="275116"/>
    <n v="440186"/>
    <n v="343895"/>
    <n v="550233"/>
    <n v="389748"/>
    <n v="623597"/>
    <n v="435601"/>
    <n v="696961"/>
  </r>
  <r>
    <n v="9"/>
    <s v="Region IX - West"/>
    <x v="47"/>
    <s v="HI"/>
    <x v="352"/>
    <n v="1"/>
    <x v="0"/>
    <n v="111613"/>
    <n v="195323"/>
    <n v="147255"/>
    <n v="257696"/>
    <n v="176759"/>
    <n v="309328"/>
    <n v="213391"/>
    <n v="373434"/>
    <n v="251732"/>
    <n v="440531"/>
    <n v="275224"/>
    <n v="481641"/>
    <n v="296214"/>
    <n v="518374"/>
  </r>
  <r>
    <n v="9"/>
    <s v="Region IX - West"/>
    <x v="47"/>
    <s v="HI"/>
    <x v="352"/>
    <n v="2"/>
    <x v="1"/>
    <n v="105773"/>
    <n v="185102"/>
    <n v="139945"/>
    <n v="244903"/>
    <n v="168480"/>
    <n v="294840"/>
    <n v="204589"/>
    <n v="358030"/>
    <n v="243738"/>
    <n v="426541"/>
    <n v="268952"/>
    <n v="470667"/>
    <n v="292683"/>
    <n v="512196"/>
  </r>
  <r>
    <n v="9"/>
    <s v="Region IX - West"/>
    <x v="47"/>
    <s v="HI"/>
    <x v="352"/>
    <n v="3"/>
    <x v="2"/>
    <n v="85952"/>
    <n v="150416"/>
    <n v="118595"/>
    <n v="207541"/>
    <n v="150238"/>
    <n v="262917"/>
    <n v="195844"/>
    <n v="342728"/>
    <n v="244073"/>
    <n v="427128"/>
    <n v="274589"/>
    <n v="480531"/>
    <n v="304634"/>
    <n v="533109"/>
  </r>
  <r>
    <n v="9"/>
    <s v="Region IX - West"/>
    <x v="47"/>
    <s v="HI"/>
    <x v="352"/>
    <n v="4"/>
    <x v="3"/>
    <n v="100649"/>
    <n v="161039"/>
    <n v="140909"/>
    <n v="225454"/>
    <n v="181168"/>
    <n v="289869"/>
    <n v="241558"/>
    <n v="386493"/>
    <n v="301947"/>
    <n v="483116"/>
    <n v="342207"/>
    <n v="547531"/>
    <n v="382467"/>
    <n v="611947"/>
  </r>
  <r>
    <n v="9"/>
    <s v="Region IX - West"/>
    <x v="47"/>
    <s v="HI"/>
    <x v="353"/>
    <n v="1"/>
    <x v="0"/>
    <n v="112693"/>
    <n v="197214"/>
    <n v="148724"/>
    <n v="260267"/>
    <n v="178592"/>
    <n v="312535"/>
    <n v="215723"/>
    <n v="377516"/>
    <n v="254508"/>
    <n v="445389"/>
    <n v="278264"/>
    <n v="486963"/>
    <n v="299495"/>
    <n v="524116"/>
  </r>
  <r>
    <n v="9"/>
    <s v="Region IX - West"/>
    <x v="47"/>
    <s v="HI"/>
    <x v="353"/>
    <n v="2"/>
    <x v="1"/>
    <n v="106738"/>
    <n v="186791"/>
    <n v="141269"/>
    <n v="247222"/>
    <n v="170150"/>
    <n v="297762"/>
    <n v="206747"/>
    <n v="361808"/>
    <n v="246356"/>
    <n v="431123"/>
    <n v="271869"/>
    <n v="475772"/>
    <n v="295894"/>
    <n v="517815"/>
  </r>
  <r>
    <n v="9"/>
    <s v="Region IX - West"/>
    <x v="47"/>
    <s v="HI"/>
    <x v="353"/>
    <n v="3"/>
    <x v="2"/>
    <n v="86643"/>
    <n v="151626"/>
    <n v="119528"/>
    <n v="209174"/>
    <n v="151394"/>
    <n v="264940"/>
    <n v="197297"/>
    <n v="345270"/>
    <n v="245875"/>
    <n v="430282"/>
    <n v="276591"/>
    <n v="484035"/>
    <n v="306827"/>
    <n v="536947"/>
  </r>
  <r>
    <n v="9"/>
    <s v="Region IX - West"/>
    <x v="47"/>
    <s v="HI"/>
    <x v="353"/>
    <n v="4"/>
    <x v="3"/>
    <n v="101698"/>
    <n v="162717"/>
    <n v="142377"/>
    <n v="227803"/>
    <n v="183056"/>
    <n v="292890"/>
    <n v="244075"/>
    <n v="390520"/>
    <n v="305093"/>
    <n v="488150"/>
    <n v="345773"/>
    <n v="553236"/>
    <n v="386452"/>
    <n v="618323"/>
  </r>
  <r>
    <n v="9"/>
    <s v="Region IX - West"/>
    <x v="48"/>
    <s v="NV"/>
    <x v="354"/>
    <n v="1"/>
    <x v="0"/>
    <n v="89108"/>
    <n v="155940"/>
    <n v="117324"/>
    <n v="205318"/>
    <n v="140451"/>
    <n v="245789"/>
    <n v="168906"/>
    <n v="295585"/>
    <n v="199119"/>
    <n v="348459"/>
    <n v="217670"/>
    <n v="380923"/>
    <n v="234227"/>
    <n v="409897"/>
  </r>
  <r>
    <n v="9"/>
    <s v="Region IX - West"/>
    <x v="48"/>
    <s v="NV"/>
    <x v="354"/>
    <n v="2"/>
    <x v="1"/>
    <n v="84766"/>
    <n v="148341"/>
    <n v="111890"/>
    <n v="195807"/>
    <n v="134297"/>
    <n v="235019"/>
    <n v="162362"/>
    <n v="284133"/>
    <n v="193176"/>
    <n v="338058"/>
    <n v="213008"/>
    <n v="372764"/>
    <n v="231602"/>
    <n v="405304"/>
  </r>
  <r>
    <n v="9"/>
    <s v="Region IX - West"/>
    <x v="48"/>
    <s v="NV"/>
    <x v="354"/>
    <n v="3"/>
    <x v="2"/>
    <n v="69389"/>
    <n v="121431"/>
    <n v="95853"/>
    <n v="167743"/>
    <n v="121574"/>
    <n v="212754"/>
    <n v="158773"/>
    <n v="277852"/>
    <n v="197921"/>
    <n v="346363"/>
    <n v="222804"/>
    <n v="389907"/>
    <n v="247336"/>
    <n v="432838"/>
  </r>
  <r>
    <n v="9"/>
    <s v="Region IX - West"/>
    <x v="48"/>
    <s v="NV"/>
    <x v="354"/>
    <n v="4"/>
    <x v="3"/>
    <n v="79948"/>
    <n v="127916"/>
    <n v="111927"/>
    <n v="179083"/>
    <n v="143906"/>
    <n v="230249"/>
    <n v="191874"/>
    <n v="306999"/>
    <n v="239843"/>
    <n v="383749"/>
    <n v="271822"/>
    <n v="434915"/>
    <n v="303801"/>
    <n v="486082"/>
  </r>
  <r>
    <n v="9"/>
    <s v="Region IX - West"/>
    <x v="48"/>
    <s v="NV"/>
    <x v="355"/>
    <n v="1"/>
    <x v="0"/>
    <n v="81387"/>
    <n v="142427"/>
    <n v="107123"/>
    <n v="187466"/>
    <n v="128184"/>
    <n v="224322"/>
    <n v="154058"/>
    <n v="269602"/>
    <n v="181597"/>
    <n v="317794"/>
    <n v="198510"/>
    <n v="347393"/>
    <n v="213603"/>
    <n v="373805"/>
  </r>
  <r>
    <n v="9"/>
    <s v="Region IX - West"/>
    <x v="48"/>
    <s v="NV"/>
    <x v="355"/>
    <n v="2"/>
    <x v="1"/>
    <n v="77467"/>
    <n v="135568"/>
    <n v="102218"/>
    <n v="178881"/>
    <n v="122629"/>
    <n v="214600"/>
    <n v="148151"/>
    <n v="259265"/>
    <n v="176232"/>
    <n v="308406"/>
    <n v="194302"/>
    <n v="340028"/>
    <n v="211234"/>
    <n v="369659"/>
  </r>
  <r>
    <n v="9"/>
    <s v="Region IX - West"/>
    <x v="48"/>
    <s v="NV"/>
    <x v="355"/>
    <n v="3"/>
    <x v="2"/>
    <n v="63487"/>
    <n v="111103"/>
    <n v="87716"/>
    <n v="153503"/>
    <n v="111274"/>
    <n v="194730"/>
    <n v="145364"/>
    <n v="254387"/>
    <n v="181214"/>
    <n v="317124"/>
    <n v="204015"/>
    <n v="357026"/>
    <n v="226500"/>
    <n v="396375"/>
  </r>
  <r>
    <n v="9"/>
    <s v="Region IX - West"/>
    <x v="48"/>
    <s v="NV"/>
    <x v="355"/>
    <n v="4"/>
    <x v="3"/>
    <n v="72961"/>
    <n v="116738"/>
    <n v="102145"/>
    <n v="163433"/>
    <n v="131330"/>
    <n v="210128"/>
    <n v="175106"/>
    <n v="280170"/>
    <n v="218883"/>
    <n v="350213"/>
    <n v="248067"/>
    <n v="396908"/>
    <n v="277252"/>
    <n v="443603"/>
  </r>
  <r>
    <n v="10"/>
    <s v="Region X - Northwest"/>
    <x v="49"/>
    <s v="AK"/>
    <x v="356"/>
    <n v="1"/>
    <x v="0"/>
    <n v="104851"/>
    <n v="183490"/>
    <n v="137911"/>
    <n v="241343"/>
    <n v="164868"/>
    <n v="288520"/>
    <n v="197880"/>
    <n v="346290"/>
    <n v="233196"/>
    <n v="408093"/>
    <n v="254903"/>
    <n v="446080"/>
    <n v="274265"/>
    <n v="479963"/>
  </r>
  <r>
    <n v="10"/>
    <s v="Region X - Northwest"/>
    <x v="49"/>
    <s v="AK"/>
    <x v="356"/>
    <n v="2"/>
    <x v="1"/>
    <n v="99933"/>
    <n v="174883"/>
    <n v="131755"/>
    <n v="230570"/>
    <n v="157897"/>
    <n v="276320"/>
    <n v="190467"/>
    <n v="333318"/>
    <n v="226464"/>
    <n v="396312"/>
    <n v="249622"/>
    <n v="436838"/>
    <n v="271292"/>
    <n v="474761"/>
  </r>
  <r>
    <n v="10"/>
    <s v="Region X - Northwest"/>
    <x v="49"/>
    <s v="AK"/>
    <x v="356"/>
    <n v="3"/>
    <x v="2"/>
    <n v="82105"/>
    <n v="143684"/>
    <n v="113483"/>
    <n v="198596"/>
    <n v="144020"/>
    <n v="252036"/>
    <n v="188260"/>
    <n v="329455"/>
    <n v="234709"/>
    <n v="410740"/>
    <n v="264296"/>
    <n v="462518"/>
    <n v="293486"/>
    <n v="513601"/>
  </r>
  <r>
    <n v="10"/>
    <s v="Region X - Northwest"/>
    <x v="49"/>
    <s v="AK"/>
    <x v="356"/>
    <n v="4"/>
    <x v="3"/>
    <n v="93830"/>
    <n v="150128"/>
    <n v="131362"/>
    <n v="210180"/>
    <n v="168894"/>
    <n v="270231"/>
    <n v="225193"/>
    <n v="360308"/>
    <n v="281491"/>
    <n v="450385"/>
    <n v="319023"/>
    <n v="510437"/>
    <n v="356555"/>
    <n v="570488"/>
  </r>
  <r>
    <n v="10"/>
    <s v="Region X - Northwest"/>
    <x v="49"/>
    <s v="AK"/>
    <x v="357"/>
    <n v="1"/>
    <x v="0"/>
    <n v="106982"/>
    <n v="187218"/>
    <n v="140695"/>
    <n v="246217"/>
    <n v="168170"/>
    <n v="294298"/>
    <n v="201795"/>
    <n v="353142"/>
    <n v="237801"/>
    <n v="416151"/>
    <n v="259934"/>
    <n v="454884"/>
    <n v="279675"/>
    <n v="489431"/>
  </r>
  <r>
    <n v="10"/>
    <s v="Region X - Northwest"/>
    <x v="49"/>
    <s v="AK"/>
    <x v="357"/>
    <n v="2"/>
    <x v="1"/>
    <n v="101987"/>
    <n v="178477"/>
    <n v="134443"/>
    <n v="235276"/>
    <n v="161090"/>
    <n v="281908"/>
    <n v="194267"/>
    <n v="339968"/>
    <n v="230963"/>
    <n v="404186"/>
    <n v="254570"/>
    <n v="445498"/>
    <n v="276655"/>
    <n v="484147"/>
  </r>
  <r>
    <n v="10"/>
    <s v="Region X - Northwest"/>
    <x v="49"/>
    <s v="AK"/>
    <x v="357"/>
    <n v="3"/>
    <x v="2"/>
    <n v="83829"/>
    <n v="146700"/>
    <n v="115873"/>
    <n v="202779"/>
    <n v="147064"/>
    <n v="257362"/>
    <n v="192259"/>
    <n v="336454"/>
    <n v="239698"/>
    <n v="419471"/>
    <n v="269924"/>
    <n v="472366"/>
    <n v="299746"/>
    <n v="524556"/>
  </r>
  <r>
    <n v="10"/>
    <s v="Region X - Northwest"/>
    <x v="49"/>
    <s v="AK"/>
    <x v="357"/>
    <n v="4"/>
    <x v="3"/>
    <n v="95707"/>
    <n v="153132"/>
    <n v="133990"/>
    <n v="214385"/>
    <n v="172273"/>
    <n v="275637"/>
    <n v="229698"/>
    <n v="367517"/>
    <n v="287122"/>
    <n v="459396"/>
    <n v="325405"/>
    <n v="520649"/>
    <n v="363688"/>
    <n v="581901"/>
  </r>
  <r>
    <n v="10"/>
    <s v="Region X - Northwest"/>
    <x v="49"/>
    <s v="AK"/>
    <x v="358"/>
    <n v="1"/>
    <x v="0"/>
    <n v="117521"/>
    <n v="205661"/>
    <n v="150468"/>
    <n v="263318"/>
    <n v="173328"/>
    <n v="303323"/>
    <n v="196732"/>
    <n v="344282"/>
    <n v="229507"/>
    <n v="401636"/>
    <n v="250325"/>
    <n v="438069"/>
    <n v="268570"/>
    <n v="469997"/>
  </r>
  <r>
    <n v="10"/>
    <s v="Region X - Northwest"/>
    <x v="49"/>
    <s v="AK"/>
    <x v="358"/>
    <n v="2"/>
    <x v="1"/>
    <n v="117521"/>
    <n v="205661"/>
    <n v="150468"/>
    <n v="263318"/>
    <n v="173328"/>
    <n v="303323"/>
    <n v="196732"/>
    <n v="344282"/>
    <n v="229507"/>
    <n v="401636"/>
    <n v="250325"/>
    <n v="438069"/>
    <n v="268570"/>
    <n v="469997"/>
  </r>
  <r>
    <n v="10"/>
    <s v="Region X - Northwest"/>
    <x v="49"/>
    <s v="AK"/>
    <x v="358"/>
    <n v="3"/>
    <x v="2"/>
    <n v="105219"/>
    <n v="184133"/>
    <n v="147306"/>
    <n v="257786"/>
    <n v="189394"/>
    <n v="331439"/>
    <n v="252525"/>
    <n v="441919"/>
    <n v="315656"/>
    <n v="552398"/>
    <n v="357744"/>
    <n v="626052"/>
    <n v="399831"/>
    <n v="699705"/>
  </r>
  <r>
    <n v="10"/>
    <s v="Region X - Northwest"/>
    <x v="49"/>
    <s v="AK"/>
    <x v="358"/>
    <n v="4"/>
    <x v="3"/>
    <n v="98171"/>
    <n v="157074"/>
    <n v="137440"/>
    <n v="219904"/>
    <n v="176709"/>
    <n v="282734"/>
    <n v="235611"/>
    <n v="376978"/>
    <n v="294514"/>
    <n v="471223"/>
    <n v="333783"/>
    <n v="534053"/>
    <n v="373051"/>
    <n v="596882"/>
  </r>
  <r>
    <n v="10"/>
    <s v="Region X - Northwest"/>
    <x v="49"/>
    <s v="AK"/>
    <x v="359"/>
    <n v="1"/>
    <x v="0"/>
    <n v="104851"/>
    <n v="183490"/>
    <n v="137911"/>
    <n v="241343"/>
    <n v="164868"/>
    <n v="288520"/>
    <n v="197880"/>
    <n v="346290"/>
    <n v="233196"/>
    <n v="408093"/>
    <n v="254903"/>
    <n v="446080"/>
    <n v="274265"/>
    <n v="479963"/>
  </r>
  <r>
    <n v="10"/>
    <s v="Region X - Northwest"/>
    <x v="49"/>
    <s v="AK"/>
    <x v="359"/>
    <n v="2"/>
    <x v="1"/>
    <n v="99933"/>
    <n v="174883"/>
    <n v="131755"/>
    <n v="230570"/>
    <n v="157897"/>
    <n v="276320"/>
    <n v="190467"/>
    <n v="333318"/>
    <n v="226464"/>
    <n v="396312"/>
    <n v="249622"/>
    <n v="436838"/>
    <n v="271292"/>
    <n v="474761"/>
  </r>
  <r>
    <n v="10"/>
    <s v="Region X - Northwest"/>
    <x v="49"/>
    <s v="AK"/>
    <x v="359"/>
    <n v="3"/>
    <x v="2"/>
    <n v="82105"/>
    <n v="143684"/>
    <n v="113483"/>
    <n v="198596"/>
    <n v="144020"/>
    <n v="252036"/>
    <n v="188260"/>
    <n v="329455"/>
    <n v="234709"/>
    <n v="410740"/>
    <n v="264296"/>
    <n v="462518"/>
    <n v="293486"/>
    <n v="513601"/>
  </r>
  <r>
    <n v="10"/>
    <s v="Region X - Northwest"/>
    <x v="49"/>
    <s v="AK"/>
    <x v="359"/>
    <n v="4"/>
    <x v="3"/>
    <n v="93830"/>
    <n v="150128"/>
    <n v="131362"/>
    <n v="210180"/>
    <n v="168894"/>
    <n v="270231"/>
    <n v="225193"/>
    <n v="360308"/>
    <n v="281491"/>
    <n v="450385"/>
    <n v="319023"/>
    <n v="510437"/>
    <n v="356555"/>
    <n v="570488"/>
  </r>
  <r>
    <n v="10"/>
    <s v="Region X - Northwest"/>
    <x v="49"/>
    <s v="AK"/>
    <x v="360"/>
    <n v="1"/>
    <x v="0"/>
    <n v="109612"/>
    <n v="191822"/>
    <n v="144235"/>
    <n v="252412"/>
    <n v="172530"/>
    <n v="301927"/>
    <n v="207247"/>
    <n v="362682"/>
    <n v="244271"/>
    <n v="427474"/>
    <n v="267017"/>
    <n v="467279"/>
    <n v="287311"/>
    <n v="502794"/>
  </r>
  <r>
    <n v="10"/>
    <s v="Region X - Northwest"/>
    <x v="49"/>
    <s v="AK"/>
    <x v="360"/>
    <n v="2"/>
    <x v="1"/>
    <n v="104387"/>
    <n v="182677"/>
    <n v="137695"/>
    <n v="240966"/>
    <n v="165122"/>
    <n v="288964"/>
    <n v="199371"/>
    <n v="348900"/>
    <n v="237118"/>
    <n v="414956"/>
    <n v="261405"/>
    <n v="457460"/>
    <n v="284152"/>
    <n v="497266"/>
  </r>
  <r>
    <n v="10"/>
    <s v="Region X - Northwest"/>
    <x v="49"/>
    <s v="AK"/>
    <x v="360"/>
    <n v="3"/>
    <x v="2"/>
    <n v="85632"/>
    <n v="149856"/>
    <n v="118330"/>
    <n v="207077"/>
    <n v="150133"/>
    <n v="262733"/>
    <n v="196175"/>
    <n v="343307"/>
    <n v="244564"/>
    <n v="427987"/>
    <n v="275359"/>
    <n v="481878"/>
    <n v="305732"/>
    <n v="535031"/>
  </r>
  <r>
    <n v="10"/>
    <s v="Region X - Northwest"/>
    <x v="49"/>
    <s v="AK"/>
    <x v="360"/>
    <n v="4"/>
    <x v="3"/>
    <n v="98198"/>
    <n v="157116"/>
    <n v="137477"/>
    <n v="219962"/>
    <n v="176756"/>
    <n v="282809"/>
    <n v="235674"/>
    <n v="377079"/>
    <n v="294593"/>
    <n v="471348"/>
    <n v="333872"/>
    <n v="534195"/>
    <n v="373151"/>
    <n v="597041"/>
  </r>
  <r>
    <n v="10"/>
    <s v="Region X - Northwest"/>
    <x v="49"/>
    <s v="AK"/>
    <x v="361"/>
    <n v="1"/>
    <x v="0"/>
    <n v="109893"/>
    <n v="192312"/>
    <n v="144766"/>
    <n v="253340"/>
    <n v="173422"/>
    <n v="303489"/>
    <n v="208764"/>
    <n v="365337"/>
    <n v="246151"/>
    <n v="430764"/>
    <n v="269093"/>
    <n v="470913"/>
    <n v="289575"/>
    <n v="506756"/>
  </r>
  <r>
    <n v="10"/>
    <s v="Region X - Northwest"/>
    <x v="49"/>
    <s v="AK"/>
    <x v="361"/>
    <n v="2"/>
    <x v="1"/>
    <n v="104436"/>
    <n v="182764"/>
    <n v="137937"/>
    <n v="241389"/>
    <n v="165688"/>
    <n v="289955"/>
    <n v="200541"/>
    <n v="350947"/>
    <n v="238682"/>
    <n v="417694"/>
    <n v="263234"/>
    <n v="460660"/>
    <n v="286277"/>
    <n v="500984"/>
  </r>
  <r>
    <n v="10"/>
    <s v="Region X - Northwest"/>
    <x v="49"/>
    <s v="AK"/>
    <x v="361"/>
    <n v="3"/>
    <x v="2"/>
    <n v="85331"/>
    <n v="149329"/>
    <n v="117840"/>
    <n v="206220"/>
    <n v="149415"/>
    <n v="261476"/>
    <n v="195041"/>
    <n v="341322"/>
    <n v="243117"/>
    <n v="425456"/>
    <n v="273639"/>
    <n v="478869"/>
    <n v="303721"/>
    <n v="531511"/>
  </r>
  <r>
    <n v="10"/>
    <s v="Region X - Northwest"/>
    <x v="49"/>
    <s v="AK"/>
    <x v="361"/>
    <n v="4"/>
    <x v="3"/>
    <n v="98724"/>
    <n v="157959"/>
    <n v="138214"/>
    <n v="221142"/>
    <n v="177704"/>
    <n v="284326"/>
    <n v="236938"/>
    <n v="379101"/>
    <n v="296173"/>
    <n v="473876"/>
    <n v="335662"/>
    <n v="537060"/>
    <n v="375152"/>
    <n v="600243"/>
  </r>
  <r>
    <n v="10"/>
    <s v="Region X - Northwest"/>
    <x v="50"/>
    <s v="ID"/>
    <x v="362"/>
    <n v="1"/>
    <x v="0"/>
    <n v="80542"/>
    <n v="140948"/>
    <n v="106236"/>
    <n v="185912"/>
    <n v="127480"/>
    <n v="223090"/>
    <n v="153830"/>
    <n v="269202"/>
    <n v="181454"/>
    <n v="317545"/>
    <n v="198385"/>
    <n v="347173"/>
    <n v="213510"/>
    <n v="373642"/>
  </r>
  <r>
    <n v="10"/>
    <s v="Region X - Northwest"/>
    <x v="50"/>
    <s v="ID"/>
    <x v="362"/>
    <n v="2"/>
    <x v="1"/>
    <n v="76361"/>
    <n v="133632"/>
    <n v="101003"/>
    <n v="176756"/>
    <n v="121555"/>
    <n v="212721"/>
    <n v="147529"/>
    <n v="258176"/>
    <n v="175733"/>
    <n v="307532"/>
    <n v="193896"/>
    <n v="339318"/>
    <n v="210983"/>
    <n v="369220"/>
  </r>
  <r>
    <n v="10"/>
    <s v="Region X - Northwest"/>
    <x v="50"/>
    <s v="ID"/>
    <x v="362"/>
    <n v="3"/>
    <x v="2"/>
    <n v="62106"/>
    <n v="108686"/>
    <n v="85705"/>
    <n v="149983"/>
    <n v="108588"/>
    <n v="190029"/>
    <n v="141583"/>
    <n v="247769"/>
    <n v="176454"/>
    <n v="308795"/>
    <n v="198530"/>
    <n v="347428"/>
    <n v="220269"/>
    <n v="385471"/>
  </r>
  <r>
    <n v="10"/>
    <s v="Region X - Northwest"/>
    <x v="50"/>
    <s v="ID"/>
    <x v="362"/>
    <n v="4"/>
    <x v="3"/>
    <n v="72586"/>
    <n v="116138"/>
    <n v="101621"/>
    <n v="162593"/>
    <n v="130655"/>
    <n v="209048"/>
    <n v="174207"/>
    <n v="278731"/>
    <n v="217758"/>
    <n v="348413"/>
    <n v="246793"/>
    <n v="394869"/>
    <n v="275827"/>
    <n v="441324"/>
  </r>
  <r>
    <n v="10"/>
    <s v="Region X - Northwest"/>
    <x v="50"/>
    <s v="ID"/>
    <x v="363"/>
    <n v="1"/>
    <x v="0"/>
    <n v="84459"/>
    <n v="147803"/>
    <n v="111189"/>
    <n v="194580"/>
    <n v="133084"/>
    <n v="232896"/>
    <n v="160007"/>
    <n v="280013"/>
    <n v="188621"/>
    <n v="330087"/>
    <n v="206192"/>
    <n v="360836"/>
    <n v="221873"/>
    <n v="388278"/>
  </r>
  <r>
    <n v="10"/>
    <s v="Region X - Northwest"/>
    <x v="50"/>
    <s v="ID"/>
    <x v="363"/>
    <n v="2"/>
    <x v="1"/>
    <n v="80362"/>
    <n v="140634"/>
    <n v="106061"/>
    <n v="185607"/>
    <n v="127277"/>
    <n v="222735"/>
    <n v="153833"/>
    <n v="269208"/>
    <n v="183014"/>
    <n v="320275"/>
    <n v="201793"/>
    <n v="353139"/>
    <n v="219397"/>
    <n v="383944"/>
  </r>
  <r>
    <n v="10"/>
    <s v="Region X - Northwest"/>
    <x v="50"/>
    <s v="ID"/>
    <x v="363"/>
    <n v="3"/>
    <x v="2"/>
    <n v="65814"/>
    <n v="115174"/>
    <n v="90920"/>
    <n v="159110"/>
    <n v="115325"/>
    <n v="201820"/>
    <n v="150630"/>
    <n v="263602"/>
    <n v="187774"/>
    <n v="328604"/>
    <n v="211388"/>
    <n v="369929"/>
    <n v="234672"/>
    <n v="410676"/>
  </r>
  <r>
    <n v="10"/>
    <s v="Region X - Northwest"/>
    <x v="50"/>
    <s v="ID"/>
    <x v="363"/>
    <n v="4"/>
    <x v="3"/>
    <n v="75752"/>
    <n v="121204"/>
    <n v="106053"/>
    <n v="169685"/>
    <n v="136354"/>
    <n v="218167"/>
    <n v="181806"/>
    <n v="290889"/>
    <n v="227257"/>
    <n v="363612"/>
    <n v="257558"/>
    <n v="412093"/>
    <n v="287859"/>
    <n v="460575"/>
  </r>
  <r>
    <n v="10"/>
    <s v="Region X - Northwest"/>
    <x v="50"/>
    <s v="ID"/>
    <x v="364"/>
    <n v="1"/>
    <x v="0"/>
    <n v="79210"/>
    <n v="138617"/>
    <n v="104499"/>
    <n v="182873"/>
    <n v="125429"/>
    <n v="219500"/>
    <n v="151410"/>
    <n v="264967"/>
    <n v="178612"/>
    <n v="312571"/>
    <n v="195279"/>
    <n v="341739"/>
    <n v="210172"/>
    <n v="367800"/>
  </r>
  <r>
    <n v="10"/>
    <s v="Region X - Northwest"/>
    <x v="50"/>
    <s v="ID"/>
    <x v="364"/>
    <n v="2"/>
    <x v="1"/>
    <n v="75071"/>
    <n v="131375"/>
    <n v="99319"/>
    <n v="173809"/>
    <n v="119563"/>
    <n v="209235"/>
    <n v="145173"/>
    <n v="254052"/>
    <n v="172947"/>
    <n v="302658"/>
    <n v="190836"/>
    <n v="333962"/>
    <n v="207670"/>
    <n v="363422"/>
  </r>
  <r>
    <n v="10"/>
    <s v="Region X - Northwest"/>
    <x v="50"/>
    <s v="ID"/>
    <x v="364"/>
    <n v="3"/>
    <x v="2"/>
    <n v="61014"/>
    <n v="106774"/>
    <n v="84188"/>
    <n v="147329"/>
    <n v="106654"/>
    <n v="186644"/>
    <n v="139035"/>
    <n v="243312"/>
    <n v="173276"/>
    <n v="303232"/>
    <n v="194942"/>
    <n v="341149"/>
    <n v="216275"/>
    <n v="378482"/>
  </r>
  <r>
    <n v="10"/>
    <s v="Region X - Northwest"/>
    <x v="50"/>
    <s v="ID"/>
    <x v="364"/>
    <n v="4"/>
    <x v="3"/>
    <n v="71420"/>
    <n v="114273"/>
    <n v="99989"/>
    <n v="159982"/>
    <n v="128557"/>
    <n v="205691"/>
    <n v="171409"/>
    <n v="274255"/>
    <n v="214261"/>
    <n v="342818"/>
    <n v="242830"/>
    <n v="388527"/>
    <n v="271398"/>
    <n v="434236"/>
  </r>
  <r>
    <n v="10"/>
    <s v="Region X - Northwest"/>
    <x v="50"/>
    <s v="ID"/>
    <x v="365"/>
    <n v="1"/>
    <x v="0"/>
    <n v="78113"/>
    <n v="136697"/>
    <n v="102970"/>
    <n v="180198"/>
    <n v="123463"/>
    <n v="216061"/>
    <n v="148814"/>
    <n v="260424"/>
    <n v="175503"/>
    <n v="307130"/>
    <n v="191870"/>
    <n v="335772"/>
    <n v="206487"/>
    <n v="361352"/>
  </r>
  <r>
    <n v="10"/>
    <s v="Region X - Northwest"/>
    <x v="50"/>
    <s v="ID"/>
    <x v="365"/>
    <n v="2"/>
    <x v="1"/>
    <n v="74142"/>
    <n v="129748"/>
    <n v="98000"/>
    <n v="171499"/>
    <n v="117834"/>
    <n v="206210"/>
    <n v="142829"/>
    <n v="249950"/>
    <n v="170067"/>
    <n v="297618"/>
    <n v="187606"/>
    <n v="328310"/>
    <n v="204086"/>
    <n v="357151"/>
  </r>
  <r>
    <n v="10"/>
    <s v="Region X - Northwest"/>
    <x v="50"/>
    <s v="ID"/>
    <x v="365"/>
    <n v="3"/>
    <x v="2"/>
    <n v="60432"/>
    <n v="105756"/>
    <n v="83423"/>
    <n v="145990"/>
    <n v="105734"/>
    <n v="185035"/>
    <n v="137938"/>
    <n v="241391"/>
    <n v="171924"/>
    <n v="300868"/>
    <n v="193469"/>
    <n v="338571"/>
    <n v="214694"/>
    <n v="375714"/>
  </r>
  <r>
    <n v="10"/>
    <s v="Region X - Northwest"/>
    <x v="50"/>
    <s v="ID"/>
    <x v="365"/>
    <n v="4"/>
    <x v="3"/>
    <n v="70292"/>
    <n v="112467"/>
    <n v="98409"/>
    <n v="157454"/>
    <n v="126526"/>
    <n v="202441"/>
    <n v="168701"/>
    <n v="269921"/>
    <n v="210876"/>
    <n v="337401"/>
    <n v="238993"/>
    <n v="382388"/>
    <n v="267109"/>
    <n v="427375"/>
  </r>
  <r>
    <n v="10"/>
    <s v="Region X - Northwest"/>
    <x v="51"/>
    <s v="OR"/>
    <x v="366"/>
    <n v="1"/>
    <x v="0"/>
    <n v="86258"/>
    <n v="150951"/>
    <n v="113560"/>
    <n v="198730"/>
    <n v="135927"/>
    <n v="237873"/>
    <n v="163435"/>
    <n v="286011"/>
    <n v="192664"/>
    <n v="337162"/>
    <n v="210612"/>
    <n v="368571"/>
    <n v="226629"/>
    <n v="396602"/>
  </r>
  <r>
    <n v="10"/>
    <s v="Region X - Northwest"/>
    <x v="51"/>
    <s v="OR"/>
    <x v="366"/>
    <n v="2"/>
    <x v="1"/>
    <n v="82069"/>
    <n v="143622"/>
    <n v="108318"/>
    <n v="189557"/>
    <n v="129991"/>
    <n v="227484"/>
    <n v="157123"/>
    <n v="274965"/>
    <n v="186931"/>
    <n v="327130"/>
    <n v="206115"/>
    <n v="360701"/>
    <n v="224098"/>
    <n v="392171"/>
  </r>
  <r>
    <n v="10"/>
    <s v="Region X - Northwest"/>
    <x v="51"/>
    <s v="OR"/>
    <x v="366"/>
    <n v="3"/>
    <x v="2"/>
    <n v="67205"/>
    <n v="117609"/>
    <n v="92841"/>
    <n v="162471"/>
    <n v="117760"/>
    <n v="206079"/>
    <n v="153805"/>
    <n v="269159"/>
    <n v="191731"/>
    <n v="335529"/>
    <n v="215841"/>
    <n v="377723"/>
    <n v="239614"/>
    <n v="419324"/>
  </r>
  <r>
    <n v="10"/>
    <s v="Region X - Northwest"/>
    <x v="51"/>
    <s v="OR"/>
    <x v="366"/>
    <n v="4"/>
    <x v="3"/>
    <n v="77371"/>
    <n v="123794"/>
    <n v="108320"/>
    <n v="173312"/>
    <n v="139268"/>
    <n v="222829"/>
    <n v="185691"/>
    <n v="297106"/>
    <n v="232114"/>
    <n v="371382"/>
    <n v="263063"/>
    <n v="420900"/>
    <n v="294011"/>
    <n v="470418"/>
  </r>
  <r>
    <n v="10"/>
    <s v="Region X - Northwest"/>
    <x v="51"/>
    <s v="OR"/>
    <x v="367"/>
    <n v="1"/>
    <x v="0"/>
    <n v="83627"/>
    <n v="146347"/>
    <n v="110020"/>
    <n v="192536"/>
    <n v="131568"/>
    <n v="230244"/>
    <n v="157983"/>
    <n v="276471"/>
    <n v="186194"/>
    <n v="325839"/>
    <n v="203529"/>
    <n v="356176"/>
    <n v="218994"/>
    <n v="383239"/>
  </r>
  <r>
    <n v="10"/>
    <s v="Region X - Northwest"/>
    <x v="51"/>
    <s v="OR"/>
    <x v="367"/>
    <n v="2"/>
    <x v="1"/>
    <n v="79669"/>
    <n v="139421"/>
    <n v="105067"/>
    <n v="183867"/>
    <n v="125958"/>
    <n v="220427"/>
    <n v="152019"/>
    <n v="266033"/>
    <n v="180777"/>
    <n v="316359"/>
    <n v="199279"/>
    <n v="348739"/>
    <n v="216601"/>
    <n v="379052"/>
  </r>
  <r>
    <n v="10"/>
    <s v="Region X - Northwest"/>
    <x v="51"/>
    <s v="OR"/>
    <x v="367"/>
    <n v="3"/>
    <x v="2"/>
    <n v="65401"/>
    <n v="114452"/>
    <n v="90384"/>
    <n v="158172"/>
    <n v="114690"/>
    <n v="200707"/>
    <n v="149889"/>
    <n v="262305"/>
    <n v="186865"/>
    <n v="327013"/>
    <n v="210406"/>
    <n v="368211"/>
    <n v="233628"/>
    <n v="408850"/>
  </r>
  <r>
    <n v="10"/>
    <s v="Region X - Northwest"/>
    <x v="51"/>
    <s v="OR"/>
    <x v="367"/>
    <n v="4"/>
    <x v="3"/>
    <n v="74881"/>
    <n v="119810"/>
    <n v="104834"/>
    <n v="167734"/>
    <n v="134786"/>
    <n v="215658"/>
    <n v="179715"/>
    <n v="287544"/>
    <n v="224644"/>
    <n v="359430"/>
    <n v="254596"/>
    <n v="407354"/>
    <n v="284549"/>
    <n v="455278"/>
  </r>
  <r>
    <n v="10"/>
    <s v="Region X - Northwest"/>
    <x v="51"/>
    <s v="OR"/>
    <x v="368"/>
    <n v="1"/>
    <x v="0"/>
    <n v="85428"/>
    <n v="149498"/>
    <n v="112469"/>
    <n v="196820"/>
    <n v="134623"/>
    <n v="235590"/>
    <n v="161871"/>
    <n v="283274"/>
    <n v="190821"/>
    <n v="333936"/>
    <n v="208597"/>
    <n v="365045"/>
    <n v="224462"/>
    <n v="392808"/>
  </r>
  <r>
    <n v="10"/>
    <s v="Region X - Northwest"/>
    <x v="51"/>
    <s v="OR"/>
    <x v="368"/>
    <n v="2"/>
    <x v="1"/>
    <n v="81278"/>
    <n v="142236"/>
    <n v="107275"/>
    <n v="187730"/>
    <n v="128741"/>
    <n v="225297"/>
    <n v="155616"/>
    <n v="272329"/>
    <n v="185140"/>
    <n v="323996"/>
    <n v="204141"/>
    <n v="357247"/>
    <n v="221953"/>
    <n v="388418"/>
  </r>
  <r>
    <n v="10"/>
    <s v="Region X - Northwest"/>
    <x v="51"/>
    <s v="OR"/>
    <x v="368"/>
    <n v="3"/>
    <x v="2"/>
    <n v="66554"/>
    <n v="116469"/>
    <n v="91940"/>
    <n v="160895"/>
    <n v="116617"/>
    <n v="204079"/>
    <n v="152310"/>
    <n v="266543"/>
    <n v="189868"/>
    <n v="332269"/>
    <n v="213743"/>
    <n v="374050"/>
    <n v="237283"/>
    <n v="415246"/>
  </r>
  <r>
    <n v="10"/>
    <s v="Region X - Northwest"/>
    <x v="51"/>
    <s v="OR"/>
    <x v="368"/>
    <n v="4"/>
    <x v="3"/>
    <n v="76629"/>
    <n v="122607"/>
    <n v="107281"/>
    <n v="171649"/>
    <n v="137932"/>
    <n v="220692"/>
    <n v="183910"/>
    <n v="294256"/>
    <n v="229887"/>
    <n v="367820"/>
    <n v="260539"/>
    <n v="416862"/>
    <n v="291191"/>
    <n v="465905"/>
  </r>
  <r>
    <n v="10"/>
    <s v="Region X - Northwest"/>
    <x v="51"/>
    <s v="OR"/>
    <x v="12"/>
    <n v="1"/>
    <x v="0"/>
    <n v="85067"/>
    <n v="148868"/>
    <n v="111979"/>
    <n v="195963"/>
    <n v="134012"/>
    <n v="234521"/>
    <n v="161093"/>
    <n v="281913"/>
    <n v="189895"/>
    <n v="332317"/>
    <n v="207583"/>
    <n v="363271"/>
    <n v="223368"/>
    <n v="390894"/>
  </r>
  <r>
    <n v="10"/>
    <s v="Region X - Northwest"/>
    <x v="51"/>
    <s v="OR"/>
    <x v="12"/>
    <n v="2"/>
    <x v="1"/>
    <n v="80956"/>
    <n v="141673"/>
    <n v="106833"/>
    <n v="186958"/>
    <n v="128184"/>
    <n v="224323"/>
    <n v="154897"/>
    <n v="271069"/>
    <n v="184268"/>
    <n v="322469"/>
    <n v="203169"/>
    <n v="355545"/>
    <n v="220883"/>
    <n v="386545"/>
  </r>
  <r>
    <n v="10"/>
    <s v="Region X - Northwest"/>
    <x v="51"/>
    <s v="OR"/>
    <x v="12"/>
    <n v="3"/>
    <x v="2"/>
    <n v="66323"/>
    <n v="116066"/>
    <n v="91629"/>
    <n v="160351"/>
    <n v="116231"/>
    <n v="203405"/>
    <n v="151826"/>
    <n v="265696"/>
    <n v="189267"/>
    <n v="331218"/>
    <n v="213076"/>
    <n v="372883"/>
    <n v="236552"/>
    <n v="413967"/>
  </r>
  <r>
    <n v="10"/>
    <s v="Region X - Northwest"/>
    <x v="51"/>
    <s v="OR"/>
    <x v="12"/>
    <n v="4"/>
    <x v="3"/>
    <n v="76280"/>
    <n v="122047"/>
    <n v="106791"/>
    <n v="170866"/>
    <n v="137303"/>
    <n v="219685"/>
    <n v="183071"/>
    <n v="292913"/>
    <n v="228839"/>
    <n v="366142"/>
    <n v="259350"/>
    <n v="414961"/>
    <n v="289862"/>
    <n v="463780"/>
  </r>
  <r>
    <n v="10"/>
    <s v="Region X - Northwest"/>
    <x v="52"/>
    <s v="WA"/>
    <x v="369"/>
    <n v="1"/>
    <x v="0"/>
    <n v="88558"/>
    <n v="154977"/>
    <n v="116763"/>
    <n v="204336"/>
    <n v="140039"/>
    <n v="245069"/>
    <n v="168858"/>
    <n v="295502"/>
    <n v="199156"/>
    <n v="348523"/>
    <n v="217732"/>
    <n v="381030"/>
    <n v="234323"/>
    <n v="410066"/>
  </r>
  <r>
    <n v="10"/>
    <s v="Region X - Northwest"/>
    <x v="52"/>
    <s v="WA"/>
    <x v="369"/>
    <n v="2"/>
    <x v="1"/>
    <n v="84024"/>
    <n v="147042"/>
    <n v="111088"/>
    <n v="194405"/>
    <n v="133613"/>
    <n v="233822"/>
    <n v="162025"/>
    <n v="283543"/>
    <n v="192950"/>
    <n v="337662"/>
    <n v="212863"/>
    <n v="372510"/>
    <n v="231583"/>
    <n v="405269"/>
  </r>
  <r>
    <n v="10"/>
    <s v="Region X - Northwest"/>
    <x v="52"/>
    <s v="WA"/>
    <x v="369"/>
    <n v="3"/>
    <x v="2"/>
    <n v="68437"/>
    <n v="119765"/>
    <n v="94463"/>
    <n v="165310"/>
    <n v="119712"/>
    <n v="209497"/>
    <n v="156144"/>
    <n v="273252"/>
    <n v="194612"/>
    <n v="340570"/>
    <n v="218986"/>
    <n v="383225"/>
    <n v="242994"/>
    <n v="425240"/>
  </r>
  <r>
    <n v="10"/>
    <s v="Region X - Northwest"/>
    <x v="52"/>
    <s v="WA"/>
    <x v="369"/>
    <n v="4"/>
    <x v="3"/>
    <n v="79732"/>
    <n v="127571"/>
    <n v="111625"/>
    <n v="178600"/>
    <n v="143518"/>
    <n v="229628"/>
    <n v="191357"/>
    <n v="306171"/>
    <n v="239196"/>
    <n v="382714"/>
    <n v="271089"/>
    <n v="433743"/>
    <n v="302982"/>
    <n v="484771"/>
  </r>
  <r>
    <n v="10"/>
    <s v="Region X - Northwest"/>
    <x v="52"/>
    <s v="WA"/>
    <x v="370"/>
    <n v="1"/>
    <x v="0"/>
    <n v="89218"/>
    <n v="156132"/>
    <n v="117437"/>
    <n v="205514"/>
    <n v="140533"/>
    <n v="245933"/>
    <n v="168915"/>
    <n v="295601"/>
    <n v="199112"/>
    <n v="348446"/>
    <n v="217658"/>
    <n v="380901"/>
    <n v="234207"/>
    <n v="409863"/>
  </r>
  <r>
    <n v="10"/>
    <s v="Region X - Northwest"/>
    <x v="52"/>
    <s v="WA"/>
    <x v="370"/>
    <n v="2"/>
    <x v="1"/>
    <n v="84915"/>
    <n v="148601"/>
    <n v="112050"/>
    <n v="196088"/>
    <n v="134433"/>
    <n v="235259"/>
    <n v="162429"/>
    <n v="284251"/>
    <n v="193222"/>
    <n v="338138"/>
    <n v="213037"/>
    <n v="372815"/>
    <n v="231606"/>
    <n v="405311"/>
  </r>
  <r>
    <n v="10"/>
    <s v="Region X - Northwest"/>
    <x v="52"/>
    <s v="WA"/>
    <x v="370"/>
    <n v="3"/>
    <x v="2"/>
    <n v="69580"/>
    <n v="121764"/>
    <n v="96131"/>
    <n v="168229"/>
    <n v="121946"/>
    <n v="213405"/>
    <n v="159298"/>
    <n v="278772"/>
    <n v="198583"/>
    <n v="347521"/>
    <n v="223567"/>
    <n v="391243"/>
    <n v="248204"/>
    <n v="434357"/>
  </r>
  <r>
    <n v="10"/>
    <s v="Region X - Northwest"/>
    <x v="52"/>
    <s v="WA"/>
    <x v="370"/>
    <n v="4"/>
    <x v="3"/>
    <n v="79991"/>
    <n v="127985"/>
    <n v="111987"/>
    <n v="179179"/>
    <n v="143983"/>
    <n v="230373"/>
    <n v="191978"/>
    <n v="307165"/>
    <n v="239972"/>
    <n v="383956"/>
    <n v="271969"/>
    <n v="435150"/>
    <n v="303965"/>
    <n v="486344"/>
  </r>
  <r>
    <n v="10"/>
    <s v="Region X - Northwest"/>
    <x v="52"/>
    <s v="WA"/>
    <x v="371"/>
    <n v="1"/>
    <x v="0"/>
    <n v="84457"/>
    <n v="147800"/>
    <n v="111112"/>
    <n v="194446"/>
    <n v="132872"/>
    <n v="232527"/>
    <n v="159548"/>
    <n v="279209"/>
    <n v="188037"/>
    <n v="329065"/>
    <n v="205544"/>
    <n v="359702"/>
    <n v="221162"/>
    <n v="387033"/>
  </r>
  <r>
    <n v="10"/>
    <s v="Region X - Northwest"/>
    <x v="52"/>
    <s v="WA"/>
    <x v="371"/>
    <n v="2"/>
    <x v="1"/>
    <n v="80461"/>
    <n v="140807"/>
    <n v="106110"/>
    <n v="185693"/>
    <n v="127208"/>
    <n v="222614"/>
    <n v="153525"/>
    <n v="268669"/>
    <n v="182568"/>
    <n v="319493"/>
    <n v="201253"/>
    <n v="352193"/>
    <n v="218746"/>
    <n v="382805"/>
  </r>
  <r>
    <n v="10"/>
    <s v="Region X - Northwest"/>
    <x v="52"/>
    <s v="WA"/>
    <x v="371"/>
    <n v="3"/>
    <x v="2"/>
    <n v="66053"/>
    <n v="115592"/>
    <n v="91285"/>
    <n v="159748"/>
    <n v="115833"/>
    <n v="202707"/>
    <n v="151383"/>
    <n v="264920"/>
    <n v="188728"/>
    <n v="330274"/>
    <n v="212505"/>
    <n v="371883"/>
    <n v="235959"/>
    <n v="412928"/>
  </r>
  <r>
    <n v="10"/>
    <s v="Region X - Northwest"/>
    <x v="52"/>
    <s v="WA"/>
    <x v="371"/>
    <n v="4"/>
    <x v="3"/>
    <n v="75624"/>
    <n v="120998"/>
    <n v="105873"/>
    <n v="169397"/>
    <n v="136122"/>
    <n v="217796"/>
    <n v="181496"/>
    <n v="290394"/>
    <n v="226871"/>
    <n v="362993"/>
    <n v="257120"/>
    <n v="411392"/>
    <n v="287369"/>
    <n v="459791"/>
  </r>
  <r>
    <n v="10"/>
    <s v="Region X - Northwest"/>
    <x v="52"/>
    <s v="WA"/>
    <x v="372"/>
    <n v="1"/>
    <x v="0"/>
    <n v="85538"/>
    <n v="149691"/>
    <n v="112581"/>
    <n v="197017"/>
    <n v="134705"/>
    <n v="235734"/>
    <n v="161880"/>
    <n v="283290"/>
    <n v="190813"/>
    <n v="333923"/>
    <n v="208585"/>
    <n v="365023"/>
    <n v="224442"/>
    <n v="392774"/>
  </r>
  <r>
    <n v="10"/>
    <s v="Region X - Northwest"/>
    <x v="52"/>
    <s v="WA"/>
    <x v="372"/>
    <n v="2"/>
    <x v="1"/>
    <n v="81426"/>
    <n v="142496"/>
    <n v="107435"/>
    <n v="188011"/>
    <n v="128878"/>
    <n v="225536"/>
    <n v="155684"/>
    <n v="272447"/>
    <n v="185186"/>
    <n v="324075"/>
    <n v="204170"/>
    <n v="357298"/>
    <n v="221957"/>
    <n v="388425"/>
  </r>
  <r>
    <n v="10"/>
    <s v="Region X - Northwest"/>
    <x v="52"/>
    <s v="WA"/>
    <x v="372"/>
    <n v="3"/>
    <x v="2"/>
    <n v="66744"/>
    <n v="116802"/>
    <n v="92218"/>
    <n v="161382"/>
    <n v="116989"/>
    <n v="204730"/>
    <n v="152836"/>
    <n v="267463"/>
    <n v="190530"/>
    <n v="333427"/>
    <n v="214507"/>
    <n v="375387"/>
    <n v="238152"/>
    <n v="416766"/>
  </r>
  <r>
    <n v="10"/>
    <s v="Region X - Northwest"/>
    <x v="52"/>
    <s v="WA"/>
    <x v="372"/>
    <n v="4"/>
    <x v="3"/>
    <n v="76672"/>
    <n v="122676"/>
    <n v="107341"/>
    <n v="171746"/>
    <n v="138010"/>
    <n v="220816"/>
    <n v="184013"/>
    <n v="294421"/>
    <n v="230017"/>
    <n v="368027"/>
    <n v="260686"/>
    <n v="417097"/>
    <n v="291354"/>
    <n v="466167"/>
  </r>
  <r>
    <n v="10"/>
    <s v="Region X - Northwest"/>
    <x v="52"/>
    <s v="WA"/>
    <x v="373"/>
    <n v="1"/>
    <x v="0"/>
    <n v="82937"/>
    <n v="145140"/>
    <n v="109194"/>
    <n v="191090"/>
    <n v="130710"/>
    <n v="228743"/>
    <n v="157177"/>
    <n v="275061"/>
    <n v="185291"/>
    <n v="324258"/>
    <n v="202552"/>
    <n v="354466"/>
    <n v="217958"/>
    <n v="381426"/>
  </r>
  <r>
    <n v="10"/>
    <s v="Region X - Northwest"/>
    <x v="52"/>
    <s v="WA"/>
    <x v="373"/>
    <n v="2"/>
    <x v="1"/>
    <n v="78902"/>
    <n v="138079"/>
    <n v="104144"/>
    <n v="182252"/>
    <n v="124991"/>
    <n v="218735"/>
    <n v="151097"/>
    <n v="264420"/>
    <n v="179768"/>
    <n v="314594"/>
    <n v="198220"/>
    <n v="346885"/>
    <n v="215519"/>
    <n v="377159"/>
  </r>
  <r>
    <n v="10"/>
    <s v="Region X - Northwest"/>
    <x v="52"/>
    <s v="WA"/>
    <x v="373"/>
    <n v="3"/>
    <x v="2"/>
    <n v="64600"/>
    <n v="113049"/>
    <n v="89239"/>
    <n v="156168"/>
    <n v="113188"/>
    <n v="198079"/>
    <n v="147827"/>
    <n v="258697"/>
    <n v="184278"/>
    <n v="322487"/>
    <n v="207448"/>
    <n v="363034"/>
    <n v="230292"/>
    <n v="403012"/>
  </r>
  <r>
    <n v="10"/>
    <s v="Region X - Northwest"/>
    <x v="52"/>
    <s v="WA"/>
    <x v="373"/>
    <n v="4"/>
    <x v="3"/>
    <n v="74402"/>
    <n v="119044"/>
    <n v="104163"/>
    <n v="166661"/>
    <n v="133924"/>
    <n v="214279"/>
    <n v="178566"/>
    <n v="285705"/>
    <n v="223207"/>
    <n v="357131"/>
    <n v="252968"/>
    <n v="404749"/>
    <n v="282729"/>
    <n v="452366"/>
  </r>
  <r>
    <n v="10"/>
    <s v="Region X - Northwest"/>
    <x v="52"/>
    <s v="WA"/>
    <x v="374"/>
    <n v="1"/>
    <x v="0"/>
    <n v="88918"/>
    <n v="155607"/>
    <n v="117253"/>
    <n v="205193"/>
    <n v="140650"/>
    <n v="246138"/>
    <n v="169636"/>
    <n v="296862"/>
    <n v="200081"/>
    <n v="350142"/>
    <n v="218745"/>
    <n v="382804"/>
    <n v="235417"/>
    <n v="411980"/>
  </r>
  <r>
    <n v="10"/>
    <s v="Region X - Northwest"/>
    <x v="52"/>
    <s v="WA"/>
    <x v="374"/>
    <n v="2"/>
    <x v="1"/>
    <n v="84346"/>
    <n v="147605"/>
    <n v="111530"/>
    <n v="195177"/>
    <n v="134169"/>
    <n v="234796"/>
    <n v="162744"/>
    <n v="284803"/>
    <n v="193823"/>
    <n v="339189"/>
    <n v="213835"/>
    <n v="374212"/>
    <n v="232653"/>
    <n v="407143"/>
  </r>
  <r>
    <n v="10"/>
    <s v="Region X - Northwest"/>
    <x v="52"/>
    <s v="WA"/>
    <x v="374"/>
    <n v="3"/>
    <x v="2"/>
    <n v="68667"/>
    <n v="120168"/>
    <n v="94774"/>
    <n v="165854"/>
    <n v="120098"/>
    <n v="210171"/>
    <n v="156628"/>
    <n v="274099"/>
    <n v="195212"/>
    <n v="341621"/>
    <n v="219653"/>
    <n v="384393"/>
    <n v="243725"/>
    <n v="426519"/>
  </r>
  <r>
    <n v="10"/>
    <s v="Region X - Northwest"/>
    <x v="52"/>
    <s v="WA"/>
    <x v="374"/>
    <n v="4"/>
    <x v="3"/>
    <n v="80082"/>
    <n v="128131"/>
    <n v="112114"/>
    <n v="179383"/>
    <n v="144147"/>
    <n v="230635"/>
    <n v="192196"/>
    <n v="307514"/>
    <n v="240245"/>
    <n v="384392"/>
    <n v="272278"/>
    <n v="435644"/>
    <n v="304310"/>
    <n v="486896"/>
  </r>
  <r>
    <n v="10"/>
    <s v="Region X - Northwest"/>
    <x v="52"/>
    <s v="WA"/>
    <x v="375"/>
    <n v="1"/>
    <x v="0"/>
    <n v="89969"/>
    <n v="157445"/>
    <n v="118569"/>
    <n v="207496"/>
    <n v="142119"/>
    <n v="248709"/>
    <n v="171219"/>
    <n v="299633"/>
    <n v="201910"/>
    <n v="353343"/>
    <n v="220735"/>
    <n v="386287"/>
    <n v="237546"/>
    <n v="415706"/>
  </r>
  <r>
    <n v="10"/>
    <s v="Region X - Northwest"/>
    <x v="52"/>
    <s v="WA"/>
    <x v="375"/>
    <n v="2"/>
    <x v="1"/>
    <n v="85434"/>
    <n v="149510"/>
    <n v="112894"/>
    <n v="197564"/>
    <n v="135693"/>
    <n v="237462"/>
    <n v="164386"/>
    <n v="287675"/>
    <n v="195704"/>
    <n v="342482"/>
    <n v="215867"/>
    <n v="377767"/>
    <n v="234805"/>
    <n v="410909"/>
  </r>
  <r>
    <n v="10"/>
    <s v="Region X - Northwest"/>
    <x v="52"/>
    <s v="WA"/>
    <x v="375"/>
    <n v="3"/>
    <x v="2"/>
    <n v="69700"/>
    <n v="121974"/>
    <n v="96230"/>
    <n v="168403"/>
    <n v="121985"/>
    <n v="213474"/>
    <n v="159174"/>
    <n v="278555"/>
    <n v="198399"/>
    <n v="347199"/>
    <n v="223279"/>
    <n v="390738"/>
    <n v="247792"/>
    <n v="433637"/>
  </r>
  <r>
    <n v="10"/>
    <s v="Region X - Northwest"/>
    <x v="52"/>
    <s v="WA"/>
    <x v="375"/>
    <n v="4"/>
    <x v="3"/>
    <n v="80910"/>
    <n v="129456"/>
    <n v="113274"/>
    <n v="181239"/>
    <n v="145638"/>
    <n v="233021"/>
    <n v="194184"/>
    <n v="310695"/>
    <n v="242730"/>
    <n v="388369"/>
    <n v="275094"/>
    <n v="440151"/>
    <n v="307459"/>
    <n v="491934"/>
  </r>
  <r>
    <n v="10"/>
    <s v="Region X - Northwest"/>
    <x v="52"/>
    <s v="WA"/>
    <x v="376"/>
    <n v="1"/>
    <x v="0"/>
    <n v="84457"/>
    <n v="147800"/>
    <n v="111112"/>
    <n v="194446"/>
    <n v="132872"/>
    <n v="232527"/>
    <n v="159548"/>
    <n v="279209"/>
    <n v="188037"/>
    <n v="329065"/>
    <n v="205544"/>
    <n v="359702"/>
    <n v="221162"/>
    <n v="387033"/>
  </r>
  <r>
    <n v="10"/>
    <s v="Region X - Northwest"/>
    <x v="52"/>
    <s v="WA"/>
    <x v="376"/>
    <n v="2"/>
    <x v="1"/>
    <n v="80461"/>
    <n v="140807"/>
    <n v="106110"/>
    <n v="185693"/>
    <n v="127208"/>
    <n v="222614"/>
    <n v="153525"/>
    <n v="268669"/>
    <n v="182568"/>
    <n v="319493"/>
    <n v="201253"/>
    <n v="352193"/>
    <n v="218746"/>
    <n v="382805"/>
  </r>
  <r>
    <n v="10"/>
    <s v="Region X - Northwest"/>
    <x v="52"/>
    <s v="WA"/>
    <x v="376"/>
    <n v="3"/>
    <x v="2"/>
    <n v="66053"/>
    <n v="115592"/>
    <n v="91285"/>
    <n v="159748"/>
    <n v="115833"/>
    <n v="202707"/>
    <n v="151383"/>
    <n v="264920"/>
    <n v="188728"/>
    <n v="330274"/>
    <n v="212505"/>
    <n v="371883"/>
    <n v="235959"/>
    <n v="412928"/>
  </r>
  <r>
    <n v="10"/>
    <s v="Region X - Northwest"/>
    <x v="52"/>
    <s v="WA"/>
    <x v="376"/>
    <n v="4"/>
    <x v="3"/>
    <n v="75624"/>
    <n v="120998"/>
    <n v="105873"/>
    <n v="169397"/>
    <n v="136122"/>
    <n v="217796"/>
    <n v="181496"/>
    <n v="290394"/>
    <n v="226871"/>
    <n v="362993"/>
    <n v="257120"/>
    <n v="411392"/>
    <n v="287369"/>
    <n v="459791"/>
  </r>
  <r>
    <n v="10"/>
    <s v="Region X - Northwest"/>
    <x v="52"/>
    <s v="WA"/>
    <x v="377"/>
    <n v="1"/>
    <x v="0"/>
    <n v="90909"/>
    <n v="159090"/>
    <n v="119773"/>
    <n v="209602"/>
    <n v="143506"/>
    <n v="251135"/>
    <n v="172793"/>
    <n v="302387"/>
    <n v="203746"/>
    <n v="356556"/>
    <n v="222738"/>
    <n v="389792"/>
    <n v="239695"/>
    <n v="419466"/>
  </r>
  <r>
    <n v="10"/>
    <s v="Region X - Northwest"/>
    <x v="52"/>
    <s v="WA"/>
    <x v="377"/>
    <n v="2"/>
    <x v="1"/>
    <n v="86375"/>
    <n v="151156"/>
    <n v="114098"/>
    <n v="199671"/>
    <n v="137079"/>
    <n v="239889"/>
    <n v="165959"/>
    <n v="290429"/>
    <n v="197540"/>
    <n v="345695"/>
    <n v="217870"/>
    <n v="381272"/>
    <n v="236954"/>
    <n v="414669"/>
  </r>
  <r>
    <n v="10"/>
    <s v="Region X - Northwest"/>
    <x v="52"/>
    <s v="WA"/>
    <x v="377"/>
    <n v="3"/>
    <x v="2"/>
    <n v="70541"/>
    <n v="123447"/>
    <n v="97409"/>
    <n v="170465"/>
    <n v="123500"/>
    <n v="216125"/>
    <n v="161194"/>
    <n v="282090"/>
    <n v="200925"/>
    <n v="351618"/>
    <n v="226141"/>
    <n v="395746"/>
    <n v="250991"/>
    <n v="439234"/>
  </r>
  <r>
    <n v="10"/>
    <s v="Region X - Northwest"/>
    <x v="52"/>
    <s v="WA"/>
    <x v="377"/>
    <n v="4"/>
    <x v="3"/>
    <n v="81696"/>
    <n v="130713"/>
    <n v="114374"/>
    <n v="182998"/>
    <n v="147052"/>
    <n v="235283"/>
    <n v="196069"/>
    <n v="313711"/>
    <n v="245087"/>
    <n v="392138"/>
    <n v="277765"/>
    <n v="444424"/>
    <n v="310443"/>
    <n v="496709"/>
  </r>
  <r>
    <n v="10"/>
    <s v="Region X - Northwest"/>
    <x v="52"/>
    <s v="WA"/>
    <x v="378"/>
    <n v="1"/>
    <x v="0"/>
    <n v="84457"/>
    <n v="147800"/>
    <n v="111112"/>
    <n v="194446"/>
    <n v="132872"/>
    <n v="232527"/>
    <n v="159548"/>
    <n v="279209"/>
    <n v="188037"/>
    <n v="329065"/>
    <n v="205544"/>
    <n v="359702"/>
    <n v="221162"/>
    <n v="387033"/>
  </r>
  <r>
    <n v="10"/>
    <s v="Region X - Northwest"/>
    <x v="52"/>
    <s v="WA"/>
    <x v="378"/>
    <n v="2"/>
    <x v="1"/>
    <n v="80461"/>
    <n v="140807"/>
    <n v="106110"/>
    <n v="185693"/>
    <n v="127208"/>
    <n v="222614"/>
    <n v="153525"/>
    <n v="268669"/>
    <n v="182568"/>
    <n v="319493"/>
    <n v="201253"/>
    <n v="352193"/>
    <n v="218746"/>
    <n v="382805"/>
  </r>
  <r>
    <n v="10"/>
    <s v="Region X - Northwest"/>
    <x v="52"/>
    <s v="WA"/>
    <x v="378"/>
    <n v="3"/>
    <x v="2"/>
    <n v="66053"/>
    <n v="115592"/>
    <n v="91285"/>
    <n v="159748"/>
    <n v="115833"/>
    <n v="202707"/>
    <n v="151383"/>
    <n v="264920"/>
    <n v="188728"/>
    <n v="330274"/>
    <n v="212505"/>
    <n v="371883"/>
    <n v="235959"/>
    <n v="412928"/>
  </r>
  <r>
    <n v="10"/>
    <s v="Region X - Northwest"/>
    <x v="52"/>
    <s v="WA"/>
    <x v="378"/>
    <n v="4"/>
    <x v="3"/>
    <n v="75624"/>
    <n v="120998"/>
    <n v="105873"/>
    <n v="169397"/>
    <n v="136122"/>
    <n v="217796"/>
    <n v="181496"/>
    <n v="290394"/>
    <n v="226871"/>
    <n v="362993"/>
    <n v="257120"/>
    <n v="411392"/>
    <n v="287369"/>
    <n v="4597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4"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items count="55">
        <item x="16"/>
        <item x="49"/>
        <item x="45"/>
        <item x="30"/>
        <item x="46"/>
        <item x="39"/>
        <item x="0"/>
        <item x="10"/>
        <item x="11"/>
        <item x="17"/>
        <item x="18"/>
        <item x="47"/>
        <item x="50"/>
        <item x="24"/>
        <item x="25"/>
        <item x="35"/>
        <item x="36"/>
        <item x="19"/>
        <item x="31"/>
        <item x="1"/>
        <item x="12"/>
        <item x="2"/>
        <item x="26"/>
        <item x="27"/>
        <item x="20"/>
        <item x="37"/>
        <item x="40"/>
        <item x="38"/>
        <item x="48"/>
        <item x="3"/>
        <item x="6"/>
        <item x="32"/>
        <item x="7"/>
        <item x="21"/>
        <item x="41"/>
        <item x="28"/>
        <item x="33"/>
        <item x="51"/>
        <item x="13"/>
        <item x="8"/>
        <item x="4"/>
        <item x="22"/>
        <item x="42"/>
        <item x="23"/>
        <item x="34"/>
        <item x="43"/>
        <item x="5"/>
        <item x="9"/>
        <item x="14"/>
        <item x="52"/>
        <item x="15"/>
        <item x="29"/>
        <item x="44"/>
        <item m="1" x="53"/>
        <item t="default"/>
      </items>
    </pivotField>
    <pivotField compact="0" outline="0" subtotalTop="0" showAll="0" includeNewItemsInFilter="1"/>
    <pivotField axis="axisPage" compact="0" outline="0" subtotalTop="0" showAll="0" includeNewItemsInFilter="1" sortType="ascending">
      <items count="386">
        <item x="369"/>
        <item x="231"/>
        <item x="218"/>
        <item x="135"/>
        <item x="184"/>
        <item x="38"/>
        <item x="213"/>
        <item x="205"/>
        <item x="67"/>
        <item x="68"/>
        <item x="232"/>
        <item x="356"/>
        <item x="136"/>
        <item x="166"/>
        <item x="219"/>
        <item x="54"/>
        <item x="312"/>
        <item x="29"/>
        <item x="127"/>
        <item x="114"/>
        <item x="286"/>
        <item m="1" x="383"/>
        <item x="108"/>
        <item x="30"/>
        <item x="8"/>
        <item x="233"/>
        <item x="313"/>
        <item x="62"/>
        <item x="63"/>
        <item x="9"/>
        <item x="314"/>
        <item x="220"/>
        <item x="206"/>
        <item x="167"/>
        <item x="137"/>
        <item x="234"/>
        <item x="69"/>
        <item x="152"/>
        <item x="370"/>
        <item x="366"/>
        <item x="24"/>
        <item x="168"/>
        <item x="258"/>
        <item x="315"/>
        <item x="289"/>
        <item x="39"/>
        <item x="95"/>
        <item x="293"/>
        <item x="157"/>
        <item x="87"/>
        <item x="362"/>
        <item x="14"/>
        <item x="25"/>
        <item x="0"/>
        <item x="10"/>
        <item x="235"/>
        <item x="40"/>
        <item x="26"/>
        <item x="31"/>
        <item x="273"/>
        <item x="305"/>
        <item x="302"/>
        <item x="299"/>
        <item x="259"/>
        <item x="88"/>
        <item x="128"/>
        <item x="80"/>
        <item x="144"/>
        <item x="371"/>
        <item x="303"/>
        <item x="153"/>
        <item x="185"/>
        <item x="145"/>
        <item x="186"/>
        <item x="214"/>
        <item x="304"/>
        <item x="363"/>
        <item x="138"/>
        <item x="109"/>
        <item x="17"/>
        <item x="367"/>
        <item x="120"/>
        <item x="236"/>
        <item x="260"/>
        <item x="115"/>
        <item x="261"/>
        <item x="187"/>
        <item x="237"/>
        <item x="287"/>
        <item x="262"/>
        <item x="316"/>
        <item x="169"/>
        <item x="294"/>
        <item x="96"/>
        <item x="18"/>
        <item x="263"/>
        <item x="179"/>
        <item x="129"/>
        <item x="238"/>
        <item x="154"/>
        <item x="193"/>
        <item x="317"/>
        <item x="239"/>
        <item x="240"/>
        <item x="130"/>
        <item x="41"/>
        <item x="221"/>
        <item x="70"/>
        <item x="368"/>
        <item x="318"/>
        <item x="158"/>
        <item x="357"/>
        <item x="89"/>
        <item x="15"/>
        <item x="295"/>
        <item x="131"/>
        <item x="200"/>
        <item x="188"/>
        <item x="306"/>
        <item x="170"/>
        <item x="97"/>
        <item x="201"/>
        <item x="159"/>
        <item x="241"/>
        <item m="1" x="382"/>
        <item x="32"/>
        <item x="319"/>
        <item x="267"/>
        <item x="160"/>
        <item x="33"/>
        <item x="280"/>
        <item x="288"/>
        <item x="171"/>
        <item x="290"/>
        <item x="194"/>
        <item x="132"/>
        <item x="121"/>
        <item x="122"/>
        <item x="348"/>
        <item x="123"/>
        <item x="222"/>
        <item x="64"/>
        <item x="161"/>
        <item x="242"/>
        <item x="71"/>
        <item x="81"/>
        <item x="1"/>
        <item x="124"/>
        <item x="291"/>
        <item x="349"/>
        <item x="350"/>
        <item x="207"/>
        <item x="243"/>
        <item x="90"/>
        <item x="98"/>
        <item x="364"/>
        <item x="162"/>
        <item x="320"/>
        <item x="125"/>
        <item x="102"/>
        <item x="42"/>
        <item x="146"/>
        <item x="72"/>
        <item x="202"/>
        <item x="274"/>
        <item x="244"/>
        <item x="358"/>
        <item x="268"/>
        <item x="351"/>
        <item x="19"/>
        <item x="359"/>
        <item x="372"/>
        <item x="360"/>
        <item x="103"/>
        <item x="307"/>
        <item x="147"/>
        <item x="275"/>
        <item x="148"/>
        <item x="352"/>
        <item x="163"/>
        <item x="208"/>
        <item x="73"/>
        <item x="172"/>
        <item x="245"/>
        <item x="354"/>
        <item x="223"/>
        <item x="11"/>
        <item x="281"/>
        <item x="203"/>
        <item x="373"/>
        <item x="189"/>
        <item x="321"/>
        <item x="116"/>
        <item x="246"/>
        <item x="247"/>
        <item x="110"/>
        <item x="282"/>
        <item x="195"/>
        <item x="20"/>
        <item x="180"/>
        <item x="190"/>
        <item x="173"/>
        <item x="209"/>
        <item x="91"/>
        <item x="264"/>
        <item x="353"/>
        <item x="55"/>
        <item x="224"/>
        <item x="149"/>
        <item x="104"/>
        <item x="117"/>
        <item x="248"/>
        <item x="196"/>
        <item x="181"/>
        <item x="292"/>
        <item x="99"/>
        <item x="322"/>
        <item x="323"/>
        <item x="155"/>
        <item x="210"/>
        <item x="100"/>
        <item x="27"/>
        <item x="174"/>
        <item x="175"/>
        <item m="1" x="380"/>
        <item x="225"/>
        <item x="139"/>
        <item x="21"/>
        <item x="150"/>
        <item x="43"/>
        <item x="324"/>
        <item x="2"/>
        <item x="3"/>
        <item x="4"/>
        <item x="211"/>
        <item x="44"/>
        <item x="45"/>
        <item x="34"/>
        <item x="82"/>
        <item x="83"/>
        <item x="140"/>
        <item x="35"/>
        <item x="283"/>
        <item x="84"/>
        <item x="85"/>
        <item x="5"/>
        <item x="151"/>
        <item x="325"/>
        <item m="1" x="384"/>
        <item x="249"/>
        <item x="326"/>
        <item x="226"/>
        <item x="374"/>
        <item x="284"/>
        <item x="46"/>
        <item x="141"/>
        <item x="105"/>
        <item x="118"/>
        <item x="327"/>
        <item x="119"/>
        <item x="92"/>
        <item x="328"/>
        <item x="106"/>
        <item x="74"/>
        <item x="308"/>
        <item x="296"/>
        <item x="329"/>
        <item x="269"/>
        <item x="75"/>
        <item x="330"/>
        <item x="47"/>
        <item x="365"/>
        <item x="93"/>
        <item x="56"/>
        <item x="375"/>
        <item x="12"/>
        <item x="22"/>
        <item x="48"/>
        <item x="23"/>
        <item x="376"/>
        <item x="133"/>
        <item x="297"/>
        <item x="76"/>
        <item x="331"/>
        <item x="197"/>
        <item x="355"/>
        <item x="86"/>
        <item x="332"/>
        <item x="6"/>
        <item x="49"/>
        <item x="142"/>
        <item x="50"/>
        <item x="276"/>
        <item x="111"/>
        <item x="28"/>
        <item x="333"/>
        <item x="176"/>
        <item x="270"/>
        <item x="65"/>
        <item x="300"/>
        <item x="250"/>
        <item x="251"/>
        <item x="334"/>
        <item x="335"/>
        <item x="336"/>
        <item x="337"/>
        <item x="57"/>
        <item x="338"/>
        <item x="339"/>
        <item x="340"/>
        <item x="215"/>
        <item x="341"/>
        <item x="342"/>
        <item x="112"/>
        <item x="285"/>
        <item x="77"/>
        <item x="377"/>
        <item x="277"/>
        <item x="227"/>
        <item x="252"/>
        <item x="212"/>
        <item x="309"/>
        <item x="216"/>
        <item x="265"/>
        <item x="298"/>
        <item x="361"/>
        <item x="164"/>
        <item x="343"/>
        <item x="126"/>
        <item x="143"/>
        <item x="378"/>
        <item x="156"/>
        <item x="182"/>
        <item x="58"/>
        <item x="278"/>
        <item x="279"/>
        <item x="59"/>
        <item x="228"/>
        <item x="51"/>
        <item x="198"/>
        <item x="52"/>
        <item x="107"/>
        <item x="217"/>
        <item x="344"/>
        <item x="165"/>
        <item x="204"/>
        <item x="253"/>
        <item x="191"/>
        <item x="271"/>
        <item x="177"/>
        <item x="36"/>
        <item x="310"/>
        <item x="229"/>
        <item x="101"/>
        <item x="254"/>
        <item x="113"/>
        <item x="345"/>
        <item x="301"/>
        <item x="255"/>
        <item x="346"/>
        <item x="37"/>
        <item x="256"/>
        <item x="66"/>
        <item x="61"/>
        <item x="266"/>
        <item x="13"/>
        <item x="199"/>
        <item x="78"/>
        <item x="53"/>
        <item x="94"/>
        <item x="272"/>
        <item x="257"/>
        <item x="60"/>
        <item x="7"/>
        <item x="134"/>
        <item x="230"/>
        <item x="16"/>
        <item x="183"/>
        <item m="1" x="381"/>
        <item x="79"/>
        <item x="192"/>
        <item x="178"/>
        <item x="347"/>
        <item x="311"/>
        <item m="1" x="379"/>
        <item t="default"/>
      </items>
    </pivotField>
    <pivotField compact="0" outline="0" subtotalTop="0" showAll="0" includeNewItemsInFilter="1"/>
    <pivotField axis="axisRow" compact="0" outline="0" subtotalTop="0" showAll="0" includeNewItemsInFilter="1">
      <items count="6">
        <item x="0"/>
        <item x="3"/>
        <item x="1"/>
        <item x="2"/>
        <item m="1"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hier="-1"/>
    <pageField fld="2" hier="0"/>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9">
    <format dxfId="26">
      <pivotArea type="all" dataOnly="0" outline="0" fieldPosition="0"/>
    </format>
    <format dxfId="25">
      <pivotArea type="all" dataOnly="0" outline="0" fieldPosition="0"/>
    </format>
    <format dxfId="24">
      <pivotArea outline="0" fieldPosition="0"/>
    </format>
    <format dxfId="23">
      <pivotArea dataOnly="0" labelOnly="1" outline="0" fieldPosition="0">
        <references count="2">
          <reference field="2" count="1" selected="0">
            <x v="0"/>
          </reference>
          <reference field="4" count="1">
            <x v="1"/>
          </reference>
        </references>
      </pivotArea>
    </format>
    <format dxfId="22">
      <pivotArea dataOnly="0" labelOnly="1" outline="0" fieldPosition="0">
        <references count="2">
          <reference field="2" count="1">
            <x v="0"/>
          </reference>
          <reference field="4" count="1" selected="0">
            <x v="1"/>
          </reference>
        </references>
      </pivotArea>
    </format>
    <format dxfId="21">
      <pivotArea dataOnly="0" labelOnly="1" outline="0" fieldPosition="0">
        <references count="2">
          <reference field="2" count="1" selected="0">
            <x v="38"/>
          </reference>
          <reference field="4" count="1">
            <x v="268"/>
          </reference>
        </references>
      </pivotArea>
    </format>
    <format dxfId="20">
      <pivotArea dataOnly="0" labelOnly="1" outline="0" fieldPosition="0">
        <references count="2">
          <reference field="2" count="1">
            <x v="38"/>
          </reference>
          <reference field="4" count="1" selected="0">
            <x v="268"/>
          </reference>
        </references>
      </pivotArea>
    </format>
    <format dxfId="19">
      <pivotArea dataOnly="0" labelOnly="1" outline="0" fieldPosition="0">
        <references count="1">
          <reference field="4" count="0"/>
        </references>
      </pivotArea>
    </format>
    <format dxfId="18">
      <pivotArea dataOnly="0" labelOnly="1" outline="0" fieldPosition="0">
        <references count="1">
          <reference field="2" count="0"/>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portal.hud.gov/hudportal/HUD?src=/program_offices/public_indian_housing/programs/ph/capfun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6"/>
  <sheetViews>
    <sheetView showGridLines="0" tabSelected="1" zoomScale="80" zoomScaleNormal="80" workbookViewId="0">
      <selection activeCell="B5" sqref="B5:P5"/>
    </sheetView>
  </sheetViews>
  <sheetFormatPr defaultRowHeight="12.75"/>
  <cols>
    <col min="1" max="2" width="2.7109375" customWidth="1"/>
    <col min="9" max="11" width="9.7109375" customWidth="1"/>
    <col min="12" max="13" width="13.28515625" customWidth="1"/>
    <col min="14" max="14" width="10.7109375" customWidth="1"/>
    <col min="16" max="17" width="2.7109375" customWidth="1"/>
  </cols>
  <sheetData>
    <row r="1" spans="2:16" ht="28.9" customHeight="1">
      <c r="B1" s="1100" t="s">
        <v>1219</v>
      </c>
      <c r="C1" s="1100"/>
      <c r="D1" s="1100"/>
      <c r="E1" s="1100"/>
      <c r="F1" s="1100"/>
      <c r="G1" s="1100"/>
      <c r="H1" s="1100"/>
      <c r="I1" s="1102" t="s">
        <v>787</v>
      </c>
      <c r="J1" s="1102"/>
      <c r="K1" s="1102"/>
      <c r="L1" s="29"/>
      <c r="M1" s="1103" t="s">
        <v>1133</v>
      </c>
      <c r="N1" s="1103"/>
      <c r="O1" s="1103"/>
      <c r="P1" s="1103"/>
    </row>
    <row r="2" spans="2:16" ht="15.6" customHeight="1" thickBot="1">
      <c r="B2" s="1101"/>
      <c r="C2" s="1101"/>
      <c r="D2" s="1101"/>
      <c r="E2" s="1101"/>
      <c r="F2" s="1101"/>
      <c r="G2" s="1101"/>
      <c r="H2" s="1101"/>
      <c r="I2" s="1099" t="s">
        <v>786</v>
      </c>
      <c r="J2" s="1099"/>
      <c r="K2" s="1099"/>
      <c r="L2" s="423"/>
      <c r="M2" s="424"/>
      <c r="N2" s="424"/>
      <c r="O2" s="424"/>
      <c r="P2" s="424"/>
    </row>
    <row r="3" spans="2:16" ht="76.150000000000006" customHeight="1" thickBot="1">
      <c r="B3" s="1098" t="s">
        <v>788</v>
      </c>
      <c r="C3" s="1098"/>
      <c r="D3" s="1098"/>
      <c r="E3" s="1098"/>
      <c r="F3" s="1098"/>
      <c r="G3" s="1098"/>
      <c r="H3" s="1098"/>
      <c r="I3" s="1098"/>
      <c r="J3" s="1098"/>
      <c r="K3" s="1098"/>
      <c r="L3" s="1098"/>
      <c r="M3" s="1098"/>
      <c r="N3" s="1098"/>
      <c r="O3" s="1098"/>
      <c r="P3" s="1098"/>
    </row>
    <row r="4" spans="2:16" ht="15" customHeight="1" thickBot="1">
      <c r="B4" s="958"/>
      <c r="C4" s="958"/>
      <c r="D4" s="958"/>
      <c r="E4" s="958"/>
      <c r="F4" s="958"/>
      <c r="G4" s="958"/>
      <c r="H4" s="958"/>
      <c r="I4" s="958"/>
      <c r="J4" s="958"/>
      <c r="K4" s="958"/>
      <c r="L4" s="958"/>
      <c r="M4" s="958"/>
      <c r="N4" s="958"/>
      <c r="O4" s="958"/>
      <c r="P4" s="958"/>
    </row>
    <row r="5" spans="2:16" ht="51" customHeight="1" thickTop="1" thickBot="1">
      <c r="B5" s="1154" t="s">
        <v>1141</v>
      </c>
      <c r="C5" s="1155"/>
      <c r="D5" s="1155"/>
      <c r="E5" s="1155"/>
      <c r="F5" s="1155"/>
      <c r="G5" s="1155"/>
      <c r="H5" s="1155"/>
      <c r="I5" s="1155"/>
      <c r="J5" s="1155"/>
      <c r="K5" s="1155"/>
      <c r="L5" s="1155"/>
      <c r="M5" s="1155"/>
      <c r="N5" s="1155"/>
      <c r="O5" s="1155"/>
      <c r="P5" s="1156"/>
    </row>
    <row r="6" spans="2:16" ht="14.25" thickTop="1" thickBot="1"/>
    <row r="7" spans="2:16">
      <c r="B7" s="32"/>
      <c r="C7" s="77"/>
      <c r="D7" s="77"/>
      <c r="E7" s="77"/>
      <c r="F7" s="77"/>
      <c r="G7" s="77"/>
      <c r="H7" s="77"/>
      <c r="I7" s="77"/>
      <c r="J7" s="77"/>
      <c r="K7" s="77"/>
      <c r="L7" s="77"/>
      <c r="M7" s="77"/>
      <c r="N7" s="77"/>
      <c r="O7" s="77"/>
      <c r="P7" s="33"/>
    </row>
    <row r="8" spans="2:16" ht="15.75">
      <c r="B8" s="19"/>
      <c r="C8" s="1108" t="s">
        <v>21</v>
      </c>
      <c r="D8" s="1108"/>
      <c r="E8" s="1108"/>
      <c r="F8" s="1108"/>
      <c r="G8" s="1108"/>
      <c r="H8" s="1108"/>
      <c r="I8" s="1108"/>
      <c r="J8" s="1108"/>
      <c r="K8" s="1108"/>
      <c r="L8" s="1108"/>
      <c r="M8" s="1108"/>
      <c r="N8" s="1108"/>
      <c r="O8" s="1108"/>
      <c r="P8" s="20"/>
    </row>
    <row r="9" spans="2:16">
      <c r="B9" s="19"/>
      <c r="D9" s="78"/>
      <c r="E9" s="78"/>
      <c r="F9" s="78"/>
      <c r="G9" s="78"/>
      <c r="H9" s="78"/>
      <c r="I9" s="78"/>
      <c r="J9" s="30"/>
      <c r="P9" s="20"/>
    </row>
    <row r="10" spans="2:16" ht="18">
      <c r="B10" s="19"/>
      <c r="C10" s="180" t="s">
        <v>111</v>
      </c>
      <c r="D10" s="943" t="s">
        <v>1130</v>
      </c>
      <c r="E10" s="943"/>
      <c r="F10" s="943"/>
      <c r="G10" s="943"/>
      <c r="H10" s="943"/>
      <c r="I10" s="943"/>
      <c r="J10" s="944"/>
      <c r="P10" s="20"/>
    </row>
    <row r="11" spans="2:16">
      <c r="B11" s="19"/>
      <c r="C11" s="177" t="s">
        <v>112</v>
      </c>
      <c r="D11" s="1106" t="s">
        <v>110</v>
      </c>
      <c r="E11" s="1106"/>
      <c r="F11" s="1106"/>
      <c r="G11" s="1106"/>
      <c r="H11" s="1106"/>
      <c r="I11" s="1106"/>
      <c r="K11" s="178"/>
      <c r="L11" s="179"/>
      <c r="M11" s="179"/>
      <c r="N11" s="179"/>
      <c r="O11" s="179"/>
      <c r="P11" s="20"/>
    </row>
    <row r="12" spans="2:16">
      <c r="B12" s="19"/>
      <c r="C12" s="176" t="s">
        <v>113</v>
      </c>
      <c r="D12" s="1104" t="s">
        <v>116</v>
      </c>
      <c r="E12" s="1104"/>
      <c r="F12" s="1104"/>
      <c r="G12" s="1104"/>
      <c r="H12" s="1104"/>
      <c r="I12" s="1104"/>
      <c r="J12" s="31"/>
      <c r="K12" s="179"/>
      <c r="L12" s="179"/>
      <c r="M12" s="179"/>
      <c r="N12" s="179"/>
      <c r="O12" s="179"/>
      <c r="P12" s="20"/>
    </row>
    <row r="13" spans="2:16" ht="13.5" thickBot="1">
      <c r="B13" s="19"/>
      <c r="C13" s="29"/>
      <c r="J13" s="30"/>
      <c r="K13" s="179"/>
      <c r="L13" s="179"/>
      <c r="M13" s="179"/>
      <c r="N13" s="179"/>
      <c r="O13" s="179"/>
      <c r="P13" s="20"/>
    </row>
    <row r="14" spans="2:16">
      <c r="B14" s="19"/>
      <c r="C14" s="1105" t="s">
        <v>107</v>
      </c>
      <c r="D14" s="1106"/>
      <c r="E14" s="1106"/>
      <c r="F14" s="1106"/>
      <c r="G14" s="1106"/>
      <c r="H14" s="1106"/>
      <c r="I14" s="1106"/>
      <c r="J14" s="1109" t="s">
        <v>711</v>
      </c>
      <c r="K14" s="1110"/>
      <c r="L14" s="1110"/>
      <c r="M14" s="1110"/>
      <c r="N14" s="1110"/>
      <c r="O14" s="1111"/>
      <c r="P14" s="20"/>
    </row>
    <row r="15" spans="2:16">
      <c r="B15" s="19"/>
      <c r="C15" s="1118" t="s">
        <v>108</v>
      </c>
      <c r="D15" s="1119"/>
      <c r="E15" s="1119"/>
      <c r="F15" s="1119"/>
      <c r="G15" s="1119"/>
      <c r="H15" s="1119"/>
      <c r="I15" s="1119"/>
      <c r="J15" s="1112"/>
      <c r="K15" s="1113"/>
      <c r="L15" s="1113"/>
      <c r="M15" s="1113"/>
      <c r="N15" s="1113"/>
      <c r="O15" s="1114"/>
      <c r="P15" s="20"/>
    </row>
    <row r="16" spans="2:16">
      <c r="B16" s="19"/>
      <c r="C16" s="1120" t="s">
        <v>109</v>
      </c>
      <c r="D16" s="1120"/>
      <c r="E16" s="1120"/>
      <c r="F16" s="1120"/>
      <c r="G16" s="1120"/>
      <c r="H16" s="1120"/>
      <c r="I16" s="1120"/>
      <c r="J16" s="1112"/>
      <c r="K16" s="1113"/>
      <c r="L16" s="1113"/>
      <c r="M16" s="1113"/>
      <c r="N16" s="1113"/>
      <c r="O16" s="1114"/>
      <c r="P16" s="20"/>
    </row>
    <row r="17" spans="2:16" ht="13.5" thickBot="1">
      <c r="B17" s="19"/>
      <c r="C17" s="170" t="s">
        <v>114</v>
      </c>
      <c r="D17" s="170"/>
      <c r="E17" s="170"/>
      <c r="F17" s="170"/>
      <c r="G17" s="170"/>
      <c r="H17" s="170"/>
      <c r="I17" s="170"/>
      <c r="J17" s="1115"/>
      <c r="K17" s="1116"/>
      <c r="L17" s="1116"/>
      <c r="M17" s="1116"/>
      <c r="N17" s="1116"/>
      <c r="O17" s="1117"/>
      <c r="P17" s="20"/>
    </row>
    <row r="18" spans="2:16">
      <c r="B18" s="19"/>
      <c r="C18" s="82" t="s">
        <v>115</v>
      </c>
      <c r="D18" s="170"/>
      <c r="E18" s="170"/>
      <c r="F18" s="170"/>
      <c r="G18" s="170"/>
      <c r="H18" s="170"/>
      <c r="I18" s="170"/>
      <c r="J18" s="168"/>
      <c r="K18" s="168"/>
      <c r="L18" s="168"/>
      <c r="M18" s="168"/>
      <c r="N18" s="168"/>
      <c r="O18" s="179"/>
      <c r="P18" s="20"/>
    </row>
    <row r="19" spans="2:16">
      <c r="B19" s="19"/>
      <c r="C19" s="167"/>
      <c r="D19" s="167"/>
      <c r="E19" s="167"/>
      <c r="F19" s="167"/>
      <c r="G19" s="167"/>
      <c r="H19" s="167"/>
      <c r="I19" s="167"/>
      <c r="J19" s="167"/>
      <c r="K19" s="167"/>
      <c r="L19" s="167"/>
      <c r="M19" s="167"/>
      <c r="N19" s="167"/>
      <c r="O19" s="167"/>
      <c r="P19" s="20"/>
    </row>
    <row r="20" spans="2:16" ht="12.75" customHeight="1">
      <c r="B20" s="19"/>
      <c r="C20" s="1125" t="s">
        <v>125</v>
      </c>
      <c r="D20" s="1126"/>
      <c r="E20" s="1126"/>
      <c r="F20" s="1126"/>
      <c r="G20" s="1126"/>
      <c r="H20" s="1126"/>
      <c r="I20" s="1126"/>
      <c r="J20" s="1126"/>
      <c r="K20" s="1126"/>
      <c r="L20" s="1126"/>
      <c r="M20" s="1126"/>
      <c r="N20" s="1126"/>
      <c r="O20" s="1126"/>
      <c r="P20" s="20"/>
    </row>
    <row r="21" spans="2:16">
      <c r="B21" s="19"/>
      <c r="C21" s="79"/>
      <c r="D21" s="79"/>
      <c r="E21" s="79"/>
      <c r="F21" s="79"/>
      <c r="G21" s="79"/>
      <c r="H21" s="79"/>
      <c r="I21" s="79"/>
      <c r="J21" s="79"/>
      <c r="K21" s="79"/>
      <c r="L21" s="79"/>
      <c r="M21" s="79"/>
      <c r="N21" s="79"/>
      <c r="O21" s="79"/>
      <c r="P21" s="20"/>
    </row>
    <row r="22" spans="2:16" ht="12.75" customHeight="1">
      <c r="B22" s="19"/>
      <c r="C22" s="1133" t="s">
        <v>119</v>
      </c>
      <c r="D22" s="1134"/>
      <c r="E22" s="1134"/>
      <c r="F22" s="1134"/>
      <c r="G22" s="1134"/>
      <c r="H22" s="1134"/>
      <c r="I22" s="1134"/>
      <c r="J22" s="1134"/>
      <c r="K22" s="1134"/>
      <c r="L22" s="1134"/>
      <c r="M22" s="1134"/>
      <c r="N22" s="1134"/>
      <c r="O22" s="1134"/>
      <c r="P22" s="20"/>
    </row>
    <row r="23" spans="2:16" ht="12.75" customHeight="1">
      <c r="B23" s="19"/>
      <c r="C23" s="1135" t="s">
        <v>120</v>
      </c>
      <c r="D23" s="1136"/>
      <c r="E23" s="1136"/>
      <c r="F23" s="1136"/>
      <c r="G23" s="1136"/>
      <c r="H23" s="1136"/>
      <c r="I23" s="1136"/>
      <c r="J23" s="1136"/>
      <c r="K23" s="1136"/>
      <c r="L23" s="1136"/>
      <c r="M23" s="1136"/>
      <c r="N23" s="1136"/>
      <c r="O23" s="1136"/>
      <c r="P23" s="20"/>
    </row>
    <row r="24" spans="2:16" ht="12.75" customHeight="1">
      <c r="B24" s="19"/>
      <c r="C24" s="1121" t="s">
        <v>117</v>
      </c>
      <c r="D24" s="1106"/>
      <c r="E24" s="1106"/>
      <c r="F24" s="1106"/>
      <c r="G24" s="1106"/>
      <c r="H24" s="1106"/>
      <c r="I24" s="1106"/>
      <c r="J24" s="1106"/>
      <c r="K24" s="1106"/>
      <c r="L24" s="1106"/>
      <c r="M24" s="1106"/>
      <c r="N24" s="1106"/>
      <c r="O24" s="1106"/>
      <c r="P24" s="20"/>
    </row>
    <row r="25" spans="2:16" ht="12.75" customHeight="1">
      <c r="B25" s="19"/>
      <c r="C25" s="1138" t="s">
        <v>118</v>
      </c>
      <c r="D25" s="1139"/>
      <c r="E25" s="1139"/>
      <c r="F25" s="1139"/>
      <c r="G25" s="1139"/>
      <c r="H25" s="1139"/>
      <c r="I25" s="1139"/>
      <c r="J25" s="1139"/>
      <c r="K25" s="1139"/>
      <c r="L25" s="1139"/>
      <c r="M25" s="1139"/>
      <c r="N25" s="1139"/>
      <c r="O25" s="1139"/>
      <c r="P25" s="20"/>
    </row>
    <row r="26" spans="2:16" ht="6" customHeight="1">
      <c r="B26" s="19"/>
      <c r="P26" s="20"/>
    </row>
    <row r="27" spans="2:16" ht="12.75" customHeight="1">
      <c r="B27" s="19"/>
      <c r="C27" s="1137" t="s">
        <v>121</v>
      </c>
      <c r="D27" s="1137"/>
      <c r="E27" s="1137"/>
      <c r="F27" s="1137"/>
      <c r="G27" s="1137"/>
      <c r="H27" s="1137"/>
      <c r="I27" s="1137"/>
      <c r="J27" s="1137"/>
      <c r="K27" s="1137"/>
      <c r="L27" s="1137"/>
      <c r="M27" s="1137"/>
      <c r="N27" s="1137"/>
      <c r="O27" s="1137"/>
      <c r="P27" s="20"/>
    </row>
    <row r="28" spans="2:16" ht="12.75" customHeight="1">
      <c r="B28" s="19"/>
      <c r="C28" s="1107" t="s">
        <v>122</v>
      </c>
      <c r="D28" s="1124"/>
      <c r="E28" s="1124"/>
      <c r="F28" s="1124"/>
      <c r="G28" s="1124"/>
      <c r="H28" s="1124"/>
      <c r="I28" s="1124"/>
      <c r="J28" s="1124"/>
      <c r="K28" s="1124"/>
      <c r="L28" s="1124"/>
      <c r="M28" s="1124"/>
      <c r="N28" s="1124"/>
      <c r="O28" s="1124"/>
      <c r="P28" s="20"/>
    </row>
    <row r="29" spans="2:16" s="130" customFormat="1" ht="12.75" customHeight="1">
      <c r="B29" s="145"/>
      <c r="C29" s="1107" t="s">
        <v>238</v>
      </c>
      <c r="D29" s="1107"/>
      <c r="E29" s="1107"/>
      <c r="F29" s="1107"/>
      <c r="G29" s="1107"/>
      <c r="H29" s="1107"/>
      <c r="I29" s="1107"/>
      <c r="J29" s="1107"/>
      <c r="K29" s="1107"/>
      <c r="L29" s="1107"/>
      <c r="M29" s="1107"/>
      <c r="N29" s="1107"/>
      <c r="O29" s="1107"/>
      <c r="P29" s="146"/>
    </row>
    <row r="30" spans="2:16" s="82" customFormat="1">
      <c r="B30" s="143"/>
      <c r="C30" s="1122" t="s">
        <v>16</v>
      </c>
      <c r="D30" s="1140"/>
      <c r="E30" s="1140"/>
      <c r="F30" s="1140"/>
      <c r="G30" s="1140"/>
      <c r="H30" s="1140"/>
      <c r="I30" s="1140"/>
      <c r="J30" s="1140"/>
      <c r="K30" s="1140"/>
      <c r="L30" s="1140"/>
      <c r="M30" s="1140"/>
      <c r="N30" s="1140"/>
      <c r="O30" s="1140"/>
      <c r="P30" s="144"/>
    </row>
    <row r="31" spans="2:16">
      <c r="B31" s="19"/>
      <c r="C31" s="1122" t="s">
        <v>93</v>
      </c>
      <c r="D31" s="1140"/>
      <c r="E31" s="1140"/>
      <c r="F31" s="1140"/>
      <c r="G31" s="1140"/>
      <c r="H31" s="1140"/>
      <c r="I31" s="1140"/>
      <c r="J31" s="1140"/>
      <c r="K31" s="1140"/>
      <c r="L31" s="1140"/>
      <c r="M31" s="1140"/>
      <c r="N31" s="1140"/>
      <c r="O31" s="1140"/>
      <c r="P31" s="20"/>
    </row>
    <row r="32" spans="2:16" s="82" customFormat="1">
      <c r="B32" s="143"/>
      <c r="C32" s="1122" t="s">
        <v>17</v>
      </c>
      <c r="D32" s="1123"/>
      <c r="E32" s="1123"/>
      <c r="F32" s="1123"/>
      <c r="G32" s="1123"/>
      <c r="H32" s="1123"/>
      <c r="I32" s="1123"/>
      <c r="J32" s="1123"/>
      <c r="K32" s="1123"/>
      <c r="L32" s="1123"/>
      <c r="M32" s="1123"/>
      <c r="N32" s="1123"/>
      <c r="O32" s="1123"/>
      <c r="P32" s="144"/>
    </row>
    <row r="33" spans="2:16" s="82" customFormat="1" ht="6" customHeight="1">
      <c r="B33" s="143"/>
      <c r="C33" s="147"/>
      <c r="D33" s="148"/>
      <c r="E33" s="148"/>
      <c r="F33" s="148"/>
      <c r="G33" s="148"/>
      <c r="H33" s="148"/>
      <c r="I33" s="148"/>
      <c r="J33" s="148"/>
      <c r="K33" s="148"/>
      <c r="L33" s="148"/>
      <c r="M33" s="148"/>
      <c r="N33" s="148"/>
      <c r="O33" s="148"/>
      <c r="P33" s="144"/>
    </row>
    <row r="34" spans="2:16" ht="13.5" customHeight="1">
      <c r="B34" s="19"/>
      <c r="C34" s="1107" t="s">
        <v>123</v>
      </c>
      <c r="D34" s="1107"/>
      <c r="E34" s="1107"/>
      <c r="F34" s="1107"/>
      <c r="G34" s="1107"/>
      <c r="H34" s="1107"/>
      <c r="I34" s="1107"/>
      <c r="J34" s="1107"/>
      <c r="K34" s="1107"/>
      <c r="L34" s="1107"/>
      <c r="M34" s="1107"/>
      <c r="N34" s="1107"/>
      <c r="O34" s="1107"/>
      <c r="P34" s="20"/>
    </row>
    <row r="35" spans="2:16" ht="13.5" customHeight="1">
      <c r="B35" s="19"/>
      <c r="C35" s="1107" t="s">
        <v>100</v>
      </c>
      <c r="D35" s="1124"/>
      <c r="E35" s="1124"/>
      <c r="F35" s="1124"/>
      <c r="G35" s="1124"/>
      <c r="H35" s="1124"/>
      <c r="I35" s="1124"/>
      <c r="J35" s="1124"/>
      <c r="K35" s="1124"/>
      <c r="L35" s="1124"/>
      <c r="M35" s="1124"/>
      <c r="N35" s="1124"/>
      <c r="O35" s="1124"/>
      <c r="P35" s="20"/>
    </row>
    <row r="36" spans="2:16" ht="13.5" customHeight="1">
      <c r="B36" s="19"/>
      <c r="C36" s="1141" t="s">
        <v>129</v>
      </c>
      <c r="D36" s="1123"/>
      <c r="E36" s="1123"/>
      <c r="F36" s="1123"/>
      <c r="G36" s="1123"/>
      <c r="H36" s="1123"/>
      <c r="I36" s="1123"/>
      <c r="J36" s="1123"/>
      <c r="K36" s="1123"/>
      <c r="L36" s="1123"/>
      <c r="M36" s="1123"/>
      <c r="N36" s="1123"/>
      <c r="O36" s="1123"/>
      <c r="P36" s="20"/>
    </row>
    <row r="37" spans="2:16" ht="6" customHeight="1">
      <c r="B37" s="19"/>
      <c r="C37" s="81"/>
      <c r="D37" s="31"/>
      <c r="E37" s="31"/>
      <c r="F37" s="31"/>
      <c r="G37" s="31"/>
      <c r="H37" s="31"/>
      <c r="I37" s="31"/>
      <c r="J37" s="31"/>
      <c r="K37" s="31"/>
      <c r="L37" s="31"/>
      <c r="M37" s="31"/>
      <c r="N37" s="31"/>
      <c r="O37" s="31"/>
      <c r="P37" s="20"/>
    </row>
    <row r="38" spans="2:16">
      <c r="B38" s="19"/>
      <c r="C38" s="1142" t="s">
        <v>239</v>
      </c>
      <c r="D38" s="1142"/>
      <c r="E38" s="1142"/>
      <c r="F38" s="1142"/>
      <c r="G38" s="1142"/>
      <c r="H38" s="1142"/>
      <c r="I38" s="1142"/>
      <c r="J38" s="1142"/>
      <c r="K38" s="1142"/>
      <c r="L38" s="1142"/>
      <c r="M38" s="1142"/>
      <c r="N38" s="1142"/>
      <c r="O38" s="1142"/>
      <c r="P38" s="20"/>
    </row>
    <row r="39" spans="2:16">
      <c r="B39" s="19"/>
      <c r="C39" s="1131" t="s">
        <v>88</v>
      </c>
      <c r="D39" s="1132"/>
      <c r="E39" s="1132"/>
      <c r="F39" s="1132"/>
      <c r="G39" s="1132"/>
      <c r="H39" s="1132"/>
      <c r="I39" s="1132"/>
      <c r="J39" s="1132"/>
      <c r="K39" s="1132"/>
      <c r="L39" s="1132"/>
      <c r="M39" s="1132"/>
      <c r="N39" s="1132"/>
      <c r="O39" s="1132"/>
      <c r="P39" s="20"/>
    </row>
    <row r="40" spans="2:16">
      <c r="B40" s="19"/>
      <c r="C40" s="1131" t="s">
        <v>89</v>
      </c>
      <c r="D40" s="1132"/>
      <c r="E40" s="1132"/>
      <c r="F40" s="1132"/>
      <c r="G40" s="1132"/>
      <c r="H40" s="1132"/>
      <c r="I40" s="1132"/>
      <c r="J40" s="1132"/>
      <c r="K40" s="1132"/>
      <c r="L40" s="1132"/>
      <c r="M40" s="1132"/>
      <c r="N40" s="1132"/>
      <c r="O40" s="1132"/>
      <c r="P40" s="20"/>
    </row>
    <row r="41" spans="2:16">
      <c r="B41" s="19"/>
      <c r="C41" s="1131" t="s">
        <v>90</v>
      </c>
      <c r="D41" s="1132"/>
      <c r="E41" s="1132"/>
      <c r="F41" s="1132"/>
      <c r="G41" s="1132"/>
      <c r="H41" s="1132"/>
      <c r="I41" s="1132"/>
      <c r="J41" s="1132"/>
      <c r="K41" s="1132"/>
      <c r="L41" s="1132"/>
      <c r="M41" s="1132"/>
      <c r="N41" s="1132"/>
      <c r="O41" s="1132"/>
      <c r="P41" s="20"/>
    </row>
    <row r="42" spans="2:16">
      <c r="B42" s="19"/>
      <c r="C42" s="1131" t="s">
        <v>91</v>
      </c>
      <c r="D42" s="1132"/>
      <c r="E42" s="1132"/>
      <c r="F42" s="1132"/>
      <c r="G42" s="1132"/>
      <c r="H42" s="1132"/>
      <c r="I42" s="1132"/>
      <c r="J42" s="1132"/>
      <c r="K42" s="1132"/>
      <c r="L42" s="1132"/>
      <c r="M42" s="1132"/>
      <c r="N42" s="1132"/>
      <c r="O42" s="1132"/>
      <c r="P42" s="20"/>
    </row>
    <row r="43" spans="2:16">
      <c r="B43" s="19"/>
      <c r="C43" s="1141" t="s">
        <v>92</v>
      </c>
      <c r="D43" s="1149"/>
      <c r="E43" s="1149"/>
      <c r="F43" s="1149"/>
      <c r="G43" s="1149"/>
      <c r="H43" s="1149"/>
      <c r="I43" s="1149"/>
      <c r="J43" s="1149"/>
      <c r="K43" s="1149"/>
      <c r="L43" s="1149"/>
      <c r="M43" s="1149"/>
      <c r="N43" s="1149"/>
      <c r="O43" s="1149"/>
      <c r="P43" s="20"/>
    </row>
    <row r="44" spans="2:16">
      <c r="B44" s="19"/>
      <c r="C44" s="165"/>
      <c r="D44" s="166"/>
      <c r="E44" s="166"/>
      <c r="F44" s="166"/>
      <c r="G44" s="166"/>
      <c r="H44" s="166"/>
      <c r="I44" s="166"/>
      <c r="J44" s="166"/>
      <c r="K44" s="166"/>
      <c r="L44" s="166"/>
      <c r="M44" s="166"/>
      <c r="N44" s="166"/>
      <c r="O44" s="166"/>
      <c r="P44" s="20"/>
    </row>
    <row r="45" spans="2:16">
      <c r="B45" s="19"/>
      <c r="C45" s="1125" t="s">
        <v>234</v>
      </c>
      <c r="D45" s="1150"/>
      <c r="E45" s="1150"/>
      <c r="F45" s="1150"/>
      <c r="G45" s="1150"/>
      <c r="H45" s="1150"/>
      <c r="I45" s="1150"/>
      <c r="J45" s="1150"/>
      <c r="K45" s="1150"/>
      <c r="L45" s="1150"/>
      <c r="M45" s="1150"/>
      <c r="N45" s="1150"/>
      <c r="O45" s="1150"/>
      <c r="P45" s="20"/>
    </row>
    <row r="46" spans="2:16">
      <c r="B46" s="19"/>
      <c r="C46" s="165"/>
      <c r="D46" s="166"/>
      <c r="E46" s="166"/>
      <c r="F46" s="166"/>
      <c r="G46" s="166"/>
      <c r="H46" s="166"/>
      <c r="I46" s="166"/>
      <c r="J46" s="166"/>
      <c r="K46" s="166"/>
      <c r="L46" s="166"/>
      <c r="M46" s="166"/>
      <c r="N46" s="166"/>
      <c r="O46" s="166"/>
      <c r="P46" s="20"/>
    </row>
    <row r="47" spans="2:16">
      <c r="B47" s="19"/>
      <c r="C47" s="1129" t="s">
        <v>235</v>
      </c>
      <c r="D47" s="1151"/>
      <c r="E47" s="1151"/>
      <c r="F47" s="1151"/>
      <c r="G47" s="1151"/>
      <c r="H47" s="1151"/>
      <c r="I47" s="1151"/>
      <c r="J47" s="1151"/>
      <c r="K47" s="1151"/>
      <c r="L47" s="1151"/>
      <c r="M47" s="1151"/>
      <c r="N47" s="1151"/>
      <c r="O47" s="1151"/>
      <c r="P47" s="20"/>
    </row>
    <row r="48" spans="2:16">
      <c r="B48" s="19"/>
      <c r="C48" s="165"/>
      <c r="D48" s="166"/>
      <c r="E48" s="166"/>
      <c r="F48" s="166"/>
      <c r="G48" s="166"/>
      <c r="H48" s="166"/>
      <c r="I48" s="166"/>
      <c r="J48" s="166"/>
      <c r="K48" s="166"/>
      <c r="L48" s="166"/>
      <c r="M48" s="166"/>
      <c r="N48" s="166"/>
      <c r="O48" s="166"/>
      <c r="P48" s="20"/>
    </row>
    <row r="49" spans="2:16">
      <c r="B49" s="19"/>
      <c r="C49" s="1129" t="s">
        <v>148</v>
      </c>
      <c r="D49" s="1146"/>
      <c r="E49" s="1146"/>
      <c r="F49" s="1146"/>
      <c r="G49" s="1146"/>
      <c r="H49" s="1146"/>
      <c r="I49" s="1146"/>
      <c r="J49" s="1146"/>
      <c r="K49" s="1146"/>
      <c r="L49" s="1146"/>
      <c r="M49" s="1146"/>
      <c r="N49" s="1146"/>
      <c r="O49" s="1146"/>
      <c r="P49" s="20"/>
    </row>
    <row r="50" spans="2:16">
      <c r="B50" s="19"/>
      <c r="C50" s="1147" t="s">
        <v>104</v>
      </c>
      <c r="D50" s="1147"/>
      <c r="E50" s="1147"/>
      <c r="F50" s="1147"/>
      <c r="G50" s="1147"/>
      <c r="H50" s="1147"/>
      <c r="I50" s="1147"/>
      <c r="J50" s="1147"/>
      <c r="K50" s="1147"/>
      <c r="L50" s="1147"/>
      <c r="M50" s="1147"/>
      <c r="N50" s="1147"/>
      <c r="O50" s="1147"/>
      <c r="P50" s="20"/>
    </row>
    <row r="51" spans="2:16">
      <c r="B51" s="19"/>
      <c r="C51" s="1147" t="s">
        <v>0</v>
      </c>
      <c r="D51" s="1147"/>
      <c r="E51" s="1147"/>
      <c r="F51" s="1147"/>
      <c r="G51" s="1147"/>
      <c r="H51" s="1147"/>
      <c r="I51" s="1147"/>
      <c r="J51" s="1147"/>
      <c r="K51" s="1147"/>
      <c r="L51" s="1147"/>
      <c r="M51" s="1147"/>
      <c r="N51" s="1147"/>
      <c r="O51" s="1147"/>
      <c r="P51" s="20"/>
    </row>
    <row r="52" spans="2:16">
      <c r="B52" s="19"/>
      <c r="C52" s="1107" t="s">
        <v>236</v>
      </c>
      <c r="D52" s="1107"/>
      <c r="E52" s="1107"/>
      <c r="F52" s="1107"/>
      <c r="G52" s="1107"/>
      <c r="H52" s="1107"/>
      <c r="I52" s="1107"/>
      <c r="J52" s="1107"/>
      <c r="K52" s="1107"/>
      <c r="L52" s="1107"/>
      <c r="M52" s="1107"/>
      <c r="N52" s="1107"/>
      <c r="O52" s="1107"/>
      <c r="P52" s="20"/>
    </row>
    <row r="53" spans="2:16">
      <c r="B53" s="19"/>
      <c r="C53" s="301" t="s">
        <v>237</v>
      </c>
      <c r="P53" s="20"/>
    </row>
    <row r="54" spans="2:16">
      <c r="B54" s="19"/>
      <c r="C54" s="79"/>
      <c r="D54" s="79"/>
      <c r="E54" s="79"/>
      <c r="F54" s="79"/>
      <c r="G54" s="79"/>
      <c r="H54" s="79"/>
      <c r="I54" s="79"/>
      <c r="J54" s="79"/>
      <c r="K54" s="79"/>
      <c r="L54" s="79"/>
      <c r="M54" s="79"/>
      <c r="N54" s="79"/>
      <c r="O54" s="79"/>
      <c r="P54" s="20"/>
    </row>
    <row r="55" spans="2:16">
      <c r="B55" s="19"/>
      <c r="C55" s="1129" t="s">
        <v>10</v>
      </c>
      <c r="D55" s="1146"/>
      <c r="E55" s="1146"/>
      <c r="F55" s="1146"/>
      <c r="G55" s="1146"/>
      <c r="H55" s="1146"/>
      <c r="I55" s="1146"/>
      <c r="J55" s="1146"/>
      <c r="K55" s="1146"/>
      <c r="L55" s="1146"/>
      <c r="M55" s="1146"/>
      <c r="N55" s="1146"/>
      <c r="O55" s="1146"/>
      <c r="P55" s="20"/>
    </row>
    <row r="56" spans="2:16">
      <c r="B56" s="19"/>
      <c r="C56" s="1127" t="s">
        <v>94</v>
      </c>
      <c r="D56" s="1128"/>
      <c r="E56" s="1128"/>
      <c r="F56" s="1128"/>
      <c r="G56" s="1128"/>
      <c r="H56" s="1128"/>
      <c r="I56" s="1128"/>
      <c r="J56" s="1128"/>
      <c r="K56" s="1128"/>
      <c r="L56" s="1128"/>
      <c r="M56" s="1128"/>
      <c r="N56" s="1128"/>
      <c r="O56" s="1128"/>
      <c r="P56" s="20"/>
    </row>
    <row r="57" spans="2:16">
      <c r="B57" s="19"/>
      <c r="C57" s="1127" t="s">
        <v>95</v>
      </c>
      <c r="D57" s="1127"/>
      <c r="E57" s="1127"/>
      <c r="F57" s="1127"/>
      <c r="G57" s="1127"/>
      <c r="H57" s="1127"/>
      <c r="I57" s="1127"/>
      <c r="J57" s="1127"/>
      <c r="K57" s="1127"/>
      <c r="L57" s="1127"/>
      <c r="M57" s="1127"/>
      <c r="N57" s="1127"/>
      <c r="O57" s="1127"/>
      <c r="P57" s="20"/>
    </row>
    <row r="58" spans="2:16">
      <c r="B58" s="19"/>
      <c r="C58" s="80"/>
      <c r="D58" s="80"/>
      <c r="E58" s="80"/>
      <c r="F58" s="80"/>
      <c r="G58" s="80"/>
      <c r="H58" s="80"/>
      <c r="I58" s="80"/>
      <c r="J58" s="80"/>
      <c r="K58" s="80"/>
      <c r="L58" s="80"/>
      <c r="M58" s="80"/>
      <c r="N58" s="80"/>
      <c r="O58" s="80"/>
      <c r="P58" s="20"/>
    </row>
    <row r="59" spans="2:16">
      <c r="B59" s="19"/>
      <c r="C59" s="1129" t="s">
        <v>9</v>
      </c>
      <c r="D59" s="1130"/>
      <c r="E59" s="1130"/>
      <c r="F59" s="1130"/>
      <c r="G59" s="1130"/>
      <c r="H59" s="1130"/>
      <c r="I59" s="1130"/>
      <c r="J59" s="1130"/>
      <c r="K59" s="1130"/>
      <c r="L59" s="1130"/>
      <c r="M59" s="1130"/>
      <c r="N59" s="1130"/>
      <c r="O59" s="1130"/>
      <c r="P59" s="20"/>
    </row>
    <row r="60" spans="2:16">
      <c r="B60" s="19"/>
      <c r="C60" s="1143" t="s">
        <v>2</v>
      </c>
      <c r="D60" s="1148"/>
      <c r="E60" s="1148"/>
      <c r="F60" s="1148"/>
      <c r="G60" s="1148"/>
      <c r="H60" s="1148"/>
      <c r="I60" s="1148"/>
      <c r="J60" s="1148"/>
      <c r="K60" s="1148"/>
      <c r="L60" s="1148"/>
      <c r="M60" s="1148"/>
      <c r="N60" s="1148"/>
      <c r="O60" s="1148"/>
      <c r="P60" s="20"/>
    </row>
    <row r="61" spans="2:16">
      <c r="B61" s="19"/>
      <c r="C61" s="1152" t="s">
        <v>11</v>
      </c>
      <c r="D61" s="1153"/>
      <c r="E61" s="1153"/>
      <c r="F61" s="1153"/>
      <c r="G61" s="1153"/>
      <c r="H61" s="1153"/>
      <c r="I61" s="1153"/>
      <c r="J61" s="1153"/>
      <c r="K61" s="1153"/>
      <c r="L61" s="1153"/>
      <c r="M61" s="1153"/>
      <c r="N61" s="1153"/>
      <c r="O61" s="1153"/>
      <c r="P61" s="20"/>
    </row>
    <row r="62" spans="2:16">
      <c r="B62" s="19"/>
      <c r="C62" s="1152" t="s">
        <v>13</v>
      </c>
      <c r="D62" s="1153"/>
      <c r="E62" s="1153"/>
      <c r="F62" s="1153"/>
      <c r="G62" s="1153"/>
      <c r="H62" s="1153"/>
      <c r="I62" s="1153"/>
      <c r="J62" s="1153"/>
      <c r="K62" s="1153"/>
      <c r="L62" s="1153"/>
      <c r="M62" s="1153"/>
      <c r="N62" s="1153"/>
      <c r="O62" s="1153"/>
      <c r="P62" s="20"/>
    </row>
    <row r="63" spans="2:16">
      <c r="B63" s="19"/>
      <c r="C63" s="1138" t="s">
        <v>18</v>
      </c>
      <c r="D63" s="1139"/>
      <c r="E63" s="1139"/>
      <c r="F63" s="1139"/>
      <c r="G63" s="1139"/>
      <c r="H63" s="1139"/>
      <c r="I63" s="1139"/>
      <c r="J63" s="1139"/>
      <c r="K63" s="1139"/>
      <c r="L63" s="1139"/>
      <c r="M63" s="1139"/>
      <c r="N63" s="1139"/>
      <c r="O63" s="1139"/>
      <c r="P63" s="20"/>
    </row>
    <row r="64" spans="2:16">
      <c r="B64" s="19"/>
      <c r="C64" s="1141" t="s">
        <v>96</v>
      </c>
      <c r="D64" s="1144"/>
      <c r="E64" s="1144"/>
      <c r="F64" s="1144"/>
      <c r="G64" s="1144"/>
      <c r="H64" s="1144"/>
      <c r="I64" s="1144"/>
      <c r="J64" s="1144"/>
      <c r="K64" s="1144"/>
      <c r="L64" s="1144"/>
      <c r="M64" s="1144"/>
      <c r="N64" s="1144"/>
      <c r="O64" s="1144"/>
      <c r="P64" s="20"/>
    </row>
    <row r="65" spans="2:16">
      <c r="B65" s="19"/>
      <c r="C65" s="1141" t="s">
        <v>97</v>
      </c>
      <c r="D65" s="1144"/>
      <c r="E65" s="1144"/>
      <c r="F65" s="1144"/>
      <c r="G65" s="1144"/>
      <c r="H65" s="1144"/>
      <c r="I65" s="1144"/>
      <c r="J65" s="1144"/>
      <c r="K65" s="1144"/>
      <c r="L65" s="1144"/>
      <c r="M65" s="1144"/>
      <c r="N65" s="1144"/>
      <c r="O65" s="1144"/>
      <c r="P65" s="20"/>
    </row>
    <row r="66" spans="2:16">
      <c r="B66" s="19"/>
      <c r="C66" s="1141" t="s">
        <v>98</v>
      </c>
      <c r="D66" s="1144"/>
      <c r="E66" s="1144"/>
      <c r="F66" s="1144"/>
      <c r="G66" s="1144"/>
      <c r="H66" s="1144"/>
      <c r="I66" s="1144"/>
      <c r="J66" s="1144"/>
      <c r="K66" s="1144"/>
      <c r="L66" s="1144"/>
      <c r="M66" s="1144"/>
      <c r="N66" s="1144"/>
      <c r="O66" s="1144"/>
      <c r="P66" s="20"/>
    </row>
    <row r="67" spans="2:16">
      <c r="B67" s="19"/>
      <c r="C67" s="79"/>
      <c r="D67" s="79"/>
      <c r="E67" s="79"/>
      <c r="F67" s="79"/>
      <c r="G67" s="79"/>
      <c r="H67" s="79"/>
      <c r="I67" s="79"/>
      <c r="J67" s="79"/>
      <c r="K67" s="79"/>
      <c r="L67" s="79"/>
      <c r="M67" s="79"/>
      <c r="N67" s="79"/>
      <c r="O67" s="79"/>
      <c r="P67" s="20"/>
    </row>
    <row r="68" spans="2:16">
      <c r="B68" s="19"/>
      <c r="C68" s="1129" t="s">
        <v>1</v>
      </c>
      <c r="D68" s="1106"/>
      <c r="E68" s="1106"/>
      <c r="F68" s="1106"/>
      <c r="G68" s="1106"/>
      <c r="H68" s="1106"/>
      <c r="I68" s="1106"/>
      <c r="J68" s="1106"/>
      <c r="K68" s="1106"/>
      <c r="L68" s="1106"/>
      <c r="M68" s="30"/>
      <c r="N68" s="30"/>
      <c r="O68" s="30"/>
      <c r="P68" s="20"/>
    </row>
    <row r="69" spans="2:16">
      <c r="B69" s="19"/>
      <c r="C69" s="1135" t="s">
        <v>3</v>
      </c>
      <c r="D69" s="1158"/>
      <c r="E69" s="1158"/>
      <c r="F69" s="1158"/>
      <c r="G69" s="1158"/>
      <c r="H69" s="1158"/>
      <c r="I69" s="1158"/>
      <c r="J69" s="1158"/>
      <c r="K69" s="1158"/>
      <c r="L69" s="1158"/>
      <c r="M69" s="1158"/>
      <c r="N69" s="1158"/>
      <c r="O69" s="1158"/>
      <c r="P69" s="20"/>
    </row>
    <row r="70" spans="2:16">
      <c r="B70" s="19"/>
      <c r="C70" s="1135" t="s">
        <v>7</v>
      </c>
      <c r="D70" s="1126"/>
      <c r="E70" s="1126"/>
      <c r="F70" s="1126"/>
      <c r="G70" s="1126"/>
      <c r="H70" s="1126"/>
      <c r="I70" s="1126"/>
      <c r="J70" s="1126"/>
      <c r="K70" s="1126"/>
      <c r="L70" s="1126"/>
      <c r="M70" s="1126"/>
      <c r="N70" s="1126"/>
      <c r="O70" s="1126"/>
      <c r="P70" s="20"/>
    </row>
    <row r="71" spans="2:16">
      <c r="B71" s="19"/>
      <c r="C71" s="1135" t="s">
        <v>8</v>
      </c>
      <c r="D71" s="1158"/>
      <c r="E71" s="1158"/>
      <c r="F71" s="1158"/>
      <c r="G71" s="1158"/>
      <c r="H71" s="1158"/>
      <c r="I71" s="1158"/>
      <c r="J71" s="1158"/>
      <c r="K71" s="1158"/>
      <c r="L71" s="1158"/>
      <c r="M71" s="1158"/>
      <c r="N71" s="1158"/>
      <c r="O71" s="1158"/>
      <c r="P71" s="20"/>
    </row>
    <row r="72" spans="2:16">
      <c r="B72" s="19"/>
      <c r="C72" s="31"/>
      <c r="D72" s="30"/>
      <c r="E72" s="30"/>
      <c r="F72" s="30"/>
      <c r="G72" s="30"/>
      <c r="H72" s="30"/>
      <c r="I72" s="30"/>
      <c r="J72" s="30"/>
      <c r="K72" s="30"/>
      <c r="L72" s="30"/>
      <c r="M72" s="30"/>
      <c r="N72" s="30"/>
      <c r="O72" s="30"/>
      <c r="P72" s="20"/>
    </row>
    <row r="73" spans="2:16">
      <c r="B73" s="19"/>
      <c r="C73" s="1105" t="s">
        <v>127</v>
      </c>
      <c r="D73" s="1130"/>
      <c r="E73" s="1130"/>
      <c r="F73" s="1130"/>
      <c r="G73" s="1130"/>
      <c r="H73" s="1130"/>
      <c r="I73" s="1130"/>
      <c r="J73" s="1130"/>
      <c r="K73" s="1130"/>
      <c r="L73" s="1130"/>
      <c r="M73" s="1130"/>
      <c r="N73" s="1130"/>
      <c r="O73" s="1130"/>
      <c r="P73" s="20"/>
    </row>
    <row r="74" spans="2:16">
      <c r="B74" s="19"/>
      <c r="C74" s="1159" t="s">
        <v>4</v>
      </c>
      <c r="D74" s="1159"/>
      <c r="E74" s="1159"/>
      <c r="F74" s="1159"/>
      <c r="G74" s="1159"/>
      <c r="H74" s="1159"/>
      <c r="I74" s="1159"/>
      <c r="J74" s="1159"/>
      <c r="K74" s="1159"/>
      <c r="L74" s="1159"/>
      <c r="M74" s="1159"/>
      <c r="N74" s="1159"/>
      <c r="O74" s="1159"/>
      <c r="P74" s="20"/>
    </row>
    <row r="75" spans="2:16">
      <c r="B75" s="19"/>
      <c r="C75" s="1143" t="s">
        <v>128</v>
      </c>
      <c r="D75" s="1143"/>
      <c r="E75" s="1143"/>
      <c r="F75" s="1143"/>
      <c r="G75" s="1143"/>
      <c r="H75" s="1143"/>
      <c r="I75" s="1143"/>
      <c r="J75" s="1143"/>
      <c r="K75" s="1143"/>
      <c r="L75" s="1143"/>
      <c r="M75" s="1143"/>
      <c r="N75" s="1143"/>
      <c r="O75" s="1143"/>
      <c r="P75" s="20"/>
    </row>
    <row r="76" spans="2:16">
      <c r="B76" s="19"/>
      <c r="C76" s="47"/>
      <c r="D76" s="47"/>
      <c r="E76" s="47"/>
      <c r="F76" s="47"/>
      <c r="G76" s="47"/>
      <c r="H76" s="47"/>
      <c r="I76" s="47"/>
      <c r="J76" s="47"/>
      <c r="K76" s="47"/>
      <c r="L76" s="47"/>
      <c r="M76" s="47"/>
      <c r="N76" s="47"/>
      <c r="O76" s="47"/>
      <c r="P76" s="20"/>
    </row>
    <row r="77" spans="2:16">
      <c r="B77" s="19"/>
      <c r="C77" s="1129" t="s">
        <v>5</v>
      </c>
      <c r="D77" s="1151"/>
      <c r="E77" s="1151"/>
      <c r="F77" s="1151"/>
      <c r="G77" s="1151"/>
      <c r="H77" s="1151"/>
      <c r="I77" s="1151"/>
      <c r="J77" s="1151"/>
      <c r="K77" s="1151"/>
      <c r="L77" s="1151"/>
      <c r="M77" s="1151"/>
      <c r="N77" s="1151"/>
      <c r="O77" s="1151"/>
      <c r="P77" s="20"/>
    </row>
    <row r="78" spans="2:16">
      <c r="B78" s="19"/>
      <c r="C78" s="1145" t="s">
        <v>130</v>
      </c>
      <c r="D78" s="1137"/>
      <c r="E78" s="1137"/>
      <c r="F78" s="1137"/>
      <c r="G78" s="1137"/>
      <c r="H78" s="1137"/>
      <c r="I78" s="1137"/>
      <c r="J78" s="1137"/>
      <c r="K78" s="1137"/>
      <c r="L78" s="1137"/>
      <c r="M78" s="1137"/>
      <c r="N78" s="1137"/>
      <c r="O78" s="1137"/>
      <c r="P78" s="20"/>
    </row>
    <row r="79" spans="2:16">
      <c r="B79" s="19"/>
      <c r="C79" s="1121" t="s">
        <v>131</v>
      </c>
      <c r="D79" s="1121"/>
      <c r="E79" s="1121"/>
      <c r="F79" s="1121"/>
      <c r="G79" s="1121"/>
      <c r="H79" s="1121"/>
      <c r="I79" s="1121"/>
      <c r="J79" s="1121"/>
      <c r="K79" s="1121"/>
      <c r="L79" s="1121"/>
      <c r="M79" s="1121"/>
      <c r="N79" s="1121"/>
      <c r="O79" s="1121"/>
      <c r="P79" s="20"/>
    </row>
    <row r="80" spans="2:16">
      <c r="B80" s="19"/>
      <c r="C80" s="1121" t="s">
        <v>6</v>
      </c>
      <c r="D80" s="1121"/>
      <c r="E80" s="1121"/>
      <c r="F80" s="1121"/>
      <c r="G80" s="1121"/>
      <c r="H80" s="1121"/>
      <c r="I80" s="1121"/>
      <c r="J80" s="1121"/>
      <c r="K80" s="1121"/>
      <c r="L80" s="1121"/>
      <c r="M80" s="1121"/>
      <c r="N80" s="1121"/>
      <c r="O80" s="1121"/>
      <c r="P80" s="20"/>
    </row>
    <row r="81" spans="2:16">
      <c r="B81" s="19"/>
      <c r="C81" s="1160" t="s">
        <v>14</v>
      </c>
      <c r="D81" s="1160"/>
      <c r="E81" s="1160"/>
      <c r="F81" s="1160"/>
      <c r="G81" s="1160"/>
      <c r="H81" s="1160"/>
      <c r="I81" s="1160"/>
      <c r="J81" s="1160"/>
      <c r="K81" s="1160"/>
      <c r="L81" s="1160"/>
      <c r="M81" s="1160"/>
      <c r="N81" s="1160"/>
      <c r="O81" s="1160"/>
      <c r="P81" s="20"/>
    </row>
    <row r="82" spans="2:16">
      <c r="B82" s="19"/>
      <c r="C82" s="1138" t="s">
        <v>227</v>
      </c>
      <c r="D82" s="1138"/>
      <c r="E82" s="1138"/>
      <c r="F82" s="1138"/>
      <c r="G82" s="1138"/>
      <c r="H82" s="1138"/>
      <c r="I82" s="1138"/>
      <c r="J82" s="1138"/>
      <c r="K82" s="1138"/>
      <c r="L82" s="1138"/>
      <c r="M82" s="1138"/>
      <c r="N82" s="1138"/>
      <c r="O82" s="1138"/>
      <c r="P82" s="20"/>
    </row>
    <row r="83" spans="2:16">
      <c r="B83" s="19"/>
      <c r="C83" s="30"/>
      <c r="D83" s="30"/>
      <c r="E83" s="30"/>
      <c r="F83" s="30"/>
      <c r="G83" s="30"/>
      <c r="H83" s="30"/>
      <c r="I83" s="30"/>
      <c r="J83" s="30"/>
      <c r="K83" s="30"/>
      <c r="L83" s="30"/>
      <c r="M83" s="30"/>
      <c r="N83" s="30"/>
      <c r="O83" s="30"/>
      <c r="P83" s="20"/>
    </row>
    <row r="84" spans="2:16">
      <c r="B84" s="19"/>
      <c r="C84" s="1157" t="s">
        <v>12</v>
      </c>
      <c r="D84" s="1158"/>
      <c r="E84" s="1158"/>
      <c r="F84" s="1158"/>
      <c r="G84" s="1158"/>
      <c r="H84" s="1158"/>
      <c r="I84" s="1158"/>
      <c r="J84" s="1158"/>
      <c r="K84" s="1158"/>
      <c r="L84" s="1158"/>
      <c r="M84" s="1158"/>
      <c r="N84" s="1158"/>
      <c r="O84" s="1158"/>
      <c r="P84" s="20"/>
    </row>
    <row r="85" spans="2:16" ht="13.5" thickBot="1">
      <c r="B85" s="21"/>
      <c r="C85" s="71"/>
      <c r="D85" s="71"/>
      <c r="E85" s="71"/>
      <c r="F85" s="71"/>
      <c r="G85" s="71"/>
      <c r="H85" s="71"/>
      <c r="I85" s="71"/>
      <c r="J85" s="71"/>
      <c r="K85" s="71"/>
      <c r="L85" s="71"/>
      <c r="M85" s="71"/>
      <c r="N85" s="71"/>
      <c r="O85" s="71"/>
      <c r="P85" s="23"/>
    </row>
    <row r="86" spans="2:16">
      <c r="I86" s="366" t="s">
        <v>962</v>
      </c>
      <c r="P86" s="367" t="s">
        <v>964</v>
      </c>
    </row>
  </sheetData>
  <mergeCells count="64">
    <mergeCell ref="B5:P5"/>
    <mergeCell ref="C84:O84"/>
    <mergeCell ref="C71:O71"/>
    <mergeCell ref="C70:O70"/>
    <mergeCell ref="C62:O62"/>
    <mergeCell ref="C69:O69"/>
    <mergeCell ref="C73:O73"/>
    <mergeCell ref="C74:O74"/>
    <mergeCell ref="C66:O66"/>
    <mergeCell ref="C64:O64"/>
    <mergeCell ref="C82:O82"/>
    <mergeCell ref="C80:O80"/>
    <mergeCell ref="C81:O81"/>
    <mergeCell ref="C79:O79"/>
    <mergeCell ref="C77:O77"/>
    <mergeCell ref="C68:L68"/>
    <mergeCell ref="C75:O75"/>
    <mergeCell ref="C65:O65"/>
    <mergeCell ref="C78:O78"/>
    <mergeCell ref="C41:O41"/>
    <mergeCell ref="C42:O42"/>
    <mergeCell ref="C49:O49"/>
    <mergeCell ref="C50:O50"/>
    <mergeCell ref="C63:O63"/>
    <mergeCell ref="C60:O60"/>
    <mergeCell ref="C43:O43"/>
    <mergeCell ref="C45:O45"/>
    <mergeCell ref="C47:O47"/>
    <mergeCell ref="C61:O61"/>
    <mergeCell ref="C51:O51"/>
    <mergeCell ref="C55:O55"/>
    <mergeCell ref="C52:O52"/>
    <mergeCell ref="C56:O56"/>
    <mergeCell ref="C57:O57"/>
    <mergeCell ref="C59:O59"/>
    <mergeCell ref="C40:O40"/>
    <mergeCell ref="C22:O22"/>
    <mergeCell ref="C23:O23"/>
    <mergeCell ref="C27:O27"/>
    <mergeCell ref="C25:O25"/>
    <mergeCell ref="C30:O30"/>
    <mergeCell ref="C31:O31"/>
    <mergeCell ref="C36:O36"/>
    <mergeCell ref="C38:O38"/>
    <mergeCell ref="C39:O39"/>
    <mergeCell ref="C35:O35"/>
    <mergeCell ref="D12:I12"/>
    <mergeCell ref="C14:I14"/>
    <mergeCell ref="C34:O34"/>
    <mergeCell ref="C8:O8"/>
    <mergeCell ref="J14:O17"/>
    <mergeCell ref="D11:I11"/>
    <mergeCell ref="C15:I15"/>
    <mergeCell ref="C16:I16"/>
    <mergeCell ref="C24:O24"/>
    <mergeCell ref="C32:O32"/>
    <mergeCell ref="C28:O28"/>
    <mergeCell ref="C29:O29"/>
    <mergeCell ref="C20:O20"/>
    <mergeCell ref="B3:P3"/>
    <mergeCell ref="I2:K2"/>
    <mergeCell ref="B1:H2"/>
    <mergeCell ref="I1:K1"/>
    <mergeCell ref="M1:P1"/>
  </mergeCells>
  <phoneticPr fontId="0" type="noConversion"/>
  <printOptions horizontalCentered="1"/>
  <pageMargins left="0.25" right="0.25" top="0.5" bottom="0.5" header="0.5" footer="0.25"/>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1"/>
  <sheetViews>
    <sheetView showGridLines="0" zoomScale="90" zoomScaleNormal="90" workbookViewId="0">
      <selection activeCell="G6" sqref="G6"/>
    </sheetView>
  </sheetViews>
  <sheetFormatPr defaultColWidth="9.140625" defaultRowHeight="12.75"/>
  <cols>
    <col min="1" max="2" width="2.5703125" style="1" customWidth="1"/>
    <col min="3" max="3" width="11.28515625" style="1" customWidth="1"/>
    <col min="4" max="4" width="8.7109375" style="1" customWidth="1"/>
    <col min="5" max="16" width="9.7109375" style="1" customWidth="1"/>
    <col min="17" max="18" width="2.5703125" style="1" customWidth="1"/>
    <col min="19" max="16384" width="9.140625" style="1"/>
  </cols>
  <sheetData>
    <row r="1" spans="2:17" ht="13.5" thickBot="1"/>
    <row r="2" spans="2:17" ht="22.9" customHeight="1">
      <c r="B2" s="14"/>
      <c r="C2" s="15"/>
      <c r="D2" s="15"/>
      <c r="E2" s="15"/>
      <c r="F2" s="15"/>
      <c r="G2" s="15"/>
      <c r="H2" s="15"/>
      <c r="I2" s="364"/>
      <c r="J2" s="15"/>
      <c r="K2" s="15"/>
      <c r="L2" s="15"/>
      <c r="M2" s="15"/>
      <c r="N2" s="15"/>
      <c r="O2" s="15"/>
      <c r="P2" s="15"/>
      <c r="Q2" s="16"/>
    </row>
    <row r="3" spans="2:17" ht="26.45" customHeight="1">
      <c r="B3" s="17"/>
      <c r="C3" s="1183" t="s">
        <v>124</v>
      </c>
      <c r="D3" s="1183"/>
      <c r="E3" s="1183"/>
      <c r="F3" s="1183"/>
      <c r="G3" s="1183"/>
      <c r="H3" s="1183"/>
      <c r="I3" s="1183"/>
      <c r="J3" s="1183"/>
      <c r="K3" s="1183"/>
      <c r="L3" s="1183"/>
      <c r="M3" s="1183"/>
      <c r="N3" s="1183"/>
      <c r="O3" s="1183"/>
      <c r="P3" s="1183"/>
      <c r="Q3" s="18"/>
    </row>
    <row r="4" spans="2:17" ht="13.15" customHeight="1">
      <c r="B4" s="17"/>
      <c r="C4" s="420"/>
      <c r="D4" s="420"/>
      <c r="E4" s="1184" t="s">
        <v>750</v>
      </c>
      <c r="F4" s="1185"/>
      <c r="G4" s="1185"/>
      <c r="H4" s="1185"/>
      <c r="I4" s="1185"/>
      <c r="J4" s="1185"/>
      <c r="K4" s="1185"/>
      <c r="L4" s="1185"/>
      <c r="M4" s="1185"/>
      <c r="N4" s="1185"/>
      <c r="O4" s="420"/>
      <c r="P4" s="420"/>
      <c r="Q4" s="18"/>
    </row>
    <row r="5" spans="2:17" ht="13.5" thickBot="1">
      <c r="B5" s="17"/>
      <c r="C5" s="5"/>
      <c r="D5" s="5"/>
      <c r="E5" s="5"/>
      <c r="F5" s="5"/>
      <c r="G5" s="5"/>
      <c r="H5" s="5"/>
      <c r="I5" s="5"/>
      <c r="J5" s="5"/>
      <c r="K5" s="5"/>
      <c r="L5" s="5"/>
      <c r="M5" s="5"/>
      <c r="N5" s="5"/>
      <c r="O5" s="5"/>
      <c r="P5" s="5"/>
      <c r="Q5" s="18"/>
    </row>
    <row r="6" spans="2:17" ht="15.75" customHeight="1" thickBot="1">
      <c r="B6" s="17"/>
      <c r="D6" s="2"/>
      <c r="E6" s="11"/>
      <c r="F6" s="429" t="s">
        <v>794</v>
      </c>
      <c r="G6" s="426" t="s">
        <v>1146</v>
      </c>
      <c r="H6" s="427"/>
      <c r="I6" s="427"/>
      <c r="J6" s="427"/>
      <c r="K6" s="427"/>
      <c r="L6" s="427"/>
      <c r="M6" s="427"/>
      <c r="N6" s="427"/>
      <c r="O6" s="427"/>
      <c r="P6" s="428"/>
      <c r="Q6" s="18"/>
    </row>
    <row r="7" spans="2:17" ht="13.5" thickBot="1">
      <c r="B7" s="17"/>
      <c r="D7" s="11"/>
      <c r="E7" s="11"/>
      <c r="F7" s="429" t="s">
        <v>791</v>
      </c>
      <c r="G7" s="426" t="s">
        <v>792</v>
      </c>
      <c r="H7" s="427"/>
      <c r="I7" s="427"/>
      <c r="J7" s="427"/>
      <c r="K7" s="427"/>
      <c r="L7" s="427"/>
      <c r="M7" s="427"/>
      <c r="N7" s="427"/>
      <c r="O7" s="427"/>
      <c r="P7" s="428"/>
      <c r="Q7" s="18"/>
    </row>
    <row r="8" spans="2:17" ht="13.9" customHeight="1" thickBot="1">
      <c r="B8" s="17"/>
      <c r="D8" s="11"/>
      <c r="E8" s="11"/>
      <c r="F8" s="429" t="s">
        <v>789</v>
      </c>
      <c r="G8" s="426" t="s">
        <v>1147</v>
      </c>
      <c r="H8" s="440"/>
      <c r="I8" s="440"/>
      <c r="J8" s="440"/>
      <c r="K8" s="440"/>
      <c r="L8" s="440"/>
      <c r="M8" s="440"/>
      <c r="N8" s="440"/>
      <c r="O8" s="440"/>
      <c r="P8" s="441"/>
      <c r="Q8" s="18"/>
    </row>
    <row r="9" spans="2:17" ht="13.5" thickBot="1">
      <c r="B9" s="17"/>
      <c r="D9" s="11"/>
      <c r="F9" s="429" t="s">
        <v>790</v>
      </c>
      <c r="G9" s="426" t="s">
        <v>793</v>
      </c>
      <c r="H9" s="440"/>
      <c r="I9" s="440"/>
      <c r="J9" s="440"/>
      <c r="K9" s="440"/>
      <c r="L9" s="440"/>
      <c r="M9" s="440"/>
      <c r="N9" s="440"/>
      <c r="O9" s="440"/>
      <c r="P9" s="441"/>
      <c r="Q9" s="18"/>
    </row>
    <row r="10" spans="2:17">
      <c r="B10" s="17"/>
      <c r="D10" s="11"/>
      <c r="E10" s="11"/>
      <c r="G10" s="169"/>
      <c r="H10" s="169"/>
      <c r="I10" s="169"/>
      <c r="J10" s="169"/>
      <c r="K10" s="169"/>
      <c r="L10" s="169"/>
      <c r="M10" s="169"/>
      <c r="N10" s="169"/>
      <c r="O10" s="169"/>
      <c r="P10" s="169"/>
      <c r="Q10" s="18"/>
    </row>
    <row r="11" spans="2:17" ht="16.5" customHeight="1" thickBot="1">
      <c r="B11" s="17"/>
      <c r="C11" s="7"/>
      <c r="D11" s="11"/>
      <c r="E11" s="1161" t="s">
        <v>751</v>
      </c>
      <c r="F11" s="1162"/>
      <c r="G11" s="1162"/>
      <c r="H11" s="1162"/>
      <c r="I11" s="1162"/>
      <c r="J11" s="1162"/>
      <c r="K11" s="1162"/>
      <c r="L11" s="1162"/>
      <c r="M11" s="1162"/>
      <c r="N11" s="1163"/>
      <c r="O11" s="1163"/>
      <c r="P11" s="1163"/>
      <c r="Q11" s="18"/>
    </row>
    <row r="12" spans="2:17" ht="14.25" thickTop="1" thickBot="1">
      <c r="B12" s="17"/>
      <c r="C12" s="2"/>
      <c r="D12" s="2"/>
      <c r="E12" s="1167" t="s">
        <v>223</v>
      </c>
      <c r="F12" s="1168"/>
      <c r="G12" s="1168"/>
      <c r="H12" s="1168"/>
      <c r="I12" s="1168"/>
      <c r="J12" s="1169"/>
      <c r="K12" s="1167" t="s">
        <v>224</v>
      </c>
      <c r="L12" s="1168"/>
      <c r="M12" s="1168"/>
      <c r="N12" s="1168"/>
      <c r="O12" s="1168"/>
      <c r="P12" s="1169"/>
      <c r="Q12" s="18"/>
    </row>
    <row r="13" spans="2:17" ht="28.5" customHeight="1" thickBot="1">
      <c r="B13" s="17"/>
      <c r="C13" s="2"/>
      <c r="D13" s="2"/>
      <c r="E13" s="1175" t="s">
        <v>138</v>
      </c>
      <c r="F13" s="1176"/>
      <c r="G13" s="1176"/>
      <c r="H13" s="1181" t="s">
        <v>137</v>
      </c>
      <c r="I13" s="1176"/>
      <c r="J13" s="1182"/>
      <c r="K13" s="1188" t="s">
        <v>225</v>
      </c>
      <c r="L13" s="1178"/>
      <c r="M13" s="1178"/>
      <c r="N13" s="1178" t="s">
        <v>226</v>
      </c>
      <c r="O13" s="1178"/>
      <c r="P13" s="1179"/>
      <c r="Q13" s="18"/>
    </row>
    <row r="14" spans="2:17" s="8" customFormat="1" ht="79.5" customHeight="1" thickBot="1">
      <c r="B14" s="24"/>
      <c r="C14" s="91" t="s">
        <v>64</v>
      </c>
      <c r="D14" s="149" t="s">
        <v>65</v>
      </c>
      <c r="E14" s="157" t="s">
        <v>66</v>
      </c>
      <c r="F14" s="89" t="s">
        <v>15</v>
      </c>
      <c r="G14" s="126" t="s">
        <v>67</v>
      </c>
      <c r="H14" s="88" t="s">
        <v>66</v>
      </c>
      <c r="I14" s="89" t="s">
        <v>15</v>
      </c>
      <c r="J14" s="90" t="s">
        <v>67</v>
      </c>
      <c r="K14" s="157" t="s">
        <v>66</v>
      </c>
      <c r="L14" s="89" t="s">
        <v>15</v>
      </c>
      <c r="M14" s="126" t="s">
        <v>67</v>
      </c>
      <c r="N14" s="88" t="s">
        <v>66</v>
      </c>
      <c r="O14" s="89" t="s">
        <v>15</v>
      </c>
      <c r="P14" s="90" t="s">
        <v>67</v>
      </c>
      <c r="Q14" s="25"/>
    </row>
    <row r="15" spans="2:17">
      <c r="B15" s="17"/>
      <c r="C15" s="1180" t="s">
        <v>30</v>
      </c>
      <c r="D15" s="84">
        <v>0</v>
      </c>
      <c r="E15" s="154">
        <v>0</v>
      </c>
      <c r="F15" s="93">
        <v>0</v>
      </c>
      <c r="G15" s="94">
        <v>0</v>
      </c>
      <c r="H15" s="93">
        <v>0</v>
      </c>
      <c r="I15" s="93">
        <v>0</v>
      </c>
      <c r="J15" s="95">
        <v>0</v>
      </c>
      <c r="K15" s="152">
        <v>0</v>
      </c>
      <c r="L15" s="150">
        <v>0</v>
      </c>
      <c r="M15" s="151">
        <v>0</v>
      </c>
      <c r="N15" s="153">
        <v>0</v>
      </c>
      <c r="O15" s="150">
        <v>0</v>
      </c>
      <c r="P15" s="95">
        <v>0</v>
      </c>
      <c r="Q15" s="18"/>
    </row>
    <row r="16" spans="2:17">
      <c r="B16" s="17"/>
      <c r="C16" s="1171"/>
      <c r="D16" s="10">
        <v>1</v>
      </c>
      <c r="E16" s="297">
        <v>0</v>
      </c>
      <c r="F16" s="150">
        <v>0</v>
      </c>
      <c r="G16" s="151">
        <v>0</v>
      </c>
      <c r="H16" s="150">
        <v>0</v>
      </c>
      <c r="I16" s="150">
        <v>0</v>
      </c>
      <c r="J16" s="298">
        <v>0</v>
      </c>
      <c r="K16" s="155">
        <v>0</v>
      </c>
      <c r="L16" s="97">
        <v>0</v>
      </c>
      <c r="M16" s="98">
        <v>0</v>
      </c>
      <c r="N16" s="100">
        <v>0</v>
      </c>
      <c r="O16" s="97">
        <v>0</v>
      </c>
      <c r="P16" s="158">
        <v>0</v>
      </c>
      <c r="Q16" s="18"/>
    </row>
    <row r="17" spans="2:17">
      <c r="B17" s="17"/>
      <c r="C17" s="1171"/>
      <c r="D17" s="10">
        <v>2</v>
      </c>
      <c r="E17" s="155">
        <v>0</v>
      </c>
      <c r="F17" s="97">
        <v>0</v>
      </c>
      <c r="G17" s="98">
        <v>0</v>
      </c>
      <c r="H17" s="97">
        <v>0</v>
      </c>
      <c r="I17" s="97">
        <v>0</v>
      </c>
      <c r="J17" s="99">
        <v>0</v>
      </c>
      <c r="K17" s="155">
        <v>0</v>
      </c>
      <c r="L17" s="97">
        <v>0</v>
      </c>
      <c r="M17" s="98">
        <v>0</v>
      </c>
      <c r="N17" s="100">
        <v>0</v>
      </c>
      <c r="O17" s="97">
        <v>0</v>
      </c>
      <c r="P17" s="158">
        <v>0</v>
      </c>
      <c r="Q17" s="18"/>
    </row>
    <row r="18" spans="2:17">
      <c r="B18" s="17"/>
      <c r="C18" s="1171"/>
      <c r="D18" s="10">
        <v>3</v>
      </c>
      <c r="E18" s="155">
        <v>0</v>
      </c>
      <c r="F18" s="97">
        <v>0</v>
      </c>
      <c r="G18" s="98">
        <v>0</v>
      </c>
      <c r="H18" s="97">
        <v>0</v>
      </c>
      <c r="I18" s="97">
        <v>0</v>
      </c>
      <c r="J18" s="99">
        <v>0</v>
      </c>
      <c r="K18" s="155">
        <v>0</v>
      </c>
      <c r="L18" s="97">
        <v>0</v>
      </c>
      <c r="M18" s="98">
        <v>0</v>
      </c>
      <c r="N18" s="100">
        <v>0</v>
      </c>
      <c r="O18" s="97">
        <v>0</v>
      </c>
      <c r="P18" s="158">
        <v>0</v>
      </c>
      <c r="Q18" s="18"/>
    </row>
    <row r="19" spans="2:17">
      <c r="B19" s="17"/>
      <c r="C19" s="1171"/>
      <c r="D19" s="10">
        <v>4</v>
      </c>
      <c r="E19" s="155">
        <v>0</v>
      </c>
      <c r="F19" s="97">
        <v>0</v>
      </c>
      <c r="G19" s="98">
        <v>0</v>
      </c>
      <c r="H19" s="97">
        <v>0</v>
      </c>
      <c r="I19" s="97">
        <v>0</v>
      </c>
      <c r="J19" s="99">
        <v>0</v>
      </c>
      <c r="K19" s="155">
        <v>0</v>
      </c>
      <c r="L19" s="97">
        <v>0</v>
      </c>
      <c r="M19" s="98">
        <v>0</v>
      </c>
      <c r="N19" s="100">
        <v>0</v>
      </c>
      <c r="O19" s="97">
        <v>0</v>
      </c>
      <c r="P19" s="158">
        <v>0</v>
      </c>
      <c r="Q19" s="18"/>
    </row>
    <row r="20" spans="2:17">
      <c r="B20" s="17"/>
      <c r="C20" s="1171"/>
      <c r="D20" s="85">
        <v>5</v>
      </c>
      <c r="E20" s="155">
        <v>0</v>
      </c>
      <c r="F20" s="97">
        <v>0</v>
      </c>
      <c r="G20" s="98">
        <v>0</v>
      </c>
      <c r="H20" s="97">
        <v>0</v>
      </c>
      <c r="I20" s="97">
        <v>0</v>
      </c>
      <c r="J20" s="99">
        <v>0</v>
      </c>
      <c r="K20" s="155">
        <v>0</v>
      </c>
      <c r="L20" s="97">
        <v>0</v>
      </c>
      <c r="M20" s="98">
        <v>0</v>
      </c>
      <c r="N20" s="100">
        <v>0</v>
      </c>
      <c r="O20" s="97">
        <v>0</v>
      </c>
      <c r="P20" s="158">
        <v>0</v>
      </c>
      <c r="Q20" s="18"/>
    </row>
    <row r="21" spans="2:17" ht="13.5" thickBot="1">
      <c r="B21" s="17"/>
      <c r="C21" s="1202"/>
      <c r="D21" s="86">
        <v>6</v>
      </c>
      <c r="E21" s="156">
        <v>0</v>
      </c>
      <c r="F21" s="101">
        <v>0</v>
      </c>
      <c r="G21" s="102">
        <v>0</v>
      </c>
      <c r="H21" s="101">
        <v>0</v>
      </c>
      <c r="I21" s="101">
        <v>0</v>
      </c>
      <c r="J21" s="103">
        <v>0</v>
      </c>
      <c r="K21" s="156">
        <v>0</v>
      </c>
      <c r="L21" s="101">
        <v>0</v>
      </c>
      <c r="M21" s="102">
        <v>0</v>
      </c>
      <c r="N21" s="104">
        <v>0</v>
      </c>
      <c r="O21" s="101">
        <v>0</v>
      </c>
      <c r="P21" s="159">
        <v>0</v>
      </c>
      <c r="Q21" s="18"/>
    </row>
    <row r="22" spans="2:17" ht="12.75" customHeight="1">
      <c r="B22" s="17"/>
      <c r="C22" s="1177" t="s">
        <v>35</v>
      </c>
      <c r="D22" s="84">
        <v>0</v>
      </c>
      <c r="E22" s="154">
        <v>0</v>
      </c>
      <c r="F22" s="93">
        <v>0</v>
      </c>
      <c r="G22" s="94">
        <v>0</v>
      </c>
      <c r="H22" s="93">
        <v>0</v>
      </c>
      <c r="I22" s="93">
        <v>0</v>
      </c>
      <c r="J22" s="95">
        <v>0</v>
      </c>
      <c r="K22" s="154">
        <v>0</v>
      </c>
      <c r="L22" s="93">
        <v>0</v>
      </c>
      <c r="M22" s="94">
        <v>0</v>
      </c>
      <c r="N22" s="96">
        <v>0</v>
      </c>
      <c r="O22" s="93">
        <v>0</v>
      </c>
      <c r="P22" s="160">
        <v>0</v>
      </c>
      <c r="Q22" s="18"/>
    </row>
    <row r="23" spans="2:17">
      <c r="B23" s="17"/>
      <c r="C23" s="1171"/>
      <c r="D23" s="10">
        <v>1</v>
      </c>
      <c r="E23" s="155">
        <v>0</v>
      </c>
      <c r="F23" s="97">
        <v>0</v>
      </c>
      <c r="G23" s="98">
        <v>0</v>
      </c>
      <c r="H23" s="97">
        <v>0</v>
      </c>
      <c r="I23" s="97">
        <v>0</v>
      </c>
      <c r="J23" s="99">
        <v>0</v>
      </c>
      <c r="K23" s="155">
        <v>0</v>
      </c>
      <c r="L23" s="97">
        <v>0</v>
      </c>
      <c r="M23" s="98">
        <v>0</v>
      </c>
      <c r="N23" s="100">
        <v>0</v>
      </c>
      <c r="O23" s="97">
        <v>0</v>
      </c>
      <c r="P23" s="158">
        <v>0</v>
      </c>
      <c r="Q23" s="18"/>
    </row>
    <row r="24" spans="2:17">
      <c r="B24" s="17"/>
      <c r="C24" s="1171"/>
      <c r="D24" s="10">
        <v>2</v>
      </c>
      <c r="E24" s="155">
        <v>0</v>
      </c>
      <c r="F24" s="97">
        <v>0</v>
      </c>
      <c r="G24" s="98">
        <v>0</v>
      </c>
      <c r="H24" s="97">
        <v>0</v>
      </c>
      <c r="I24" s="97">
        <v>0</v>
      </c>
      <c r="J24" s="99">
        <v>0</v>
      </c>
      <c r="K24" s="155">
        <v>0</v>
      </c>
      <c r="L24" s="97">
        <v>0</v>
      </c>
      <c r="M24" s="98">
        <v>0</v>
      </c>
      <c r="N24" s="100">
        <v>0</v>
      </c>
      <c r="O24" s="97">
        <v>0</v>
      </c>
      <c r="P24" s="158">
        <v>0</v>
      </c>
      <c r="Q24" s="18"/>
    </row>
    <row r="25" spans="2:17">
      <c r="B25" s="17"/>
      <c r="C25" s="1171"/>
      <c r="D25" s="10">
        <v>3</v>
      </c>
      <c r="E25" s="155">
        <v>0</v>
      </c>
      <c r="F25" s="97">
        <v>0</v>
      </c>
      <c r="G25" s="98">
        <v>0</v>
      </c>
      <c r="H25" s="97">
        <v>0</v>
      </c>
      <c r="I25" s="97">
        <v>0</v>
      </c>
      <c r="J25" s="99">
        <v>0</v>
      </c>
      <c r="K25" s="155">
        <v>0</v>
      </c>
      <c r="L25" s="97">
        <v>0</v>
      </c>
      <c r="M25" s="98">
        <v>0</v>
      </c>
      <c r="N25" s="100">
        <v>0</v>
      </c>
      <c r="O25" s="97">
        <v>0</v>
      </c>
      <c r="P25" s="158">
        <v>0</v>
      </c>
      <c r="Q25" s="18"/>
    </row>
    <row r="26" spans="2:17">
      <c r="B26" s="17"/>
      <c r="C26" s="1171"/>
      <c r="D26" s="10">
        <v>4</v>
      </c>
      <c r="E26" s="155">
        <v>0</v>
      </c>
      <c r="F26" s="97">
        <v>0</v>
      </c>
      <c r="G26" s="98">
        <v>0</v>
      </c>
      <c r="H26" s="97">
        <v>0</v>
      </c>
      <c r="I26" s="97">
        <v>0</v>
      </c>
      <c r="J26" s="99">
        <v>0</v>
      </c>
      <c r="K26" s="155">
        <v>0</v>
      </c>
      <c r="L26" s="97">
        <v>0</v>
      </c>
      <c r="M26" s="98">
        <v>0</v>
      </c>
      <c r="N26" s="100">
        <v>0</v>
      </c>
      <c r="O26" s="97">
        <v>0</v>
      </c>
      <c r="P26" s="158">
        <v>0</v>
      </c>
      <c r="Q26" s="18"/>
    </row>
    <row r="27" spans="2:17">
      <c r="B27" s="17"/>
      <c r="C27" s="1171"/>
      <c r="D27" s="10">
        <v>5</v>
      </c>
      <c r="E27" s="155">
        <v>0</v>
      </c>
      <c r="F27" s="97">
        <v>0</v>
      </c>
      <c r="G27" s="98">
        <v>0</v>
      </c>
      <c r="H27" s="97">
        <v>0</v>
      </c>
      <c r="I27" s="97">
        <v>0</v>
      </c>
      <c r="J27" s="99">
        <v>0</v>
      </c>
      <c r="K27" s="155">
        <v>0</v>
      </c>
      <c r="L27" s="97">
        <v>0</v>
      </c>
      <c r="M27" s="98">
        <v>0</v>
      </c>
      <c r="N27" s="100">
        <v>0</v>
      </c>
      <c r="O27" s="97">
        <v>0</v>
      </c>
      <c r="P27" s="158">
        <v>0</v>
      </c>
      <c r="Q27" s="18"/>
    </row>
    <row r="28" spans="2:17" ht="13.5" thickBot="1">
      <c r="B28" s="17"/>
      <c r="C28" s="1172"/>
      <c r="D28" s="86">
        <v>6</v>
      </c>
      <c r="E28" s="156">
        <v>0</v>
      </c>
      <c r="F28" s="101">
        <v>0</v>
      </c>
      <c r="G28" s="102">
        <v>0</v>
      </c>
      <c r="H28" s="101">
        <v>0</v>
      </c>
      <c r="I28" s="101">
        <v>0</v>
      </c>
      <c r="J28" s="103">
        <v>0</v>
      </c>
      <c r="K28" s="156">
        <v>0</v>
      </c>
      <c r="L28" s="101">
        <v>0</v>
      </c>
      <c r="M28" s="102">
        <v>0</v>
      </c>
      <c r="N28" s="104">
        <v>0</v>
      </c>
      <c r="O28" s="101">
        <v>0</v>
      </c>
      <c r="P28" s="159">
        <v>0</v>
      </c>
      <c r="Q28" s="18"/>
    </row>
    <row r="29" spans="2:17">
      <c r="B29" s="17"/>
      <c r="C29" s="1177" t="s">
        <v>60</v>
      </c>
      <c r="D29" s="84">
        <v>0</v>
      </c>
      <c r="E29" s="154">
        <v>0</v>
      </c>
      <c r="F29" s="93">
        <v>0</v>
      </c>
      <c r="G29" s="94">
        <v>0</v>
      </c>
      <c r="H29" s="93">
        <v>0</v>
      </c>
      <c r="I29" s="93">
        <v>0</v>
      </c>
      <c r="J29" s="95">
        <v>0</v>
      </c>
      <c r="K29" s="154">
        <v>0</v>
      </c>
      <c r="L29" s="93">
        <v>0</v>
      </c>
      <c r="M29" s="94">
        <v>0</v>
      </c>
      <c r="N29" s="96">
        <v>0</v>
      </c>
      <c r="O29" s="93">
        <v>0</v>
      </c>
      <c r="P29" s="160">
        <v>0</v>
      </c>
      <c r="Q29" s="18"/>
    </row>
    <row r="30" spans="2:17">
      <c r="B30" s="17"/>
      <c r="C30" s="1171"/>
      <c r="D30" s="10">
        <v>1</v>
      </c>
      <c r="E30" s="155">
        <v>0</v>
      </c>
      <c r="F30" s="97">
        <v>0</v>
      </c>
      <c r="G30" s="98">
        <v>0</v>
      </c>
      <c r="H30" s="97">
        <v>0</v>
      </c>
      <c r="I30" s="97">
        <v>0</v>
      </c>
      <c r="J30" s="99">
        <v>0</v>
      </c>
      <c r="K30" s="155"/>
      <c r="L30" s="97">
        <v>0</v>
      </c>
      <c r="M30" s="98">
        <v>0</v>
      </c>
      <c r="N30" s="100">
        <v>0</v>
      </c>
      <c r="O30" s="97">
        <v>0</v>
      </c>
      <c r="P30" s="158">
        <v>0</v>
      </c>
      <c r="Q30" s="18"/>
    </row>
    <row r="31" spans="2:17">
      <c r="B31" s="17"/>
      <c r="C31" s="1171"/>
      <c r="D31" s="10">
        <v>2</v>
      </c>
      <c r="E31" s="155">
        <v>0</v>
      </c>
      <c r="F31" s="97">
        <v>0</v>
      </c>
      <c r="G31" s="98">
        <v>0</v>
      </c>
      <c r="H31" s="97">
        <v>0</v>
      </c>
      <c r="I31" s="97">
        <v>0</v>
      </c>
      <c r="J31" s="99">
        <v>0</v>
      </c>
      <c r="K31" s="155">
        <v>0</v>
      </c>
      <c r="L31" s="97">
        <v>0</v>
      </c>
      <c r="M31" s="98">
        <v>0</v>
      </c>
      <c r="N31" s="100">
        <v>0</v>
      </c>
      <c r="O31" s="97">
        <v>0</v>
      </c>
      <c r="P31" s="158">
        <v>0</v>
      </c>
      <c r="Q31" s="18"/>
    </row>
    <row r="32" spans="2:17">
      <c r="B32" s="17"/>
      <c r="C32" s="1171"/>
      <c r="D32" s="10">
        <v>3</v>
      </c>
      <c r="E32" s="155">
        <v>0</v>
      </c>
      <c r="F32" s="97">
        <v>0</v>
      </c>
      <c r="G32" s="98">
        <v>0</v>
      </c>
      <c r="H32" s="97">
        <v>0</v>
      </c>
      <c r="I32" s="97">
        <v>0</v>
      </c>
      <c r="J32" s="99">
        <v>0</v>
      </c>
      <c r="K32" s="155">
        <v>0</v>
      </c>
      <c r="L32" s="97">
        <v>0</v>
      </c>
      <c r="M32" s="98">
        <v>0</v>
      </c>
      <c r="N32" s="100">
        <v>0</v>
      </c>
      <c r="O32" s="97">
        <v>0</v>
      </c>
      <c r="P32" s="158">
        <v>0</v>
      </c>
      <c r="Q32" s="18"/>
    </row>
    <row r="33" spans="2:17">
      <c r="B33" s="17"/>
      <c r="C33" s="1171"/>
      <c r="D33" s="10">
        <v>4</v>
      </c>
      <c r="E33" s="155">
        <v>0</v>
      </c>
      <c r="F33" s="97">
        <v>0</v>
      </c>
      <c r="G33" s="98">
        <v>0</v>
      </c>
      <c r="H33" s="97">
        <v>0</v>
      </c>
      <c r="I33" s="97">
        <v>0</v>
      </c>
      <c r="J33" s="99">
        <v>0</v>
      </c>
      <c r="K33" s="155">
        <v>0</v>
      </c>
      <c r="L33" s="97">
        <v>0</v>
      </c>
      <c r="M33" s="98">
        <v>0</v>
      </c>
      <c r="N33" s="100">
        <v>0</v>
      </c>
      <c r="O33" s="97">
        <v>0</v>
      </c>
      <c r="P33" s="158">
        <v>0</v>
      </c>
      <c r="Q33" s="18"/>
    </row>
    <row r="34" spans="2:17">
      <c r="B34" s="17"/>
      <c r="C34" s="1171"/>
      <c r="D34" s="10">
        <v>5</v>
      </c>
      <c r="E34" s="155">
        <v>0</v>
      </c>
      <c r="F34" s="97">
        <v>0</v>
      </c>
      <c r="G34" s="98">
        <v>0</v>
      </c>
      <c r="H34" s="97">
        <v>0</v>
      </c>
      <c r="I34" s="97">
        <v>0</v>
      </c>
      <c r="J34" s="99">
        <v>0</v>
      </c>
      <c r="K34" s="155">
        <v>0</v>
      </c>
      <c r="L34" s="97">
        <v>0</v>
      </c>
      <c r="M34" s="98">
        <v>0</v>
      </c>
      <c r="N34" s="100">
        <v>0</v>
      </c>
      <c r="O34" s="97">
        <v>0</v>
      </c>
      <c r="P34" s="158">
        <v>0</v>
      </c>
      <c r="Q34" s="18"/>
    </row>
    <row r="35" spans="2:17" ht="13.5" thickBot="1">
      <c r="B35" s="17"/>
      <c r="C35" s="1172"/>
      <c r="D35" s="86">
        <v>6</v>
      </c>
      <c r="E35" s="156">
        <v>0</v>
      </c>
      <c r="F35" s="101">
        <v>0</v>
      </c>
      <c r="G35" s="102">
        <v>0</v>
      </c>
      <c r="H35" s="101">
        <v>0</v>
      </c>
      <c r="I35" s="101">
        <v>0</v>
      </c>
      <c r="J35" s="103">
        <v>0</v>
      </c>
      <c r="K35" s="156">
        <v>0</v>
      </c>
      <c r="L35" s="101">
        <v>0</v>
      </c>
      <c r="M35" s="102">
        <v>0</v>
      </c>
      <c r="N35" s="104">
        <v>0</v>
      </c>
      <c r="O35" s="101">
        <v>0</v>
      </c>
      <c r="P35" s="159">
        <v>0</v>
      </c>
      <c r="Q35" s="18"/>
    </row>
    <row r="36" spans="2:17">
      <c r="B36" s="17"/>
      <c r="C36" s="1180" t="s">
        <v>32</v>
      </c>
      <c r="D36" s="84">
        <v>0</v>
      </c>
      <c r="E36" s="154">
        <v>0</v>
      </c>
      <c r="F36" s="93">
        <v>0</v>
      </c>
      <c r="G36" s="94">
        <v>0</v>
      </c>
      <c r="H36" s="93">
        <v>0</v>
      </c>
      <c r="I36" s="93">
        <v>0</v>
      </c>
      <c r="J36" s="95">
        <v>0</v>
      </c>
      <c r="K36" s="154">
        <v>0</v>
      </c>
      <c r="L36" s="93">
        <v>0</v>
      </c>
      <c r="M36" s="94">
        <v>0</v>
      </c>
      <c r="N36" s="96">
        <v>0</v>
      </c>
      <c r="O36" s="93">
        <v>0</v>
      </c>
      <c r="P36" s="160">
        <v>0</v>
      </c>
      <c r="Q36" s="18"/>
    </row>
    <row r="37" spans="2:17">
      <c r="B37" s="17"/>
      <c r="C37" s="1171"/>
      <c r="D37" s="10">
        <v>1</v>
      </c>
      <c r="E37" s="155">
        <v>0</v>
      </c>
      <c r="F37" s="97">
        <v>0</v>
      </c>
      <c r="G37" s="98">
        <v>0</v>
      </c>
      <c r="H37" s="97">
        <v>0</v>
      </c>
      <c r="I37" s="97">
        <v>0</v>
      </c>
      <c r="J37" s="99">
        <v>0</v>
      </c>
      <c r="K37" s="155">
        <v>0</v>
      </c>
      <c r="L37" s="97">
        <v>0</v>
      </c>
      <c r="M37" s="98">
        <v>0</v>
      </c>
      <c r="N37" s="100">
        <v>0</v>
      </c>
      <c r="O37" s="97">
        <v>0</v>
      </c>
      <c r="P37" s="158">
        <v>0</v>
      </c>
      <c r="Q37" s="18"/>
    </row>
    <row r="38" spans="2:17">
      <c r="B38" s="17"/>
      <c r="C38" s="1171"/>
      <c r="D38" s="10">
        <v>2</v>
      </c>
      <c r="E38" s="155">
        <v>0</v>
      </c>
      <c r="F38" s="97">
        <v>0</v>
      </c>
      <c r="G38" s="98">
        <v>0</v>
      </c>
      <c r="H38" s="97">
        <v>0</v>
      </c>
      <c r="I38" s="97">
        <v>0</v>
      </c>
      <c r="J38" s="99">
        <v>0</v>
      </c>
      <c r="K38" s="155">
        <v>0</v>
      </c>
      <c r="L38" s="97">
        <v>0</v>
      </c>
      <c r="M38" s="98">
        <v>0</v>
      </c>
      <c r="N38" s="100">
        <v>0</v>
      </c>
      <c r="O38" s="97">
        <v>0</v>
      </c>
      <c r="P38" s="158">
        <v>0</v>
      </c>
      <c r="Q38" s="18"/>
    </row>
    <row r="39" spans="2:17">
      <c r="B39" s="17"/>
      <c r="C39" s="1171"/>
      <c r="D39" s="10">
        <v>3</v>
      </c>
      <c r="E39" s="155">
        <v>0</v>
      </c>
      <c r="F39" s="97">
        <v>0</v>
      </c>
      <c r="G39" s="98">
        <v>0</v>
      </c>
      <c r="H39" s="97">
        <v>0</v>
      </c>
      <c r="I39" s="97">
        <v>0</v>
      </c>
      <c r="J39" s="99">
        <v>0</v>
      </c>
      <c r="K39" s="155">
        <v>0</v>
      </c>
      <c r="L39" s="97">
        <v>0</v>
      </c>
      <c r="M39" s="98">
        <v>0</v>
      </c>
      <c r="N39" s="100">
        <v>0</v>
      </c>
      <c r="O39" s="97">
        <v>0</v>
      </c>
      <c r="P39" s="158">
        <v>0</v>
      </c>
      <c r="Q39" s="18"/>
    </row>
    <row r="40" spans="2:17">
      <c r="B40" s="17"/>
      <c r="C40" s="1171"/>
      <c r="D40" s="10">
        <v>4</v>
      </c>
      <c r="E40" s="155">
        <v>0</v>
      </c>
      <c r="F40" s="97">
        <v>0</v>
      </c>
      <c r="G40" s="98">
        <v>0</v>
      </c>
      <c r="H40" s="97">
        <v>0</v>
      </c>
      <c r="I40" s="97">
        <v>0</v>
      </c>
      <c r="J40" s="99">
        <v>0</v>
      </c>
      <c r="K40" s="155">
        <v>0</v>
      </c>
      <c r="L40" s="97">
        <v>0</v>
      </c>
      <c r="M40" s="98">
        <v>0</v>
      </c>
      <c r="N40" s="100">
        <v>0</v>
      </c>
      <c r="O40" s="97">
        <v>0</v>
      </c>
      <c r="P40" s="158">
        <v>0</v>
      </c>
      <c r="Q40" s="18"/>
    </row>
    <row r="41" spans="2:17">
      <c r="B41" s="17"/>
      <c r="C41" s="1171"/>
      <c r="D41" s="10">
        <v>5</v>
      </c>
      <c r="E41" s="155">
        <v>0</v>
      </c>
      <c r="F41" s="97">
        <v>0</v>
      </c>
      <c r="G41" s="98">
        <v>0</v>
      </c>
      <c r="H41" s="97">
        <v>0</v>
      </c>
      <c r="I41" s="97">
        <v>0</v>
      </c>
      <c r="J41" s="99">
        <v>0</v>
      </c>
      <c r="K41" s="155">
        <v>0</v>
      </c>
      <c r="L41" s="97">
        <v>0</v>
      </c>
      <c r="M41" s="98">
        <v>0</v>
      </c>
      <c r="N41" s="100">
        <v>0</v>
      </c>
      <c r="O41" s="97">
        <v>0</v>
      </c>
      <c r="P41" s="158">
        <v>0</v>
      </c>
      <c r="Q41" s="18"/>
    </row>
    <row r="42" spans="2:17" ht="13.5" thickBot="1">
      <c r="B42" s="17"/>
      <c r="C42" s="1172"/>
      <c r="D42" s="86">
        <v>6</v>
      </c>
      <c r="E42" s="156">
        <v>0</v>
      </c>
      <c r="F42" s="101">
        <v>0</v>
      </c>
      <c r="G42" s="102">
        <v>0</v>
      </c>
      <c r="H42" s="101">
        <v>0</v>
      </c>
      <c r="I42" s="101">
        <v>0</v>
      </c>
      <c r="J42" s="103">
        <v>0</v>
      </c>
      <c r="K42" s="156">
        <v>0</v>
      </c>
      <c r="L42" s="101">
        <v>0</v>
      </c>
      <c r="M42" s="102">
        <v>0</v>
      </c>
      <c r="N42" s="104">
        <v>0</v>
      </c>
      <c r="O42" s="101">
        <v>0</v>
      </c>
      <c r="P42" s="159">
        <v>0</v>
      </c>
      <c r="Q42" s="18"/>
    </row>
    <row r="43" spans="2:17">
      <c r="B43" s="17"/>
      <c r="C43" s="1170" t="s">
        <v>33</v>
      </c>
      <c r="D43" s="9">
        <v>0</v>
      </c>
      <c r="E43" s="154">
        <v>0</v>
      </c>
      <c r="F43" s="93">
        <v>0</v>
      </c>
      <c r="G43" s="94">
        <v>0</v>
      </c>
      <c r="H43" s="93">
        <v>0</v>
      </c>
      <c r="I43" s="93">
        <v>0</v>
      </c>
      <c r="J43" s="95">
        <v>0</v>
      </c>
      <c r="K43" s="154">
        <v>0</v>
      </c>
      <c r="L43" s="93">
        <v>0</v>
      </c>
      <c r="M43" s="94">
        <v>0</v>
      </c>
      <c r="N43" s="96">
        <v>0</v>
      </c>
      <c r="O43" s="93">
        <v>0</v>
      </c>
      <c r="P43" s="160">
        <v>0</v>
      </c>
      <c r="Q43" s="18"/>
    </row>
    <row r="44" spans="2:17">
      <c r="B44" s="17"/>
      <c r="C44" s="1171"/>
      <c r="D44" s="10">
        <v>1</v>
      </c>
      <c r="E44" s="155">
        <v>0</v>
      </c>
      <c r="F44" s="97">
        <v>0</v>
      </c>
      <c r="G44" s="98">
        <v>0</v>
      </c>
      <c r="H44" s="97">
        <v>0</v>
      </c>
      <c r="I44" s="97">
        <v>0</v>
      </c>
      <c r="J44" s="99">
        <v>0</v>
      </c>
      <c r="K44" s="155">
        <v>0</v>
      </c>
      <c r="L44" s="97">
        <v>0</v>
      </c>
      <c r="M44" s="98">
        <v>0</v>
      </c>
      <c r="N44" s="100">
        <v>0</v>
      </c>
      <c r="O44" s="97">
        <v>0</v>
      </c>
      <c r="P44" s="158">
        <v>0</v>
      </c>
      <c r="Q44" s="18"/>
    </row>
    <row r="45" spans="2:17">
      <c r="B45" s="17"/>
      <c r="C45" s="1171"/>
      <c r="D45" s="10">
        <v>2</v>
      </c>
      <c r="E45" s="155">
        <v>0</v>
      </c>
      <c r="F45" s="97">
        <v>0</v>
      </c>
      <c r="G45" s="98">
        <v>0</v>
      </c>
      <c r="H45" s="97">
        <v>0</v>
      </c>
      <c r="I45" s="97">
        <v>0</v>
      </c>
      <c r="J45" s="99">
        <v>0</v>
      </c>
      <c r="K45" s="155">
        <v>0</v>
      </c>
      <c r="L45" s="97">
        <v>0</v>
      </c>
      <c r="M45" s="98">
        <v>0</v>
      </c>
      <c r="N45" s="100">
        <v>0</v>
      </c>
      <c r="O45" s="97">
        <v>0</v>
      </c>
      <c r="P45" s="158">
        <v>0</v>
      </c>
      <c r="Q45" s="18"/>
    </row>
    <row r="46" spans="2:17">
      <c r="B46" s="17"/>
      <c r="C46" s="1171"/>
      <c r="D46" s="10">
        <v>3</v>
      </c>
      <c r="E46" s="155">
        <v>0</v>
      </c>
      <c r="F46" s="97">
        <v>0</v>
      </c>
      <c r="G46" s="98">
        <v>0</v>
      </c>
      <c r="H46" s="97">
        <v>0</v>
      </c>
      <c r="I46" s="97">
        <v>0</v>
      </c>
      <c r="J46" s="99">
        <v>0</v>
      </c>
      <c r="K46" s="155">
        <v>0</v>
      </c>
      <c r="L46" s="97">
        <v>0</v>
      </c>
      <c r="M46" s="98">
        <v>0</v>
      </c>
      <c r="N46" s="100">
        <v>0</v>
      </c>
      <c r="O46" s="97">
        <v>0</v>
      </c>
      <c r="P46" s="158">
        <v>0</v>
      </c>
      <c r="Q46" s="18"/>
    </row>
    <row r="47" spans="2:17">
      <c r="B47" s="17"/>
      <c r="C47" s="1171"/>
      <c r="D47" s="10">
        <v>4</v>
      </c>
      <c r="E47" s="155">
        <v>0</v>
      </c>
      <c r="F47" s="97">
        <v>0</v>
      </c>
      <c r="G47" s="98">
        <v>0</v>
      </c>
      <c r="H47" s="97">
        <v>0</v>
      </c>
      <c r="I47" s="97">
        <v>0</v>
      </c>
      <c r="J47" s="99">
        <v>0</v>
      </c>
      <c r="K47" s="155">
        <v>0</v>
      </c>
      <c r="L47" s="97">
        <v>0</v>
      </c>
      <c r="M47" s="98">
        <v>0</v>
      </c>
      <c r="N47" s="100">
        <v>0</v>
      </c>
      <c r="O47" s="97">
        <v>0</v>
      </c>
      <c r="P47" s="158">
        <v>0</v>
      </c>
      <c r="Q47" s="18"/>
    </row>
    <row r="48" spans="2:17">
      <c r="B48" s="17"/>
      <c r="C48" s="1171"/>
      <c r="D48" s="10">
        <v>5</v>
      </c>
      <c r="E48" s="155">
        <v>0</v>
      </c>
      <c r="F48" s="97">
        <v>0</v>
      </c>
      <c r="G48" s="98">
        <v>0</v>
      </c>
      <c r="H48" s="97">
        <v>0</v>
      </c>
      <c r="I48" s="97">
        <v>0</v>
      </c>
      <c r="J48" s="99">
        <v>0</v>
      </c>
      <c r="K48" s="155">
        <v>0</v>
      </c>
      <c r="L48" s="97">
        <v>0</v>
      </c>
      <c r="M48" s="98">
        <v>0</v>
      </c>
      <c r="N48" s="100">
        <v>0</v>
      </c>
      <c r="O48" s="97">
        <v>0</v>
      </c>
      <c r="P48" s="158">
        <v>0</v>
      </c>
      <c r="Q48" s="18"/>
    </row>
    <row r="49" spans="2:17" ht="13.5" thickBot="1">
      <c r="B49" s="17"/>
      <c r="C49" s="1172"/>
      <c r="D49" s="127">
        <v>6</v>
      </c>
      <c r="E49" s="358">
        <v>0</v>
      </c>
      <c r="F49" s="359">
        <v>0</v>
      </c>
      <c r="G49" s="360">
        <v>0</v>
      </c>
      <c r="H49" s="359">
        <v>0</v>
      </c>
      <c r="I49" s="359">
        <v>0</v>
      </c>
      <c r="J49" s="361">
        <v>0</v>
      </c>
      <c r="K49" s="358">
        <v>0</v>
      </c>
      <c r="L49" s="359">
        <v>0</v>
      </c>
      <c r="M49" s="360">
        <v>0</v>
      </c>
      <c r="N49" s="362">
        <v>0</v>
      </c>
      <c r="O49" s="359">
        <v>0</v>
      </c>
      <c r="P49" s="363">
        <v>0</v>
      </c>
      <c r="Q49" s="18"/>
    </row>
    <row r="50" spans="2:17" ht="15">
      <c r="B50" s="17"/>
      <c r="C50" s="3"/>
      <c r="D50" s="6" t="s">
        <v>36</v>
      </c>
      <c r="E50" s="293">
        <f>SUM(E15:E49)</f>
        <v>0</v>
      </c>
      <c r="F50" s="293">
        <f>SUM(F15:F49)</f>
        <v>0</v>
      </c>
      <c r="G50" s="293">
        <f t="shared" ref="G50:P50" si="0">SUM(G15:G49)</f>
        <v>0</v>
      </c>
      <c r="H50" s="293">
        <f t="shared" si="0"/>
        <v>0</v>
      </c>
      <c r="I50" s="293">
        <f t="shared" si="0"/>
        <v>0</v>
      </c>
      <c r="J50" s="293">
        <f t="shared" si="0"/>
        <v>0</v>
      </c>
      <c r="K50" s="293">
        <f t="shared" si="0"/>
        <v>0</v>
      </c>
      <c r="L50" s="293">
        <f t="shared" si="0"/>
        <v>0</v>
      </c>
      <c r="M50" s="293">
        <f t="shared" si="0"/>
        <v>0</v>
      </c>
      <c r="N50" s="293">
        <f t="shared" si="0"/>
        <v>0</v>
      </c>
      <c r="O50" s="293">
        <f t="shared" si="0"/>
        <v>0</v>
      </c>
      <c r="P50" s="293">
        <f t="shared" si="0"/>
        <v>0</v>
      </c>
      <c r="Q50" s="18"/>
    </row>
    <row r="51" spans="2:17" ht="15">
      <c r="B51" s="17"/>
      <c r="C51" s="3"/>
      <c r="D51" s="6"/>
      <c r="E51" s="13"/>
      <c r="F51" s="13"/>
      <c r="G51" s="13"/>
      <c r="H51" s="13"/>
      <c r="I51" s="13"/>
      <c r="J51" s="13"/>
      <c r="K51" s="13"/>
      <c r="L51" s="13"/>
      <c r="M51" s="13"/>
      <c r="N51" s="13"/>
      <c r="O51" s="13"/>
      <c r="P51" s="13"/>
      <c r="Q51" s="18"/>
    </row>
    <row r="52" spans="2:17" ht="15.75" customHeight="1" thickBot="1">
      <c r="B52" s="17"/>
      <c r="C52" s="1173" t="s">
        <v>752</v>
      </c>
      <c r="D52" s="1174"/>
      <c r="E52" s="1174"/>
      <c r="F52" s="1174"/>
      <c r="G52" s="1174"/>
      <c r="H52" s="1174"/>
      <c r="I52" s="1174"/>
      <c r="J52" s="1174"/>
      <c r="K52" s="1174"/>
      <c r="L52" s="1174"/>
      <c r="M52" s="1174"/>
      <c r="N52" s="1174"/>
      <c r="O52" s="1174"/>
      <c r="P52" s="1174"/>
      <c r="Q52" s="18"/>
    </row>
    <row r="53" spans="2:17" ht="6" customHeight="1" thickBot="1">
      <c r="B53" s="17"/>
      <c r="C53" s="1189" t="s">
        <v>70</v>
      </c>
      <c r="D53" s="132"/>
      <c r="E53" s="133"/>
      <c r="F53" s="133"/>
      <c r="G53" s="133"/>
      <c r="H53" s="133"/>
      <c r="I53" s="133"/>
      <c r="J53" s="133"/>
      <c r="K53" s="133"/>
      <c r="L53" s="133"/>
      <c r="M53" s="133"/>
      <c r="N53" s="133"/>
      <c r="O53" s="133"/>
      <c r="P53" s="134"/>
      <c r="Q53" s="18"/>
    </row>
    <row r="54" spans="2:17" ht="14.25" thickTop="1" thickBot="1">
      <c r="B54" s="17"/>
      <c r="C54" s="1190"/>
      <c r="D54" s="6"/>
      <c r="F54" s="131" t="s">
        <v>82</v>
      </c>
      <c r="G54" s="355">
        <v>0</v>
      </c>
      <c r="H54" s="12"/>
      <c r="J54" s="131" t="s">
        <v>74</v>
      </c>
      <c r="K54" s="355">
        <v>0</v>
      </c>
      <c r="L54" s="12"/>
      <c r="M54" s="12"/>
      <c r="N54" s="131" t="s">
        <v>75</v>
      </c>
      <c r="O54" s="355">
        <v>0</v>
      </c>
      <c r="P54" s="139"/>
      <c r="Q54" s="18"/>
    </row>
    <row r="55" spans="2:17" ht="6" customHeight="1" thickTop="1" thickBot="1">
      <c r="B55" s="17"/>
      <c r="C55" s="1190"/>
      <c r="D55" s="135"/>
      <c r="E55" s="135"/>
      <c r="F55" s="136"/>
      <c r="G55" s="2"/>
      <c r="H55" s="137"/>
      <c r="I55" s="137"/>
      <c r="J55" s="137"/>
      <c r="K55" s="137"/>
      <c r="L55" s="137"/>
      <c r="M55" s="137"/>
      <c r="N55" s="137"/>
      <c r="O55" s="137"/>
      <c r="P55" s="138"/>
      <c r="Q55" s="18"/>
    </row>
    <row r="56" spans="2:17" ht="12.75" customHeight="1" thickBot="1">
      <c r="B56" s="17"/>
      <c r="C56" s="1190"/>
      <c r="D56" s="2"/>
      <c r="E56" s="2"/>
      <c r="F56" s="92" t="s">
        <v>61</v>
      </c>
      <c r="G56" s="356">
        <f>E50+H50+K50+N50</f>
        <v>0</v>
      </c>
      <c r="H56" s="12"/>
      <c r="I56" s="12"/>
      <c r="J56" s="356"/>
      <c r="K56" s="2"/>
      <c r="L56" s="2"/>
      <c r="M56" s="4"/>
      <c r="N56" s="2"/>
      <c r="O56" s="2"/>
      <c r="P56" s="356"/>
      <c r="Q56" s="18"/>
    </row>
    <row r="57" spans="2:17" ht="12.75" customHeight="1" thickBot="1">
      <c r="B57" s="17"/>
      <c r="C57" s="1190"/>
      <c r="D57" s="2"/>
      <c r="E57" s="2"/>
      <c r="F57" s="92" t="s">
        <v>62</v>
      </c>
      <c r="G57" s="356">
        <f>F50+I50+L50+O50</f>
        <v>0</v>
      </c>
      <c r="H57" s="2"/>
      <c r="I57" s="92" t="s">
        <v>83</v>
      </c>
      <c r="J57" s="356">
        <f>SUM(E50:J50)</f>
        <v>0</v>
      </c>
      <c r="L57" s="2"/>
      <c r="M57" s="4"/>
      <c r="N57" s="2"/>
      <c r="O57" s="92" t="s">
        <v>85</v>
      </c>
      <c r="P57" s="356">
        <f>E50+K50+F50+L50+G50+M50</f>
        <v>0</v>
      </c>
      <c r="Q57" s="18"/>
    </row>
    <row r="58" spans="2:17" ht="13.5" thickBot="1">
      <c r="B58" s="17"/>
      <c r="C58" s="1190"/>
      <c r="D58" s="2"/>
      <c r="E58" s="2"/>
      <c r="F58" s="92" t="s">
        <v>59</v>
      </c>
      <c r="G58" s="357">
        <f>G50+J50+M50+P50</f>
        <v>0</v>
      </c>
      <c r="H58" s="2"/>
      <c r="I58" s="92" t="s">
        <v>84</v>
      </c>
      <c r="J58" s="357">
        <f>SUM(K50:P50)</f>
        <v>0</v>
      </c>
      <c r="L58" s="2"/>
      <c r="M58" s="4"/>
      <c r="N58" s="2"/>
      <c r="O58" s="92" t="s">
        <v>86</v>
      </c>
      <c r="P58" s="357">
        <f>H50+N50+I50+O50+J50+P50</f>
        <v>0</v>
      </c>
      <c r="Q58" s="18"/>
    </row>
    <row r="59" spans="2:17" ht="14.25" thickTop="1" thickBot="1">
      <c r="B59" s="17"/>
      <c r="C59" s="1191"/>
      <c r="D59" s="27"/>
      <c r="E59" s="27"/>
      <c r="F59" s="128" t="s">
        <v>37</v>
      </c>
      <c r="G59" s="294">
        <f>SUM(G56:G58)</f>
        <v>0</v>
      </c>
      <c r="H59" s="27"/>
      <c r="I59" s="128" t="s">
        <v>37</v>
      </c>
      <c r="J59" s="294">
        <f>SUM(J57:J58)</f>
        <v>0</v>
      </c>
      <c r="K59" s="27"/>
      <c r="L59" s="22"/>
      <c r="M59" s="22"/>
      <c r="N59" s="27"/>
      <c r="O59" s="128" t="s">
        <v>37</v>
      </c>
      <c r="P59" s="295">
        <f>SUM(P57:P58)</f>
        <v>0</v>
      </c>
      <c r="Q59" s="18"/>
    </row>
    <row r="60" spans="2:17" ht="15">
      <c r="B60" s="17"/>
      <c r="C60" s="171"/>
      <c r="D60" s="2"/>
      <c r="E60" s="2"/>
      <c r="F60" s="92"/>
      <c r="G60" s="13"/>
      <c r="H60" s="2"/>
      <c r="I60" s="92"/>
      <c r="J60" s="13"/>
      <c r="K60" s="2"/>
      <c r="L60" s="4"/>
      <c r="M60" s="4"/>
      <c r="N60" s="2"/>
      <c r="O60" s="92"/>
      <c r="P60" s="13"/>
      <c r="Q60" s="18"/>
    </row>
    <row r="61" spans="2:17" ht="15.75" customHeight="1" thickBot="1">
      <c r="B61" s="17"/>
      <c r="C61" s="1184" t="s">
        <v>753</v>
      </c>
      <c r="D61" s="1185"/>
      <c r="E61" s="1185"/>
      <c r="F61" s="1185"/>
      <c r="G61" s="1185"/>
      <c r="H61" s="1185"/>
      <c r="I61" s="1185"/>
      <c r="J61" s="1185"/>
      <c r="K61" s="1185"/>
      <c r="L61" s="1185"/>
      <c r="M61" s="1185"/>
      <c r="N61" s="1185"/>
      <c r="O61" s="1185"/>
      <c r="P61" s="1185"/>
      <c r="Q61" s="18"/>
    </row>
    <row r="62" spans="2:17" ht="14.25" thickTop="1" thickBot="1">
      <c r="B62" s="17"/>
      <c r="C62" s="2"/>
      <c r="D62" s="2"/>
      <c r="E62" s="1192" t="s">
        <v>726</v>
      </c>
      <c r="F62" s="1193"/>
      <c r="G62" s="1193"/>
      <c r="H62" s="1193"/>
      <c r="I62" s="1193"/>
      <c r="J62" s="1193"/>
      <c r="K62" s="1193"/>
      <c r="L62" s="1193"/>
      <c r="M62" s="1193"/>
      <c r="N62" s="1193"/>
      <c r="O62" s="1193"/>
      <c r="P62" s="1194"/>
      <c r="Q62" s="18"/>
    </row>
    <row r="63" spans="2:17" ht="14.25" thickTop="1" thickBot="1">
      <c r="B63" s="17"/>
      <c r="C63"/>
      <c r="D63"/>
      <c r="E63" s="1167" t="s">
        <v>223</v>
      </c>
      <c r="F63" s="1168"/>
      <c r="G63" s="1168"/>
      <c r="H63" s="1168"/>
      <c r="I63" s="1168"/>
      <c r="J63" s="1169"/>
      <c r="K63" s="1167" t="s">
        <v>224</v>
      </c>
      <c r="L63" s="1168"/>
      <c r="M63" s="1168"/>
      <c r="N63" s="1168"/>
      <c r="O63" s="1168"/>
      <c r="P63" s="1169"/>
      <c r="Q63" s="18"/>
    </row>
    <row r="64" spans="2:17" ht="27.75" customHeight="1" thickBot="1">
      <c r="B64" s="17"/>
      <c r="C64"/>
      <c r="D64" s="1200" t="s">
        <v>727</v>
      </c>
      <c r="E64" s="1199" t="s">
        <v>723</v>
      </c>
      <c r="F64" s="1195"/>
      <c r="G64" s="1195"/>
      <c r="H64" s="1195" t="s">
        <v>87</v>
      </c>
      <c r="I64" s="1195"/>
      <c r="J64" s="1196"/>
      <c r="K64" s="1197" t="s">
        <v>724</v>
      </c>
      <c r="L64" s="1198"/>
      <c r="M64" s="1198"/>
      <c r="N64" s="1203" t="s">
        <v>725</v>
      </c>
      <c r="O64" s="1198"/>
      <c r="P64" s="1204"/>
      <c r="Q64" s="18"/>
    </row>
    <row r="65" spans="2:17" ht="62.25" customHeight="1" thickBot="1">
      <c r="B65" s="17"/>
      <c r="C65"/>
      <c r="D65" s="1201"/>
      <c r="E65" s="161" t="s">
        <v>71</v>
      </c>
      <c r="F65" s="162" t="s">
        <v>72</v>
      </c>
      <c r="G65" s="163" t="s">
        <v>73</v>
      </c>
      <c r="H65" s="164" t="s">
        <v>71</v>
      </c>
      <c r="I65" s="162" t="s">
        <v>72</v>
      </c>
      <c r="J65" s="87" t="s">
        <v>73</v>
      </c>
      <c r="K65" s="161" t="s">
        <v>71</v>
      </c>
      <c r="L65" s="162" t="s">
        <v>72</v>
      </c>
      <c r="M65" s="163" t="s">
        <v>73</v>
      </c>
      <c r="N65" s="164" t="s">
        <v>71</v>
      </c>
      <c r="O65" s="162" t="s">
        <v>72</v>
      </c>
      <c r="P65" s="87" t="s">
        <v>73</v>
      </c>
      <c r="Q65" s="18"/>
    </row>
    <row r="66" spans="2:17" ht="39.75" customHeight="1" thickBot="1">
      <c r="B66" s="17"/>
      <c r="C66" s="342" t="s">
        <v>721</v>
      </c>
      <c r="D66" s="344">
        <f>ROUNDUP((E50+F50+G50+H50+I50+J50)*0.05,)</f>
        <v>0</v>
      </c>
      <c r="E66" s="341"/>
      <c r="F66" s="200"/>
      <c r="G66" s="201"/>
      <c r="H66" s="202"/>
      <c r="I66" s="200"/>
      <c r="J66" s="203"/>
      <c r="K66" s="316"/>
      <c r="L66" s="317"/>
      <c r="M66" s="318"/>
      <c r="N66" s="319"/>
      <c r="O66" s="317"/>
      <c r="P66" s="320"/>
      <c r="Q66" s="18"/>
    </row>
    <row r="67" spans="2:17" ht="54.75" customHeight="1" thickBot="1">
      <c r="B67" s="17"/>
      <c r="C67" s="343" t="s">
        <v>722</v>
      </c>
      <c r="D67" s="345">
        <f>ROUNDUP((E50+F50+G50+H50+I50+J50)*0.02,)</f>
        <v>0</v>
      </c>
      <c r="E67" s="341"/>
      <c r="F67" s="200"/>
      <c r="G67" s="201"/>
      <c r="H67" s="202"/>
      <c r="I67" s="200"/>
      <c r="J67" s="203"/>
      <c r="K67" s="311"/>
      <c r="L67" s="312"/>
      <c r="M67" s="313"/>
      <c r="N67" s="314"/>
      <c r="O67" s="312"/>
      <c r="P67" s="315"/>
      <c r="Q67" s="18"/>
    </row>
    <row r="68" spans="2:17" ht="42" customHeight="1" thickBot="1">
      <c r="B68" s="17"/>
      <c r="C68" t="s">
        <v>63</v>
      </c>
      <c r="D68"/>
      <c r="E68" s="1164"/>
      <c r="F68" s="1165"/>
      <c r="G68" s="1166"/>
      <c r="H68" s="1186"/>
      <c r="I68" s="1165"/>
      <c r="J68" s="1187"/>
      <c r="K68" s="1164"/>
      <c r="L68" s="1165"/>
      <c r="M68" s="1166"/>
      <c r="N68" s="1186"/>
      <c r="O68" s="1165"/>
      <c r="P68" s="1187"/>
      <c r="Q68" s="18"/>
    </row>
    <row r="69" spans="2:17" ht="42" customHeight="1" thickTop="1">
      <c r="B69" s="17"/>
      <c r="C69" t="s">
        <v>728</v>
      </c>
      <c r="D69"/>
      <c r="E69" s="365"/>
      <c r="F69" s="365"/>
      <c r="G69" s="365"/>
      <c r="H69" s="365"/>
      <c r="I69" s="365"/>
      <c r="J69" s="365"/>
      <c r="K69" s="365"/>
      <c r="L69" s="365"/>
      <c r="M69" s="365"/>
      <c r="N69" s="365"/>
      <c r="O69" s="365"/>
      <c r="P69" s="365"/>
      <c r="Q69" s="18"/>
    </row>
    <row r="70" spans="2:17" ht="13.5" thickBot="1">
      <c r="B70" s="26"/>
      <c r="C70" s="27"/>
      <c r="D70" s="27"/>
      <c r="E70" s="27"/>
      <c r="F70" s="27"/>
      <c r="G70" s="27"/>
      <c r="H70" s="27"/>
      <c r="I70" s="27"/>
      <c r="J70" s="27"/>
      <c r="K70" s="27"/>
      <c r="L70" s="27"/>
      <c r="M70" s="27"/>
      <c r="N70" s="27"/>
      <c r="O70" s="27"/>
      <c r="P70" s="27"/>
      <c r="Q70" s="28"/>
    </row>
    <row r="71" spans="2:17">
      <c r="I71" s="366" t="s">
        <v>961</v>
      </c>
      <c r="Q71" s="367" t="s">
        <v>964</v>
      </c>
    </row>
  </sheetData>
  <sheetProtection password="CE28" sheet="1" objects="1" scenarios="1"/>
  <mergeCells count="29">
    <mergeCell ref="C3:P3"/>
    <mergeCell ref="E4:N4"/>
    <mergeCell ref="N68:P68"/>
    <mergeCell ref="K13:M13"/>
    <mergeCell ref="C53:C59"/>
    <mergeCell ref="E62:P62"/>
    <mergeCell ref="C61:P61"/>
    <mergeCell ref="K68:M68"/>
    <mergeCell ref="H64:J64"/>
    <mergeCell ref="K64:M64"/>
    <mergeCell ref="E64:G64"/>
    <mergeCell ref="H68:J68"/>
    <mergeCell ref="D64:D65"/>
    <mergeCell ref="C15:C21"/>
    <mergeCell ref="N64:P64"/>
    <mergeCell ref="K63:P63"/>
    <mergeCell ref="E11:P11"/>
    <mergeCell ref="E68:G68"/>
    <mergeCell ref="E63:J63"/>
    <mergeCell ref="E12:J12"/>
    <mergeCell ref="C43:C49"/>
    <mergeCell ref="C52:P52"/>
    <mergeCell ref="E13:G13"/>
    <mergeCell ref="C22:C28"/>
    <mergeCell ref="C29:C35"/>
    <mergeCell ref="N13:P13"/>
    <mergeCell ref="C36:C42"/>
    <mergeCell ref="H13:J13"/>
    <mergeCell ref="K12:P12"/>
  </mergeCells>
  <phoneticPr fontId="0" type="noConversion"/>
  <printOptions horizontalCentered="1"/>
  <pageMargins left="0.25" right="0.25" top="0.25" bottom="0.5" header="0.25" footer="0.25"/>
  <pageSetup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291"/>
  <sheetViews>
    <sheetView showGridLines="0" topLeftCell="B1" zoomScale="90" zoomScaleNormal="90" workbookViewId="0">
      <selection activeCell="E14" sqref="E14"/>
    </sheetView>
  </sheetViews>
  <sheetFormatPr defaultColWidth="9.140625" defaultRowHeight="12.75"/>
  <cols>
    <col min="1" max="2" width="2.5703125" customWidth="1"/>
    <col min="3" max="3" width="22.85546875" bestFit="1" customWidth="1"/>
    <col min="4" max="4" width="24.28515625" customWidth="1"/>
    <col min="5" max="5" width="32.7109375" style="346" customWidth="1"/>
    <col min="6" max="6" width="16" customWidth="1"/>
    <col min="7" max="7" width="10.7109375" customWidth="1"/>
    <col min="8" max="8" width="8.42578125" customWidth="1"/>
    <col min="9" max="9" width="7.7109375" customWidth="1"/>
    <col min="10" max="11" width="6.7109375" customWidth="1"/>
    <col min="12" max="12" width="8.28515625" customWidth="1"/>
    <col min="13" max="14" width="2.5703125" customWidth="1"/>
  </cols>
  <sheetData>
    <row r="1" spans="2:14" ht="13.5" thickBot="1"/>
    <row r="2" spans="2:14">
      <c r="B2" s="181"/>
      <c r="C2" s="68"/>
      <c r="D2" s="68"/>
      <c r="E2" s="347"/>
      <c r="F2" s="68"/>
      <c r="G2" s="68"/>
      <c r="H2" s="68"/>
      <c r="I2" s="68"/>
      <c r="J2" s="68"/>
      <c r="K2" s="68"/>
      <c r="L2" s="68"/>
      <c r="M2" s="69"/>
    </row>
    <row r="3" spans="2:14">
      <c r="B3" s="105"/>
      <c r="C3" s="303" t="s">
        <v>232</v>
      </c>
      <c r="D3" s="303"/>
      <c r="E3" s="348"/>
      <c r="F3" s="303"/>
      <c r="G3" s="303"/>
      <c r="H3" s="303"/>
      <c r="I3" s="303"/>
      <c r="J3" s="303"/>
      <c r="K3" s="303"/>
      <c r="L3" s="303"/>
      <c r="M3" s="20"/>
    </row>
    <row r="4" spans="2:14">
      <c r="B4" s="105"/>
      <c r="C4" s="302" t="s">
        <v>233</v>
      </c>
      <c r="D4" s="302"/>
      <c r="E4" s="349"/>
      <c r="F4" s="302"/>
      <c r="G4" s="302"/>
      <c r="H4" s="302"/>
      <c r="I4" s="302"/>
      <c r="J4" s="302"/>
      <c r="K4" s="302"/>
      <c r="L4" s="302"/>
      <c r="M4" s="74"/>
      <c r="N4" s="75"/>
    </row>
    <row r="5" spans="2:14">
      <c r="B5" s="105"/>
      <c r="C5" s="1205" t="s">
        <v>246</v>
      </c>
      <c r="D5" s="1205"/>
      <c r="E5" s="1205"/>
      <c r="F5" s="305"/>
      <c r="H5" s="168"/>
      <c r="I5" s="168"/>
      <c r="J5" s="323" t="s">
        <v>709</v>
      </c>
      <c r="K5" s="30"/>
      <c r="L5" s="30"/>
      <c r="M5" s="74"/>
      <c r="N5" s="75"/>
    </row>
    <row r="6" spans="2:14">
      <c r="B6" s="105"/>
      <c r="C6" s="1205"/>
      <c r="D6" s="1205"/>
      <c r="E6" s="1205"/>
      <c r="F6" s="305"/>
      <c r="G6" s="305"/>
      <c r="H6" s="168"/>
      <c r="I6" s="168"/>
      <c r="J6" s="307" t="s">
        <v>248</v>
      </c>
      <c r="K6" s="1208" t="s">
        <v>1132</v>
      </c>
      <c r="L6" s="1209"/>
      <c r="M6" s="20"/>
    </row>
    <row r="7" spans="2:14" ht="13.5" thickBot="1">
      <c r="B7" s="308"/>
      <c r="C7" s="309"/>
      <c r="D7" s="309"/>
      <c r="E7" s="350"/>
      <c r="F7" s="168"/>
      <c r="G7" s="30"/>
      <c r="H7" s="306" t="s">
        <v>1144</v>
      </c>
      <c r="I7" s="168"/>
      <c r="J7" s="168"/>
      <c r="K7" s="945"/>
      <c r="L7" s="945"/>
      <c r="M7" s="20"/>
    </row>
    <row r="8" spans="2:14" ht="28.5" customHeight="1" thickTop="1" thickBot="1">
      <c r="B8" s="308"/>
      <c r="C8" s="1084" t="s">
        <v>52</v>
      </c>
      <c r="D8" s="1085" t="s">
        <v>1148</v>
      </c>
      <c r="E8" s="1047" t="s">
        <v>241</v>
      </c>
      <c r="F8" s="955"/>
      <c r="G8" s="29"/>
      <c r="H8" s="168"/>
      <c r="I8" s="168"/>
      <c r="J8" s="310" t="s">
        <v>710</v>
      </c>
      <c r="K8" s="1210">
        <v>40744</v>
      </c>
      <c r="L8" s="1211"/>
      <c r="M8" s="20"/>
    </row>
    <row r="9" spans="2:14" ht="41.25" customHeight="1" thickTop="1" thickBot="1">
      <c r="B9" s="308"/>
      <c r="C9" s="1084" t="s">
        <v>53</v>
      </c>
      <c r="D9" s="1085" t="s">
        <v>1148</v>
      </c>
      <c r="E9" s="1047" t="s">
        <v>242</v>
      </c>
      <c r="F9" s="955"/>
      <c r="G9" s="1212" t="s">
        <v>1210</v>
      </c>
      <c r="H9" s="1213"/>
      <c r="I9" s="1213"/>
      <c r="J9" s="1213"/>
      <c r="K9" s="1213"/>
      <c r="L9" s="1214"/>
      <c r="M9" s="20"/>
    </row>
    <row r="10" spans="2:14" ht="13.5" thickBot="1">
      <c r="B10" s="308"/>
      <c r="C10" s="168"/>
      <c r="D10" s="168"/>
      <c r="E10" s="351"/>
      <c r="F10" s="168"/>
      <c r="G10" s="1086"/>
      <c r="H10" s="1086"/>
      <c r="I10" s="1086"/>
      <c r="J10" s="1086"/>
      <c r="K10" s="1086"/>
      <c r="L10" s="1086"/>
      <c r="M10" s="20"/>
    </row>
    <row r="11" spans="2:14">
      <c r="B11" s="308"/>
      <c r="C11" s="354" t="s">
        <v>54</v>
      </c>
      <c r="D11" s="352" t="s">
        <v>55</v>
      </c>
      <c r="E11" s="353" t="s">
        <v>56</v>
      </c>
      <c r="G11" s="1206" t="s">
        <v>247</v>
      </c>
      <c r="H11" s="1110"/>
      <c r="I11" s="1110"/>
      <c r="J11" s="1110"/>
      <c r="K11" s="1110"/>
      <c r="L11" s="1111"/>
      <c r="M11" s="20"/>
    </row>
    <row r="12" spans="2:14">
      <c r="B12" s="308"/>
      <c r="C12" s="371" t="s">
        <v>240</v>
      </c>
      <c r="D12" s="368" t="s">
        <v>735</v>
      </c>
      <c r="E12" s="374">
        <v>58960455</v>
      </c>
      <c r="G12" s="1112"/>
      <c r="H12" s="1113"/>
      <c r="I12" s="1113"/>
      <c r="J12" s="1113"/>
      <c r="K12" s="1113"/>
      <c r="L12" s="1114"/>
      <c r="M12" s="20"/>
    </row>
    <row r="13" spans="2:14">
      <c r="B13" s="308"/>
      <c r="C13" s="372"/>
      <c r="D13" s="369" t="s">
        <v>736</v>
      </c>
      <c r="E13" s="375">
        <v>77693491</v>
      </c>
      <c r="G13" s="1112"/>
      <c r="H13" s="1113"/>
      <c r="I13" s="1113"/>
      <c r="J13" s="1113"/>
      <c r="K13" s="1113"/>
      <c r="L13" s="1114"/>
      <c r="M13" s="20"/>
    </row>
    <row r="14" spans="2:14">
      <c r="B14" s="308"/>
      <c r="C14" s="372"/>
      <c r="D14" s="369" t="s">
        <v>737</v>
      </c>
      <c r="E14" s="375">
        <v>93108974</v>
      </c>
      <c r="G14" s="1112"/>
      <c r="H14" s="1113"/>
      <c r="I14" s="1113"/>
      <c r="J14" s="1113"/>
      <c r="K14" s="1113"/>
      <c r="L14" s="1114"/>
      <c r="M14" s="20"/>
    </row>
    <row r="15" spans="2:14" ht="13.5" thickBot="1">
      <c r="B15" s="308"/>
      <c r="C15" s="372"/>
      <c r="D15" s="369" t="s">
        <v>738</v>
      </c>
      <c r="E15" s="375">
        <v>112145903</v>
      </c>
      <c r="G15" s="1115"/>
      <c r="H15" s="1116"/>
      <c r="I15" s="1116"/>
      <c r="J15" s="1116"/>
      <c r="K15" s="1116"/>
      <c r="L15" s="1117"/>
      <c r="M15" s="20"/>
    </row>
    <row r="16" spans="2:14" ht="13.5" thickBot="1">
      <c r="B16" s="308"/>
      <c r="C16" s="372"/>
      <c r="D16" s="369" t="s">
        <v>739</v>
      </c>
      <c r="E16" s="375">
        <v>132242388</v>
      </c>
      <c r="G16" s="306"/>
      <c r="H16" s="306"/>
      <c r="I16" s="306"/>
      <c r="J16" s="306"/>
      <c r="K16" s="306"/>
      <c r="L16" s="306"/>
      <c r="M16" s="20"/>
    </row>
    <row r="17" spans="2:13">
      <c r="B17" s="308"/>
      <c r="C17" s="372"/>
      <c r="D17" s="369" t="s">
        <v>740</v>
      </c>
      <c r="E17" s="375">
        <v>144570915</v>
      </c>
      <c r="G17" s="1206" t="s">
        <v>244</v>
      </c>
      <c r="H17" s="1110"/>
      <c r="I17" s="1110"/>
      <c r="J17" s="1110"/>
      <c r="K17" s="1110"/>
      <c r="L17" s="1111"/>
      <c r="M17" s="20"/>
    </row>
    <row r="18" spans="2:13">
      <c r="B18" s="308"/>
      <c r="C18" s="372"/>
      <c r="D18" s="369" t="s">
        <v>741</v>
      </c>
      <c r="E18" s="375">
        <v>155579191</v>
      </c>
      <c r="G18" s="1112"/>
      <c r="H18" s="1113"/>
      <c r="I18" s="1113"/>
      <c r="J18" s="1113"/>
      <c r="K18" s="1113"/>
      <c r="L18" s="1114"/>
      <c r="M18" s="20"/>
    </row>
    <row r="19" spans="2:13">
      <c r="B19" s="308"/>
      <c r="C19" s="372"/>
      <c r="D19" s="369" t="s">
        <v>742</v>
      </c>
      <c r="E19" s="375">
        <v>33691680</v>
      </c>
      <c r="G19" s="1112"/>
      <c r="H19" s="1113"/>
      <c r="I19" s="1113"/>
      <c r="J19" s="1113"/>
      <c r="K19" s="1113"/>
      <c r="L19" s="1114"/>
      <c r="M19" s="20"/>
    </row>
    <row r="20" spans="2:13">
      <c r="B20" s="308"/>
      <c r="C20" s="372"/>
      <c r="D20" s="369" t="s">
        <v>743</v>
      </c>
      <c r="E20" s="375">
        <v>44396280</v>
      </c>
      <c r="G20" s="1112"/>
      <c r="H20" s="1113"/>
      <c r="I20" s="1113"/>
      <c r="J20" s="1113"/>
      <c r="K20" s="1113"/>
      <c r="L20" s="1114"/>
      <c r="M20" s="20"/>
    </row>
    <row r="21" spans="2:13" ht="13.5" thickBot="1">
      <c r="B21" s="308"/>
      <c r="C21" s="372"/>
      <c r="D21" s="369" t="s">
        <v>744</v>
      </c>
      <c r="E21" s="375">
        <v>53205134</v>
      </c>
      <c r="G21" s="1115"/>
      <c r="H21" s="1116"/>
      <c r="I21" s="1116"/>
      <c r="J21" s="1116"/>
      <c r="K21" s="1116"/>
      <c r="L21" s="1117"/>
      <c r="M21" s="20"/>
    </row>
    <row r="22" spans="2:13" ht="13.5" thickBot="1">
      <c r="B22" s="308"/>
      <c r="C22" s="372"/>
      <c r="D22" s="369" t="s">
        <v>745</v>
      </c>
      <c r="E22" s="375">
        <v>64083371</v>
      </c>
      <c r="G22" s="306"/>
      <c r="H22" s="306"/>
      <c r="I22" s="306"/>
      <c r="J22" s="306"/>
      <c r="K22" s="306"/>
      <c r="L22" s="306"/>
      <c r="M22" s="20"/>
    </row>
    <row r="23" spans="2:13">
      <c r="B23" s="308"/>
      <c r="C23" s="372"/>
      <c r="D23" s="369" t="s">
        <v>746</v>
      </c>
      <c r="E23" s="375">
        <v>75567080</v>
      </c>
      <c r="G23" s="1207" t="s">
        <v>245</v>
      </c>
      <c r="H23" s="1110"/>
      <c r="I23" s="1110"/>
      <c r="J23" s="1110"/>
      <c r="K23" s="1110"/>
      <c r="L23" s="1111"/>
      <c r="M23" s="20"/>
    </row>
    <row r="24" spans="2:13">
      <c r="B24" s="308"/>
      <c r="C24" s="372"/>
      <c r="D24" s="369" t="s">
        <v>747</v>
      </c>
      <c r="E24" s="375">
        <v>82611946</v>
      </c>
      <c r="G24" s="1112"/>
      <c r="H24" s="1113"/>
      <c r="I24" s="1113"/>
      <c r="J24" s="1113"/>
      <c r="K24" s="1113"/>
      <c r="L24" s="1114"/>
      <c r="M24" s="20"/>
    </row>
    <row r="25" spans="2:13">
      <c r="B25" s="308"/>
      <c r="C25" s="372"/>
      <c r="D25" s="369" t="s">
        <v>748</v>
      </c>
      <c r="E25" s="375">
        <v>88902396</v>
      </c>
      <c r="G25" s="1112"/>
      <c r="H25" s="1113"/>
      <c r="I25" s="1113"/>
      <c r="J25" s="1113"/>
      <c r="K25" s="1113"/>
      <c r="L25" s="1114"/>
      <c r="M25" s="20"/>
    </row>
    <row r="26" spans="2:13">
      <c r="B26" s="308"/>
      <c r="C26" s="371" t="s">
        <v>33</v>
      </c>
      <c r="D26" s="368" t="s">
        <v>735</v>
      </c>
      <c r="E26" s="374">
        <v>48463398</v>
      </c>
      <c r="G26" s="1112"/>
      <c r="H26" s="1113"/>
      <c r="I26" s="1113"/>
      <c r="J26" s="1113"/>
      <c r="K26" s="1113"/>
      <c r="L26" s="1114"/>
      <c r="M26" s="20"/>
    </row>
    <row r="27" spans="2:13" ht="13.5" thickBot="1">
      <c r="B27" s="308"/>
      <c r="C27" s="372"/>
      <c r="D27" s="369" t="s">
        <v>736</v>
      </c>
      <c r="E27" s="375">
        <v>67848774</v>
      </c>
      <c r="G27" s="1115"/>
      <c r="H27" s="1116"/>
      <c r="I27" s="1116"/>
      <c r="J27" s="1116"/>
      <c r="K27" s="1116"/>
      <c r="L27" s="1117"/>
      <c r="M27" s="20"/>
    </row>
    <row r="28" spans="2:13">
      <c r="B28" s="308"/>
      <c r="C28" s="372"/>
      <c r="D28" s="369" t="s">
        <v>737</v>
      </c>
      <c r="E28" s="375">
        <v>87234125</v>
      </c>
      <c r="G28" s="168"/>
      <c r="H28" s="168"/>
      <c r="I28" s="168"/>
      <c r="J28" s="168"/>
      <c r="K28" s="168"/>
      <c r="L28" s="168"/>
      <c r="M28" s="20"/>
    </row>
    <row r="29" spans="2:13">
      <c r="B29" s="308"/>
      <c r="C29" s="372"/>
      <c r="D29" s="369" t="s">
        <v>738</v>
      </c>
      <c r="E29" s="375">
        <v>116312160</v>
      </c>
      <c r="G29" s="304" t="s">
        <v>57</v>
      </c>
      <c r="H29" s="304"/>
      <c r="I29" s="304"/>
      <c r="J29" s="304"/>
      <c r="K29" s="304"/>
      <c r="L29" s="304"/>
      <c r="M29" s="20"/>
    </row>
    <row r="30" spans="2:13">
      <c r="B30" s="308"/>
      <c r="C30" s="372"/>
      <c r="D30" s="369" t="s">
        <v>739</v>
      </c>
      <c r="E30" s="375">
        <v>145390202</v>
      </c>
      <c r="G30" s="168"/>
      <c r="H30" s="168"/>
      <c r="I30" s="168"/>
      <c r="J30" s="168"/>
      <c r="K30" s="168"/>
      <c r="L30" s="168"/>
      <c r="M30" s="20"/>
    </row>
    <row r="31" spans="2:13">
      <c r="B31" s="308"/>
      <c r="C31" s="372"/>
      <c r="D31" s="369" t="s">
        <v>740</v>
      </c>
      <c r="E31" s="375">
        <v>164775583</v>
      </c>
      <c r="G31" s="168"/>
      <c r="H31" s="168"/>
      <c r="I31" s="168"/>
      <c r="J31" s="168"/>
      <c r="K31" s="168"/>
      <c r="L31" s="168"/>
      <c r="M31" s="20"/>
    </row>
    <row r="32" spans="2:13">
      <c r="B32" s="308"/>
      <c r="C32" s="372"/>
      <c r="D32" s="369" t="s">
        <v>741</v>
      </c>
      <c r="E32" s="375">
        <v>184160931</v>
      </c>
      <c r="G32" s="30"/>
      <c r="H32" s="30"/>
      <c r="I32" s="30"/>
      <c r="J32" s="30"/>
      <c r="K32" s="30"/>
      <c r="L32" s="30"/>
      <c r="M32" s="20"/>
    </row>
    <row r="33" spans="2:13">
      <c r="B33" s="308"/>
      <c r="C33" s="372"/>
      <c r="D33" s="369" t="s">
        <v>742</v>
      </c>
      <c r="E33" s="375">
        <v>30289624</v>
      </c>
      <c r="G33" s="30"/>
      <c r="H33" s="30"/>
      <c r="I33" s="30"/>
      <c r="J33" s="30"/>
      <c r="K33" s="30"/>
      <c r="L33" s="30"/>
      <c r="M33" s="20"/>
    </row>
    <row r="34" spans="2:13">
      <c r="B34" s="308"/>
      <c r="C34" s="372"/>
      <c r="D34" s="369" t="s">
        <v>743</v>
      </c>
      <c r="E34" s="375">
        <v>42405468</v>
      </c>
      <c r="G34" s="30"/>
      <c r="H34" s="30"/>
      <c r="I34" s="30"/>
      <c r="J34" s="30"/>
      <c r="K34" s="30"/>
      <c r="L34" s="30"/>
      <c r="M34" s="20"/>
    </row>
    <row r="35" spans="2:13">
      <c r="B35" s="308"/>
      <c r="C35" s="372"/>
      <c r="D35" s="369" t="s">
        <v>744</v>
      </c>
      <c r="E35" s="375">
        <v>54521313</v>
      </c>
      <c r="G35" s="30"/>
      <c r="H35" s="30"/>
      <c r="I35" s="30"/>
      <c r="J35" s="30"/>
      <c r="K35" s="30"/>
      <c r="L35" s="30"/>
      <c r="M35" s="20"/>
    </row>
    <row r="36" spans="2:13">
      <c r="B36" s="308"/>
      <c r="C36" s="372"/>
      <c r="D36" s="369" t="s">
        <v>745</v>
      </c>
      <c r="E36" s="375">
        <v>72695093</v>
      </c>
      <c r="G36" s="30"/>
      <c r="H36" s="30"/>
      <c r="I36" s="30"/>
      <c r="J36" s="30"/>
      <c r="K36" s="30"/>
      <c r="L36" s="30"/>
      <c r="M36" s="20"/>
    </row>
    <row r="37" spans="2:13">
      <c r="B37" s="308"/>
      <c r="C37" s="372"/>
      <c r="D37" s="369" t="s">
        <v>746</v>
      </c>
      <c r="E37" s="375">
        <v>90868872</v>
      </c>
      <c r="G37" s="30"/>
      <c r="H37" s="30"/>
      <c r="I37" s="30"/>
      <c r="J37" s="30"/>
      <c r="K37" s="30"/>
      <c r="L37" s="30"/>
      <c r="M37" s="20"/>
    </row>
    <row r="38" spans="2:13">
      <c r="B38" s="308"/>
      <c r="C38" s="372"/>
      <c r="D38" s="369" t="s">
        <v>747</v>
      </c>
      <c r="E38" s="375">
        <v>102984726</v>
      </c>
      <c r="G38" s="30"/>
      <c r="H38" s="30"/>
      <c r="I38" s="30"/>
      <c r="J38" s="30"/>
      <c r="K38" s="30"/>
      <c r="L38" s="30"/>
      <c r="M38" s="20"/>
    </row>
    <row r="39" spans="2:13">
      <c r="B39" s="308"/>
      <c r="C39" s="372"/>
      <c r="D39" s="369" t="s">
        <v>748</v>
      </c>
      <c r="E39" s="375">
        <v>115100573</v>
      </c>
      <c r="G39" s="30"/>
      <c r="H39" s="30"/>
      <c r="I39" s="30"/>
      <c r="J39" s="30"/>
      <c r="K39" s="30"/>
      <c r="L39" s="30"/>
      <c r="M39" s="20"/>
    </row>
    <row r="40" spans="2:13">
      <c r="B40" s="308"/>
      <c r="C40" s="371" t="s">
        <v>31</v>
      </c>
      <c r="D40" s="368" t="s">
        <v>735</v>
      </c>
      <c r="E40" s="374">
        <v>56002584</v>
      </c>
      <c r="G40" s="30"/>
      <c r="H40" s="30"/>
      <c r="I40" s="30"/>
      <c r="J40" s="30"/>
      <c r="K40" s="30"/>
      <c r="L40" s="30"/>
      <c r="M40" s="20"/>
    </row>
    <row r="41" spans="2:13">
      <c r="B41" s="308"/>
      <c r="C41" s="372"/>
      <c r="D41" s="369" t="s">
        <v>736</v>
      </c>
      <c r="E41" s="375">
        <v>73991335</v>
      </c>
      <c r="G41" s="30"/>
      <c r="H41" s="30"/>
      <c r="I41" s="30"/>
      <c r="J41" s="30"/>
      <c r="K41" s="30"/>
      <c r="L41" s="30"/>
      <c r="M41" s="20"/>
    </row>
    <row r="42" spans="2:13">
      <c r="B42" s="308"/>
      <c r="C42" s="372"/>
      <c r="D42" s="369" t="s">
        <v>737</v>
      </c>
      <c r="E42" s="375">
        <v>88916468</v>
      </c>
      <c r="G42" s="30"/>
      <c r="H42" s="30"/>
      <c r="I42" s="30"/>
      <c r="J42" s="30"/>
      <c r="K42" s="30"/>
      <c r="L42" s="30"/>
      <c r="M42" s="20"/>
    </row>
    <row r="43" spans="2:13">
      <c r="B43" s="308"/>
      <c r="C43" s="372"/>
      <c r="D43" s="369" t="s">
        <v>738</v>
      </c>
      <c r="E43" s="375">
        <v>107688100</v>
      </c>
      <c r="G43" s="30"/>
      <c r="H43" s="30"/>
      <c r="I43" s="30"/>
      <c r="J43" s="30"/>
      <c r="K43" s="30"/>
      <c r="L43" s="30"/>
      <c r="M43" s="20"/>
    </row>
    <row r="44" spans="2:13">
      <c r="B44" s="308"/>
      <c r="C44" s="372"/>
      <c r="D44" s="369" t="s">
        <v>739</v>
      </c>
      <c r="E44" s="375">
        <v>128193772</v>
      </c>
      <c r="G44" s="30"/>
      <c r="H44" s="30"/>
      <c r="I44" s="30"/>
      <c r="J44" s="30"/>
      <c r="K44" s="30"/>
      <c r="L44" s="30"/>
      <c r="M44" s="20"/>
    </row>
    <row r="45" spans="2:13">
      <c r="B45" s="308"/>
      <c r="C45" s="372"/>
      <c r="D45" s="369" t="s">
        <v>740</v>
      </c>
      <c r="E45" s="375">
        <v>141394971</v>
      </c>
      <c r="G45" s="30"/>
      <c r="H45" s="30"/>
      <c r="I45" s="30"/>
      <c r="J45" s="30"/>
      <c r="K45" s="30"/>
      <c r="L45" s="30"/>
      <c r="M45" s="20"/>
    </row>
    <row r="46" spans="2:13">
      <c r="B46" s="308"/>
      <c r="C46" s="372"/>
      <c r="D46" s="369" t="s">
        <v>741</v>
      </c>
      <c r="E46" s="375">
        <v>153791254</v>
      </c>
      <c r="G46" s="30"/>
      <c r="H46" s="30"/>
      <c r="I46" s="30"/>
      <c r="J46" s="30"/>
      <c r="K46" s="30"/>
      <c r="L46" s="30"/>
      <c r="M46" s="20"/>
    </row>
    <row r="47" spans="2:13">
      <c r="B47" s="308"/>
      <c r="C47" s="372"/>
      <c r="D47" s="369" t="s">
        <v>742</v>
      </c>
      <c r="E47" s="375">
        <v>32001479</v>
      </c>
      <c r="G47" s="30"/>
      <c r="H47" s="30"/>
      <c r="I47" s="30"/>
      <c r="J47" s="30"/>
      <c r="K47" s="30"/>
      <c r="L47" s="30"/>
      <c r="M47" s="20"/>
    </row>
    <row r="48" spans="2:13">
      <c r="B48" s="308"/>
      <c r="C48" s="372"/>
      <c r="D48" s="369" t="s">
        <v>743</v>
      </c>
      <c r="E48" s="375">
        <v>42280771</v>
      </c>
      <c r="G48" s="30"/>
      <c r="H48" s="30"/>
      <c r="I48" s="30"/>
      <c r="J48" s="30"/>
      <c r="K48" s="30"/>
      <c r="L48" s="30"/>
      <c r="M48" s="20"/>
    </row>
    <row r="49" spans="2:13">
      <c r="B49" s="308"/>
      <c r="C49" s="372"/>
      <c r="D49" s="369" t="s">
        <v>744</v>
      </c>
      <c r="E49" s="375">
        <v>50809405</v>
      </c>
      <c r="G49" s="30"/>
      <c r="H49" s="30"/>
      <c r="I49" s="30"/>
      <c r="J49" s="30"/>
      <c r="K49" s="30"/>
      <c r="L49" s="30"/>
      <c r="M49" s="20"/>
    </row>
    <row r="50" spans="2:13">
      <c r="B50" s="308"/>
      <c r="C50" s="372"/>
      <c r="D50" s="369" t="s">
        <v>745</v>
      </c>
      <c r="E50" s="375">
        <v>61536059</v>
      </c>
      <c r="G50" s="30"/>
      <c r="H50" s="30"/>
      <c r="I50" s="30"/>
      <c r="J50" s="30"/>
      <c r="K50" s="30"/>
      <c r="L50" s="30"/>
      <c r="M50" s="20"/>
    </row>
    <row r="51" spans="2:13">
      <c r="B51" s="308"/>
      <c r="C51" s="372"/>
      <c r="D51" s="369" t="s">
        <v>746</v>
      </c>
      <c r="E51" s="375">
        <v>73253603</v>
      </c>
      <c r="G51" s="30"/>
      <c r="H51" s="30"/>
      <c r="I51" s="30"/>
      <c r="J51" s="30"/>
      <c r="K51" s="30"/>
      <c r="L51" s="30"/>
      <c r="M51" s="20"/>
    </row>
    <row r="52" spans="2:13">
      <c r="B52" s="308"/>
      <c r="C52" s="372"/>
      <c r="D52" s="369" t="s">
        <v>747</v>
      </c>
      <c r="E52" s="375">
        <v>80797116</v>
      </c>
      <c r="G52" s="30"/>
      <c r="H52" s="30"/>
      <c r="I52" s="30"/>
      <c r="J52" s="30"/>
      <c r="K52" s="30"/>
      <c r="L52" s="30"/>
      <c r="M52" s="20"/>
    </row>
    <row r="53" spans="2:13">
      <c r="B53" s="308"/>
      <c r="C53" s="372"/>
      <c r="D53" s="369" t="s">
        <v>748</v>
      </c>
      <c r="E53" s="375">
        <v>87880719</v>
      </c>
      <c r="G53" s="30"/>
      <c r="H53" s="30"/>
      <c r="I53" s="30"/>
      <c r="J53" s="30"/>
      <c r="K53" s="30"/>
      <c r="L53" s="30"/>
      <c r="M53" s="20"/>
    </row>
    <row r="54" spans="2:13">
      <c r="B54" s="308"/>
      <c r="C54" s="371" t="s">
        <v>58</v>
      </c>
      <c r="D54" s="368" t="s">
        <v>735</v>
      </c>
      <c r="E54" s="374">
        <v>45709717</v>
      </c>
      <c r="G54" s="30"/>
      <c r="H54" s="30"/>
      <c r="I54" s="30"/>
      <c r="J54" s="30"/>
      <c r="K54" s="30"/>
      <c r="L54" s="30"/>
      <c r="M54" s="20"/>
    </row>
    <row r="55" spans="2:13">
      <c r="B55" s="308"/>
      <c r="C55" s="372"/>
      <c r="D55" s="369" t="s">
        <v>736</v>
      </c>
      <c r="E55" s="375">
        <v>63113417</v>
      </c>
      <c r="G55" s="30"/>
      <c r="H55" s="30"/>
      <c r="I55" s="30"/>
      <c r="J55" s="30"/>
      <c r="K55" s="30"/>
      <c r="L55" s="30"/>
      <c r="M55" s="20"/>
    </row>
    <row r="56" spans="2:13">
      <c r="B56" s="308"/>
      <c r="C56" s="372"/>
      <c r="D56" s="369" t="s">
        <v>737</v>
      </c>
      <c r="E56" s="375">
        <v>80011016</v>
      </c>
      <c r="G56" s="30"/>
      <c r="H56" s="30"/>
      <c r="I56" s="30"/>
      <c r="J56" s="30"/>
      <c r="K56" s="30"/>
      <c r="L56" s="30"/>
      <c r="M56" s="20"/>
    </row>
    <row r="57" spans="2:13">
      <c r="B57" s="308"/>
      <c r="C57" s="372"/>
      <c r="D57" s="369" t="s">
        <v>738</v>
      </c>
      <c r="E57" s="375">
        <v>104415930</v>
      </c>
      <c r="G57" s="30"/>
      <c r="H57" s="30"/>
      <c r="I57" s="30"/>
      <c r="J57" s="30"/>
      <c r="K57" s="30"/>
      <c r="L57" s="30"/>
      <c r="M57" s="20"/>
    </row>
    <row r="58" spans="2:13">
      <c r="B58" s="308"/>
      <c r="C58" s="372"/>
      <c r="D58" s="369" t="s">
        <v>739</v>
      </c>
      <c r="E58" s="375">
        <v>130149176</v>
      </c>
      <c r="G58" s="30"/>
      <c r="H58" s="30"/>
      <c r="I58" s="30"/>
      <c r="J58" s="30"/>
      <c r="K58" s="30"/>
      <c r="L58" s="30"/>
      <c r="M58" s="20"/>
    </row>
    <row r="59" spans="2:13">
      <c r="B59" s="308"/>
      <c r="C59" s="372"/>
      <c r="D59" s="369" t="s">
        <v>740</v>
      </c>
      <c r="E59" s="375">
        <v>146475689</v>
      </c>
      <c r="G59" s="30"/>
      <c r="H59" s="30"/>
      <c r="I59" s="30"/>
      <c r="J59" s="30"/>
      <c r="K59" s="30"/>
      <c r="L59" s="30"/>
      <c r="M59" s="20"/>
    </row>
    <row r="60" spans="2:13">
      <c r="B60" s="308"/>
      <c r="C60" s="372"/>
      <c r="D60" s="369" t="s">
        <v>741</v>
      </c>
      <c r="E60" s="375">
        <v>162563514</v>
      </c>
      <c r="G60" s="30"/>
      <c r="H60" s="30"/>
      <c r="I60" s="30"/>
      <c r="J60" s="30"/>
      <c r="K60" s="30"/>
      <c r="L60" s="30"/>
      <c r="M60" s="20"/>
    </row>
    <row r="61" spans="2:13">
      <c r="B61" s="308"/>
      <c r="C61" s="372"/>
      <c r="D61" s="369" t="s">
        <v>742</v>
      </c>
      <c r="E61" s="375">
        <v>26119834</v>
      </c>
      <c r="G61" s="30"/>
      <c r="H61" s="30"/>
      <c r="I61" s="30"/>
      <c r="J61" s="30"/>
      <c r="K61" s="30"/>
      <c r="L61" s="30"/>
      <c r="M61" s="20"/>
    </row>
    <row r="62" spans="2:13">
      <c r="B62" s="308"/>
      <c r="C62" s="372"/>
      <c r="D62" s="369" t="s">
        <v>743</v>
      </c>
      <c r="E62" s="375">
        <v>36064815</v>
      </c>
      <c r="G62" s="30"/>
      <c r="H62" s="30"/>
      <c r="I62" s="30"/>
      <c r="J62" s="30"/>
      <c r="K62" s="30"/>
      <c r="L62" s="30"/>
      <c r="M62" s="20"/>
    </row>
    <row r="63" spans="2:13">
      <c r="B63" s="308"/>
      <c r="C63" s="372"/>
      <c r="D63" s="369" t="s">
        <v>744</v>
      </c>
      <c r="E63" s="375">
        <v>45720581</v>
      </c>
      <c r="G63" s="30"/>
      <c r="H63" s="30"/>
      <c r="I63" s="30"/>
      <c r="J63" s="30"/>
      <c r="K63" s="30"/>
      <c r="L63" s="30"/>
      <c r="M63" s="20"/>
    </row>
    <row r="64" spans="2:13">
      <c r="B64" s="308"/>
      <c r="C64" s="372"/>
      <c r="D64" s="369" t="s">
        <v>745</v>
      </c>
      <c r="E64" s="375">
        <v>59666256</v>
      </c>
      <c r="G64" s="30"/>
      <c r="H64" s="30"/>
      <c r="I64" s="30"/>
      <c r="J64" s="30"/>
      <c r="K64" s="30"/>
      <c r="L64" s="30"/>
      <c r="M64" s="20"/>
    </row>
    <row r="65" spans="2:13">
      <c r="B65" s="308"/>
      <c r="C65" s="372"/>
      <c r="D65" s="369" t="s">
        <v>746</v>
      </c>
      <c r="E65" s="375">
        <v>74370948</v>
      </c>
      <c r="G65" s="30"/>
      <c r="H65" s="30"/>
      <c r="I65" s="30"/>
      <c r="J65" s="30"/>
      <c r="K65" s="30"/>
      <c r="L65" s="30"/>
      <c r="M65" s="20"/>
    </row>
    <row r="66" spans="2:13">
      <c r="B66" s="308"/>
      <c r="C66" s="372"/>
      <c r="D66" s="369" t="s">
        <v>747</v>
      </c>
      <c r="E66" s="375">
        <v>83700375</v>
      </c>
      <c r="G66" s="30"/>
      <c r="H66" s="30"/>
      <c r="I66" s="30"/>
      <c r="J66" s="30"/>
      <c r="K66" s="30"/>
      <c r="L66" s="30"/>
      <c r="M66" s="20"/>
    </row>
    <row r="67" spans="2:13" ht="13.5" thickBot="1">
      <c r="B67" s="308"/>
      <c r="C67" s="373"/>
      <c r="D67" s="370" t="s">
        <v>748</v>
      </c>
      <c r="E67" s="376">
        <v>92893436</v>
      </c>
      <c r="G67" s="30"/>
      <c r="H67" s="30"/>
      <c r="I67" s="30"/>
      <c r="J67" s="30"/>
      <c r="K67" s="30"/>
      <c r="L67" s="30"/>
      <c r="M67" s="20"/>
    </row>
    <row r="68" spans="2:13" ht="13.5" thickBot="1">
      <c r="B68" s="72"/>
      <c r="E68"/>
      <c r="G68" s="71"/>
      <c r="H68" s="71"/>
      <c r="I68" s="71"/>
      <c r="J68" s="71"/>
      <c r="K68" s="71"/>
      <c r="L68" s="71"/>
      <c r="M68" s="23"/>
    </row>
    <row r="69" spans="2:13" ht="14.25" thickTop="1" thickBot="1">
      <c r="E69"/>
      <c r="M69" s="367" t="s">
        <v>964</v>
      </c>
    </row>
    <row r="70" spans="2:13" ht="14.25" thickTop="1" thickBot="1">
      <c r="E70"/>
    </row>
    <row r="71" spans="2:13" ht="14.25" thickTop="1" thickBot="1">
      <c r="E71"/>
    </row>
    <row r="72" spans="2:13" ht="14.25" thickTop="1" thickBot="1">
      <c r="E72"/>
    </row>
    <row r="73" spans="2:13" ht="14.25" thickTop="1" thickBot="1">
      <c r="E73"/>
    </row>
    <row r="74" spans="2:13" ht="14.25" thickTop="1" thickBot="1">
      <c r="E74"/>
    </row>
    <row r="75" spans="2:13" ht="14.25" thickTop="1" thickBot="1">
      <c r="E75"/>
    </row>
    <row r="76" spans="2:13" ht="14.25" thickTop="1" thickBot="1">
      <c r="E76"/>
    </row>
    <row r="77" spans="2:13" ht="14.25" thickTop="1" thickBot="1">
      <c r="E77"/>
    </row>
    <row r="78" spans="2:13" ht="14.25" thickTop="1" thickBot="1">
      <c r="E78"/>
    </row>
    <row r="79" spans="2:13" ht="14.25" thickTop="1" thickBot="1">
      <c r="E79"/>
    </row>
    <row r="80" spans="2:13" ht="14.25" thickTop="1" thickBot="1">
      <c r="E80"/>
    </row>
    <row r="81" spans="5:5" ht="14.25" thickTop="1" thickBot="1">
      <c r="E81"/>
    </row>
    <row r="82" spans="5:5" ht="14.25" thickTop="1" thickBot="1">
      <c r="E82"/>
    </row>
    <row r="83" spans="5:5" ht="14.25" thickTop="1" thickBot="1">
      <c r="E83"/>
    </row>
    <row r="84" spans="5:5" ht="14.25" thickTop="1" thickBot="1">
      <c r="E84"/>
    </row>
    <row r="85" spans="5:5" ht="14.25" thickTop="1" thickBot="1">
      <c r="E85"/>
    </row>
    <row r="86" spans="5:5" ht="14.25" thickTop="1" thickBot="1">
      <c r="E86"/>
    </row>
    <row r="87" spans="5:5" ht="14.25" thickTop="1" thickBot="1">
      <c r="E87"/>
    </row>
    <row r="88" spans="5:5" ht="14.25" thickTop="1" thickBot="1">
      <c r="E88"/>
    </row>
    <row r="89" spans="5:5" ht="14.25" thickTop="1" thickBot="1">
      <c r="E89"/>
    </row>
    <row r="90" spans="5:5" ht="14.25" thickTop="1" thickBot="1">
      <c r="E90"/>
    </row>
    <row r="91" spans="5:5" ht="14.25" thickTop="1" thickBot="1">
      <c r="E91"/>
    </row>
    <row r="92" spans="5:5" ht="14.25" thickTop="1" thickBot="1">
      <c r="E92"/>
    </row>
    <row r="93" spans="5:5" ht="14.25" thickTop="1" thickBot="1">
      <c r="E93"/>
    </row>
    <row r="94" spans="5:5" ht="14.25" thickTop="1" thickBot="1">
      <c r="E94"/>
    </row>
    <row r="95" spans="5:5" ht="14.25" thickTop="1" thickBot="1">
      <c r="E95"/>
    </row>
    <row r="96" spans="5:5" ht="14.25" thickTop="1" thickBot="1">
      <c r="E96"/>
    </row>
    <row r="97" spans="5:5" ht="14.25" thickTop="1" thickBot="1">
      <c r="E97"/>
    </row>
    <row r="98" spans="5:5" ht="14.25" thickTop="1" thickBot="1">
      <c r="E98"/>
    </row>
    <row r="99" spans="5:5" ht="14.25" thickTop="1" thickBot="1">
      <c r="E99"/>
    </row>
    <row r="100" spans="5:5" ht="14.25" thickTop="1" thickBot="1">
      <c r="E100"/>
    </row>
    <row r="101" spans="5:5" ht="14.25" thickTop="1" thickBot="1">
      <c r="E101"/>
    </row>
    <row r="102" spans="5:5" ht="14.25" thickTop="1" thickBot="1">
      <c r="E102"/>
    </row>
    <row r="103" spans="5:5" ht="14.25" thickTop="1" thickBot="1">
      <c r="E103"/>
    </row>
    <row r="104" spans="5:5" ht="14.25" thickTop="1" thickBot="1">
      <c r="E104"/>
    </row>
    <row r="105" spans="5:5" ht="14.25" thickTop="1" thickBot="1">
      <c r="E105"/>
    </row>
    <row r="106" spans="5:5" ht="14.25" thickTop="1" thickBot="1">
      <c r="E106"/>
    </row>
    <row r="107" spans="5:5" ht="14.25" thickTop="1" thickBot="1">
      <c r="E107"/>
    </row>
    <row r="108" spans="5:5" ht="14.25" thickTop="1" thickBot="1">
      <c r="E108"/>
    </row>
    <row r="109" spans="5:5" ht="14.25" thickTop="1" thickBot="1">
      <c r="E109"/>
    </row>
    <row r="110" spans="5:5" ht="14.25" thickTop="1" thickBot="1">
      <c r="E110"/>
    </row>
    <row r="111" spans="5:5" ht="14.25" thickTop="1" thickBot="1">
      <c r="E111"/>
    </row>
    <row r="112" spans="5:5" ht="14.25" thickTop="1" thickBot="1">
      <c r="E112"/>
    </row>
    <row r="113" spans="5:5" ht="14.25" thickTop="1" thickBot="1">
      <c r="E113"/>
    </row>
    <row r="114" spans="5:5" ht="14.25" thickTop="1" thickBot="1">
      <c r="E114"/>
    </row>
    <row r="115" spans="5:5" ht="14.25" thickTop="1" thickBot="1">
      <c r="E115"/>
    </row>
    <row r="116" spans="5:5" ht="14.25" thickTop="1" thickBot="1">
      <c r="E116"/>
    </row>
    <row r="117" spans="5:5" ht="14.25" thickTop="1" thickBot="1">
      <c r="E117"/>
    </row>
    <row r="118" spans="5:5" ht="14.25" thickTop="1" thickBot="1">
      <c r="E118"/>
    </row>
    <row r="119" spans="5:5" ht="14.25" thickTop="1" thickBot="1">
      <c r="E119"/>
    </row>
    <row r="120" spans="5:5" ht="14.25" thickTop="1" thickBot="1">
      <c r="E120"/>
    </row>
    <row r="121" spans="5:5" ht="14.25" thickTop="1" thickBot="1">
      <c r="E121"/>
    </row>
    <row r="122" spans="5:5" ht="14.25" thickTop="1" thickBot="1">
      <c r="E122"/>
    </row>
    <row r="123" spans="5:5" ht="14.25" thickTop="1" thickBot="1">
      <c r="E123"/>
    </row>
    <row r="124" spans="5:5" ht="14.25" thickTop="1" thickBot="1">
      <c r="E124"/>
    </row>
    <row r="125" spans="5:5" ht="14.25" thickTop="1" thickBot="1">
      <c r="E125"/>
    </row>
    <row r="126" spans="5:5" ht="14.25" thickTop="1" thickBot="1">
      <c r="E126"/>
    </row>
    <row r="127" spans="5:5" ht="14.25" thickTop="1" thickBot="1">
      <c r="E127"/>
    </row>
    <row r="128" spans="5:5" ht="14.25" thickTop="1" thickBot="1">
      <c r="E128"/>
    </row>
    <row r="129" spans="5:5" ht="14.25" thickTop="1" thickBot="1">
      <c r="E129"/>
    </row>
    <row r="130" spans="5:5" ht="14.25" thickTop="1" thickBot="1">
      <c r="E130"/>
    </row>
    <row r="131" spans="5:5" ht="14.25" thickTop="1" thickBot="1">
      <c r="E131"/>
    </row>
    <row r="132" spans="5:5" ht="14.25" thickTop="1" thickBot="1">
      <c r="E132"/>
    </row>
    <row r="133" spans="5:5" ht="14.25" thickTop="1" thickBot="1">
      <c r="E133"/>
    </row>
    <row r="134" spans="5:5" ht="14.25" thickTop="1" thickBot="1">
      <c r="E134"/>
    </row>
    <row r="135" spans="5:5" ht="14.25" thickTop="1" thickBot="1">
      <c r="E135"/>
    </row>
    <row r="136" spans="5:5" ht="14.25" thickTop="1" thickBot="1">
      <c r="E136"/>
    </row>
    <row r="137" spans="5:5" ht="14.25" thickTop="1" thickBot="1">
      <c r="E137"/>
    </row>
    <row r="138" spans="5:5" ht="14.25" thickTop="1" thickBot="1">
      <c r="E138"/>
    </row>
    <row r="139" spans="5:5" ht="14.25" thickTop="1" thickBot="1">
      <c r="E139"/>
    </row>
    <row r="140" spans="5:5" ht="14.25" thickTop="1" thickBot="1">
      <c r="E140"/>
    </row>
    <row r="141" spans="5:5" ht="14.25" thickTop="1" thickBot="1">
      <c r="E141"/>
    </row>
    <row r="142" spans="5:5" ht="14.25" thickTop="1" thickBot="1">
      <c r="E142"/>
    </row>
    <row r="143" spans="5:5" ht="14.25" thickTop="1" thickBot="1">
      <c r="E143"/>
    </row>
    <row r="144" spans="5:5" ht="14.25" thickTop="1" thickBot="1">
      <c r="E144"/>
    </row>
    <row r="145" spans="5:5" ht="14.25" thickTop="1" thickBot="1">
      <c r="E145"/>
    </row>
    <row r="146" spans="5:5" ht="14.25" thickTop="1" thickBot="1">
      <c r="E146"/>
    </row>
    <row r="147" spans="5:5" ht="14.25" thickTop="1" thickBot="1">
      <c r="E147"/>
    </row>
    <row r="148" spans="5:5" ht="14.25" thickTop="1" thickBot="1">
      <c r="E148"/>
    </row>
    <row r="149" spans="5:5" ht="14.25" thickTop="1" thickBot="1">
      <c r="E149"/>
    </row>
    <row r="150" spans="5:5" ht="14.25" thickTop="1" thickBot="1">
      <c r="E150"/>
    </row>
    <row r="151" spans="5:5" ht="14.25" thickTop="1" thickBot="1">
      <c r="E151"/>
    </row>
    <row r="152" spans="5:5" ht="14.25" thickTop="1" thickBot="1">
      <c r="E152"/>
    </row>
    <row r="153" spans="5:5" ht="14.25" thickTop="1" thickBot="1">
      <c r="E153"/>
    </row>
    <row r="154" spans="5:5" ht="14.25" thickTop="1" thickBot="1">
      <c r="E154"/>
    </row>
    <row r="155" spans="5:5" ht="14.25" thickTop="1" thickBot="1">
      <c r="E155"/>
    </row>
    <row r="156" spans="5:5" ht="14.25" thickTop="1" thickBot="1">
      <c r="E156"/>
    </row>
    <row r="157" spans="5:5" ht="14.25" thickTop="1" thickBot="1">
      <c r="E157"/>
    </row>
    <row r="158" spans="5:5" ht="14.25" thickTop="1" thickBot="1">
      <c r="E158"/>
    </row>
    <row r="159" spans="5:5" ht="14.25" thickTop="1" thickBot="1">
      <c r="E159"/>
    </row>
    <row r="160" spans="5:5" ht="14.25" thickTop="1" thickBot="1">
      <c r="E160"/>
    </row>
    <row r="161" spans="5:5" ht="14.25" thickTop="1" thickBot="1">
      <c r="E161"/>
    </row>
    <row r="162" spans="5:5" ht="14.25" thickTop="1" thickBot="1">
      <c r="E162"/>
    </row>
    <row r="163" spans="5:5" ht="14.25" thickTop="1" thickBot="1">
      <c r="E163"/>
    </row>
    <row r="164" spans="5:5" ht="14.25" thickTop="1" thickBot="1">
      <c r="E164"/>
    </row>
    <row r="165" spans="5:5" ht="14.25" thickTop="1" thickBot="1">
      <c r="E165"/>
    </row>
    <row r="166" spans="5:5" ht="14.25" thickTop="1" thickBot="1">
      <c r="E166"/>
    </row>
    <row r="167" spans="5:5" ht="14.25" thickTop="1" thickBot="1">
      <c r="E167"/>
    </row>
    <row r="168" spans="5:5" ht="14.25" thickTop="1" thickBot="1">
      <c r="E168"/>
    </row>
    <row r="169" spans="5:5" ht="14.25" thickTop="1" thickBot="1">
      <c r="E169"/>
    </row>
    <row r="170" spans="5:5" ht="14.25" thickTop="1" thickBot="1">
      <c r="E170"/>
    </row>
    <row r="171" spans="5:5" ht="14.25" thickTop="1" thickBot="1">
      <c r="E171"/>
    </row>
    <row r="172" spans="5:5" ht="14.25" thickTop="1" thickBot="1">
      <c r="E172"/>
    </row>
    <row r="173" spans="5:5" ht="14.25" thickTop="1" thickBot="1">
      <c r="E173"/>
    </row>
    <row r="174" spans="5:5" ht="14.25" thickTop="1" thickBot="1">
      <c r="E174"/>
    </row>
    <row r="175" spans="5:5" ht="14.25" thickTop="1" thickBot="1">
      <c r="E175"/>
    </row>
    <row r="176" spans="5:5" ht="14.25" thickTop="1" thickBot="1">
      <c r="E176"/>
    </row>
    <row r="177" spans="5:5" ht="14.25" thickTop="1" thickBot="1">
      <c r="E177"/>
    </row>
    <row r="178" spans="5:5" ht="14.25" thickTop="1" thickBot="1">
      <c r="E178"/>
    </row>
    <row r="179" spans="5:5" ht="14.25" thickTop="1" thickBot="1">
      <c r="E179"/>
    </row>
    <row r="180" spans="5:5" ht="14.25" thickTop="1" thickBot="1">
      <c r="E180"/>
    </row>
    <row r="181" spans="5:5" ht="14.25" thickTop="1" thickBot="1">
      <c r="E181"/>
    </row>
    <row r="182" spans="5:5" ht="14.25" thickTop="1" thickBot="1">
      <c r="E182"/>
    </row>
    <row r="183" spans="5:5" ht="14.25" thickTop="1" thickBot="1">
      <c r="E183"/>
    </row>
    <row r="184" spans="5:5" ht="14.25" thickTop="1" thickBot="1">
      <c r="E184"/>
    </row>
    <row r="185" spans="5:5" ht="14.25" thickTop="1" thickBot="1">
      <c r="E185"/>
    </row>
    <row r="186" spans="5:5" ht="14.25" thickTop="1" thickBot="1">
      <c r="E186"/>
    </row>
    <row r="187" spans="5:5" ht="14.25" thickTop="1" thickBot="1">
      <c r="E187"/>
    </row>
    <row r="188" spans="5:5" ht="14.25" thickTop="1" thickBot="1">
      <c r="E188"/>
    </row>
    <row r="189" spans="5:5" ht="14.25" thickTop="1" thickBot="1">
      <c r="E189"/>
    </row>
    <row r="190" spans="5:5" ht="14.25" thickTop="1" thickBot="1">
      <c r="E190"/>
    </row>
    <row r="191" spans="5:5" ht="14.25" thickTop="1" thickBot="1">
      <c r="E191"/>
    </row>
    <row r="192" spans="5:5" ht="14.25" thickTop="1" thickBot="1">
      <c r="E192"/>
    </row>
    <row r="193" spans="5:5" ht="14.25" thickTop="1" thickBot="1">
      <c r="E193"/>
    </row>
    <row r="194" spans="5:5" ht="14.25" thickTop="1" thickBot="1">
      <c r="E194"/>
    </row>
    <row r="195" spans="5:5" ht="14.25" thickTop="1" thickBot="1">
      <c r="E195"/>
    </row>
    <row r="196" spans="5:5" ht="14.25" thickTop="1" thickBot="1">
      <c r="E196"/>
    </row>
    <row r="197" spans="5:5" ht="14.25" thickTop="1" thickBot="1">
      <c r="E197"/>
    </row>
    <row r="198" spans="5:5" ht="14.25" thickTop="1" thickBot="1">
      <c r="E198"/>
    </row>
    <row r="199" spans="5:5" ht="14.25" thickTop="1" thickBot="1">
      <c r="E199"/>
    </row>
    <row r="200" spans="5:5" ht="14.25" thickTop="1" thickBot="1">
      <c r="E200"/>
    </row>
    <row r="201" spans="5:5" ht="14.25" thickTop="1" thickBot="1">
      <c r="E201"/>
    </row>
    <row r="202" spans="5:5" ht="14.25" thickTop="1" thickBot="1">
      <c r="E202"/>
    </row>
    <row r="203" spans="5:5" ht="14.25" thickTop="1" thickBot="1">
      <c r="E203"/>
    </row>
    <row r="204" spans="5:5" ht="14.25" thickTop="1" thickBot="1">
      <c r="E204"/>
    </row>
    <row r="205" spans="5:5" ht="14.25" thickTop="1" thickBot="1">
      <c r="E205"/>
    </row>
    <row r="206" spans="5:5" ht="14.25" thickTop="1" thickBot="1">
      <c r="E206"/>
    </row>
    <row r="207" spans="5:5" ht="14.25" thickTop="1" thickBot="1">
      <c r="E207"/>
    </row>
    <row r="208" spans="5:5" ht="14.25" thickTop="1" thickBot="1">
      <c r="E208"/>
    </row>
    <row r="209" spans="5:5" ht="14.25" thickTop="1" thickBot="1">
      <c r="E209"/>
    </row>
    <row r="210" spans="5:5" ht="14.25" thickTop="1" thickBot="1">
      <c r="E210"/>
    </row>
    <row r="211" spans="5:5" ht="14.25" thickTop="1" thickBot="1">
      <c r="E211"/>
    </row>
    <row r="212" spans="5:5" ht="14.25" thickTop="1" thickBot="1">
      <c r="E212"/>
    </row>
    <row r="213" spans="5:5" ht="14.25" thickTop="1" thickBot="1">
      <c r="E213"/>
    </row>
    <row r="214" spans="5:5" ht="14.25" thickTop="1" thickBot="1">
      <c r="E214"/>
    </row>
    <row r="215" spans="5:5" ht="14.25" thickTop="1" thickBot="1">
      <c r="E215"/>
    </row>
    <row r="216" spans="5:5" ht="14.25" thickTop="1" thickBot="1">
      <c r="E216"/>
    </row>
    <row r="217" spans="5:5" ht="14.25" thickTop="1" thickBot="1">
      <c r="E217"/>
    </row>
    <row r="218" spans="5:5" ht="14.25" thickTop="1" thickBot="1">
      <c r="E218"/>
    </row>
    <row r="219" spans="5:5" ht="14.25" thickTop="1" thickBot="1">
      <c r="E219"/>
    </row>
    <row r="220" spans="5:5" ht="14.25" thickTop="1" thickBot="1">
      <c r="E220"/>
    </row>
    <row r="221" spans="5:5" ht="14.25" thickTop="1" thickBot="1">
      <c r="E221"/>
    </row>
    <row r="222" spans="5:5" ht="14.25" thickTop="1" thickBot="1">
      <c r="E222"/>
    </row>
    <row r="223" spans="5:5" ht="14.25" thickTop="1" thickBot="1">
      <c r="E223"/>
    </row>
    <row r="224" spans="5:5" ht="14.25" thickTop="1" thickBot="1">
      <c r="E224"/>
    </row>
    <row r="225" spans="5:5" ht="14.25" thickTop="1" thickBot="1">
      <c r="E225"/>
    </row>
    <row r="226" spans="5:5" ht="14.25" thickTop="1" thickBot="1">
      <c r="E226"/>
    </row>
    <row r="227" spans="5:5" ht="14.25" thickTop="1" thickBot="1">
      <c r="E227"/>
    </row>
    <row r="228" spans="5:5" ht="14.25" thickTop="1" thickBot="1">
      <c r="E228"/>
    </row>
    <row r="229" spans="5:5" ht="14.25" thickTop="1" thickBot="1">
      <c r="E229"/>
    </row>
    <row r="230" spans="5:5" ht="14.25" thickTop="1" thickBot="1">
      <c r="E230"/>
    </row>
    <row r="231" spans="5:5" ht="14.25" thickTop="1" thickBot="1">
      <c r="E231"/>
    </row>
    <row r="232" spans="5:5" ht="14.25" thickTop="1" thickBot="1">
      <c r="E232"/>
    </row>
    <row r="233" spans="5:5" ht="14.25" thickTop="1" thickBot="1">
      <c r="E233"/>
    </row>
    <row r="234" spans="5:5" ht="14.25" thickTop="1" thickBot="1">
      <c r="E234"/>
    </row>
    <row r="235" spans="5:5" ht="14.25" thickTop="1" thickBot="1">
      <c r="E235"/>
    </row>
    <row r="236" spans="5:5" ht="14.25" thickTop="1" thickBot="1">
      <c r="E236"/>
    </row>
    <row r="237" spans="5:5" ht="14.25" thickTop="1" thickBot="1">
      <c r="E237"/>
    </row>
    <row r="238" spans="5:5" ht="14.25" thickTop="1" thickBot="1">
      <c r="E238"/>
    </row>
    <row r="239" spans="5:5" ht="14.25" thickTop="1" thickBot="1">
      <c r="E239"/>
    </row>
    <row r="240" spans="5:5" ht="14.25" thickTop="1" thickBot="1">
      <c r="E240"/>
    </row>
    <row r="241" spans="5:5" ht="14.25" thickTop="1" thickBot="1">
      <c r="E241"/>
    </row>
    <row r="242" spans="5:5" ht="14.25" thickTop="1" thickBot="1">
      <c r="E242"/>
    </row>
    <row r="243" spans="5:5" ht="14.25" thickTop="1" thickBot="1">
      <c r="E243"/>
    </row>
    <row r="244" spans="5:5" ht="14.25" thickTop="1" thickBot="1">
      <c r="E244"/>
    </row>
    <row r="245" spans="5:5" ht="14.25" thickTop="1" thickBot="1">
      <c r="E245"/>
    </row>
    <row r="246" spans="5:5" ht="14.25" thickTop="1" thickBot="1">
      <c r="E246"/>
    </row>
    <row r="247" spans="5:5" ht="14.25" thickTop="1" thickBot="1">
      <c r="E247"/>
    </row>
    <row r="248" spans="5:5" ht="14.25" thickTop="1" thickBot="1">
      <c r="E248"/>
    </row>
    <row r="249" spans="5:5" ht="14.25" thickTop="1" thickBot="1">
      <c r="E249"/>
    </row>
    <row r="250" spans="5:5" ht="14.25" thickTop="1" thickBot="1">
      <c r="E250"/>
    </row>
    <row r="251" spans="5:5" ht="14.25" thickTop="1" thickBot="1">
      <c r="E251"/>
    </row>
    <row r="252" spans="5:5" ht="14.25" thickTop="1" thickBot="1">
      <c r="E252"/>
    </row>
    <row r="253" spans="5:5" ht="14.25" thickTop="1" thickBot="1">
      <c r="E253"/>
    </row>
    <row r="254" spans="5:5" ht="14.25" thickTop="1" thickBot="1">
      <c r="E254"/>
    </row>
    <row r="255" spans="5:5" ht="14.25" thickTop="1" thickBot="1">
      <c r="E255"/>
    </row>
    <row r="256" spans="5:5" ht="14.25" thickTop="1" thickBot="1">
      <c r="E256"/>
    </row>
    <row r="257" spans="5:5" ht="14.25" thickTop="1" thickBot="1">
      <c r="E257"/>
    </row>
    <row r="258" spans="5:5" ht="14.25" thickTop="1" thickBot="1">
      <c r="E258"/>
    </row>
    <row r="259" spans="5:5" ht="14.25" thickTop="1" thickBot="1">
      <c r="E259"/>
    </row>
    <row r="260" spans="5:5" ht="14.25" thickTop="1" thickBot="1">
      <c r="E260"/>
    </row>
    <row r="261" spans="5:5" ht="14.25" thickTop="1" thickBot="1">
      <c r="E261"/>
    </row>
    <row r="262" spans="5:5" ht="14.25" thickTop="1" thickBot="1">
      <c r="E262"/>
    </row>
    <row r="263" spans="5:5" ht="14.25" thickTop="1" thickBot="1">
      <c r="E263"/>
    </row>
    <row r="264" spans="5:5" ht="14.25" thickTop="1" thickBot="1">
      <c r="E264"/>
    </row>
    <row r="265" spans="5:5" ht="14.25" thickTop="1" thickBot="1">
      <c r="E265"/>
    </row>
    <row r="266" spans="5:5" ht="14.25" thickTop="1" thickBot="1">
      <c r="E266"/>
    </row>
    <row r="267" spans="5:5" ht="14.25" thickTop="1" thickBot="1">
      <c r="E267"/>
    </row>
    <row r="268" spans="5:5" ht="14.25" thickTop="1" thickBot="1">
      <c r="E268"/>
    </row>
    <row r="269" spans="5:5" ht="14.25" thickTop="1" thickBot="1">
      <c r="E269"/>
    </row>
    <row r="270" spans="5:5" ht="14.25" thickTop="1" thickBot="1">
      <c r="E270"/>
    </row>
    <row r="271" spans="5:5" ht="14.25" thickTop="1" thickBot="1">
      <c r="E271"/>
    </row>
    <row r="272" spans="5:5" ht="14.25" thickTop="1" thickBot="1">
      <c r="E272"/>
    </row>
    <row r="273" spans="5:5" ht="14.25" thickTop="1" thickBot="1">
      <c r="E273"/>
    </row>
    <row r="274" spans="5:5" ht="14.25" thickTop="1" thickBot="1">
      <c r="E274"/>
    </row>
    <row r="275" spans="5:5" ht="14.25" thickTop="1" thickBot="1">
      <c r="E275"/>
    </row>
    <row r="276" spans="5:5" ht="14.25" thickTop="1" thickBot="1">
      <c r="E276"/>
    </row>
    <row r="277" spans="5:5" ht="14.25" thickTop="1" thickBot="1">
      <c r="E277"/>
    </row>
    <row r="278" spans="5:5" ht="14.25" thickTop="1" thickBot="1">
      <c r="E278"/>
    </row>
    <row r="279" spans="5:5" ht="14.25" thickTop="1" thickBot="1">
      <c r="E279"/>
    </row>
    <row r="280" spans="5:5" ht="14.25" thickTop="1" thickBot="1">
      <c r="E280"/>
    </row>
    <row r="281" spans="5:5" ht="14.25" thickTop="1" thickBot="1">
      <c r="E281"/>
    </row>
    <row r="282" spans="5:5" ht="14.25" thickTop="1" thickBot="1">
      <c r="E282"/>
    </row>
    <row r="283" spans="5:5" ht="14.25" thickTop="1" thickBot="1">
      <c r="E283"/>
    </row>
    <row r="284" spans="5:5" ht="14.25" thickTop="1" thickBot="1">
      <c r="E284"/>
    </row>
    <row r="285" spans="5:5" ht="14.25" thickTop="1" thickBot="1">
      <c r="E285"/>
    </row>
    <row r="286" spans="5:5" ht="14.25" thickTop="1" thickBot="1">
      <c r="E286"/>
    </row>
    <row r="287" spans="5:5" ht="14.25" thickTop="1" thickBot="1">
      <c r="E287"/>
    </row>
    <row r="288" spans="5:5" ht="14.25" thickTop="1" thickBot="1">
      <c r="E288"/>
    </row>
    <row r="289" spans="5:5" ht="14.25" thickTop="1" thickBot="1">
      <c r="E289"/>
    </row>
    <row r="290" spans="5:5" ht="14.25" thickTop="1" thickBot="1">
      <c r="E290"/>
    </row>
    <row r="291" spans="5:5" ht="14.25" thickTop="1" thickBot="1">
      <c r="E291"/>
    </row>
    <row r="292" spans="5:5" ht="14.25" thickTop="1" thickBot="1">
      <c r="E292"/>
    </row>
    <row r="293" spans="5:5" ht="14.25" thickTop="1" thickBot="1">
      <c r="E293"/>
    </row>
    <row r="294" spans="5:5" ht="14.25" thickTop="1" thickBot="1">
      <c r="E294"/>
    </row>
    <row r="295" spans="5:5" ht="14.25" thickTop="1" thickBot="1">
      <c r="E295"/>
    </row>
    <row r="296" spans="5:5" ht="14.25" thickTop="1" thickBot="1">
      <c r="E296"/>
    </row>
    <row r="297" spans="5:5" ht="14.25" thickTop="1" thickBot="1">
      <c r="E297"/>
    </row>
    <row r="298" spans="5:5" ht="14.25" thickTop="1" thickBot="1">
      <c r="E298"/>
    </row>
    <row r="299" spans="5:5" ht="14.25" thickTop="1" thickBot="1">
      <c r="E299"/>
    </row>
    <row r="300" spans="5:5" ht="14.25" thickTop="1" thickBot="1">
      <c r="E300"/>
    </row>
    <row r="301" spans="5:5" ht="14.25" thickTop="1" thickBot="1">
      <c r="E301"/>
    </row>
    <row r="302" spans="5:5" ht="14.25" thickTop="1" thickBot="1">
      <c r="E302"/>
    </row>
    <row r="303" spans="5:5" ht="14.25" thickTop="1" thickBot="1">
      <c r="E303"/>
    </row>
    <row r="304" spans="5:5" ht="14.25" thickTop="1" thickBot="1">
      <c r="E304"/>
    </row>
    <row r="305" spans="5:5" ht="14.25" thickTop="1" thickBot="1">
      <c r="E305"/>
    </row>
    <row r="306" spans="5:5" ht="14.25" thickTop="1" thickBot="1">
      <c r="E306"/>
    </row>
    <row r="307" spans="5:5" ht="14.25" thickTop="1" thickBot="1">
      <c r="E307"/>
    </row>
    <row r="308" spans="5:5" ht="14.25" thickTop="1" thickBot="1">
      <c r="E308"/>
    </row>
    <row r="309" spans="5:5" ht="14.25" thickTop="1" thickBot="1">
      <c r="E309"/>
    </row>
    <row r="310" spans="5:5" ht="14.25" thickTop="1" thickBot="1">
      <c r="E310"/>
    </row>
    <row r="311" spans="5:5" ht="14.25" thickTop="1" thickBot="1">
      <c r="E311"/>
    </row>
    <row r="312" spans="5:5" ht="14.25" thickTop="1" thickBot="1">
      <c r="E312"/>
    </row>
    <row r="313" spans="5:5" ht="14.25" thickTop="1" thickBot="1">
      <c r="E313"/>
    </row>
    <row r="314" spans="5:5" ht="14.25" thickTop="1" thickBot="1">
      <c r="E314"/>
    </row>
    <row r="315" spans="5:5" ht="14.25" thickTop="1" thickBot="1">
      <c r="E315"/>
    </row>
    <row r="316" spans="5:5" ht="14.25" thickTop="1" thickBot="1">
      <c r="E316"/>
    </row>
    <row r="317" spans="5:5" ht="14.25" thickTop="1" thickBot="1">
      <c r="E317"/>
    </row>
    <row r="318" spans="5:5" ht="14.25" thickTop="1" thickBot="1">
      <c r="E318"/>
    </row>
    <row r="319" spans="5:5" ht="14.25" thickTop="1" thickBot="1">
      <c r="E319"/>
    </row>
    <row r="320" spans="5:5" ht="14.25" thickTop="1" thickBot="1">
      <c r="E320"/>
    </row>
    <row r="321" spans="5:5" ht="14.25" thickTop="1" thickBot="1">
      <c r="E321"/>
    </row>
    <row r="322" spans="5:5" ht="14.25" thickTop="1" thickBot="1">
      <c r="E322"/>
    </row>
    <row r="323" spans="5:5" ht="14.25" thickTop="1" thickBot="1">
      <c r="E323"/>
    </row>
    <row r="324" spans="5:5" ht="14.25" thickTop="1" thickBot="1">
      <c r="E324"/>
    </row>
    <row r="325" spans="5:5" ht="14.25" thickTop="1" thickBot="1">
      <c r="E325"/>
    </row>
    <row r="326" spans="5:5" ht="14.25" thickTop="1" thickBot="1">
      <c r="E326"/>
    </row>
    <row r="327" spans="5:5" ht="14.25" thickTop="1" thickBot="1">
      <c r="E327"/>
    </row>
    <row r="328" spans="5:5" ht="14.25" thickTop="1" thickBot="1">
      <c r="E328"/>
    </row>
    <row r="329" spans="5:5" ht="14.25" thickTop="1" thickBot="1">
      <c r="E329"/>
    </row>
    <row r="330" spans="5:5" ht="14.25" thickTop="1" thickBot="1">
      <c r="E330"/>
    </row>
    <row r="331" spans="5:5" ht="14.25" thickTop="1" thickBot="1">
      <c r="E331"/>
    </row>
    <row r="332" spans="5:5" ht="14.25" thickTop="1" thickBot="1">
      <c r="E332"/>
    </row>
    <row r="333" spans="5:5" ht="14.25" thickTop="1" thickBot="1">
      <c r="E333"/>
    </row>
    <row r="334" spans="5:5" ht="14.25" thickTop="1" thickBot="1">
      <c r="E334"/>
    </row>
    <row r="335" spans="5:5" ht="14.25" thickTop="1" thickBot="1">
      <c r="E335"/>
    </row>
    <row r="336" spans="5:5" ht="14.25" thickTop="1" thickBot="1">
      <c r="E336"/>
    </row>
    <row r="337" spans="5:5" ht="14.25" thickTop="1" thickBot="1">
      <c r="E337"/>
    </row>
    <row r="338" spans="5:5" ht="14.25" thickTop="1" thickBot="1">
      <c r="E338"/>
    </row>
    <row r="339" spans="5:5" ht="14.25" thickTop="1" thickBot="1">
      <c r="E339"/>
    </row>
    <row r="340" spans="5:5" ht="14.25" thickTop="1" thickBot="1">
      <c r="E340"/>
    </row>
    <row r="341" spans="5:5" ht="14.25" thickTop="1" thickBot="1">
      <c r="E341"/>
    </row>
    <row r="342" spans="5:5" ht="14.25" thickTop="1" thickBot="1">
      <c r="E342"/>
    </row>
    <row r="343" spans="5:5" ht="14.25" thickTop="1" thickBot="1">
      <c r="E343"/>
    </row>
    <row r="344" spans="5:5" ht="14.25" thickTop="1" thickBot="1">
      <c r="E344"/>
    </row>
    <row r="345" spans="5:5" ht="14.25" thickTop="1" thickBot="1">
      <c r="E345"/>
    </row>
    <row r="346" spans="5:5" ht="14.25" thickTop="1" thickBot="1">
      <c r="E346"/>
    </row>
    <row r="347" spans="5:5" ht="14.25" thickTop="1" thickBot="1">
      <c r="E347"/>
    </row>
    <row r="348" spans="5:5" ht="14.25" thickTop="1" thickBot="1">
      <c r="E348"/>
    </row>
    <row r="349" spans="5:5" ht="14.25" thickTop="1" thickBot="1">
      <c r="E349"/>
    </row>
    <row r="350" spans="5:5" ht="14.25" thickTop="1" thickBot="1">
      <c r="E350"/>
    </row>
    <row r="351" spans="5:5" ht="14.25" thickTop="1" thickBot="1">
      <c r="E351"/>
    </row>
    <row r="352" spans="5:5" ht="14.25" thickTop="1" thickBot="1">
      <c r="E352"/>
    </row>
    <row r="353" spans="5:5" ht="14.25" thickTop="1" thickBot="1">
      <c r="E353"/>
    </row>
    <row r="354" spans="5:5" ht="14.25" thickTop="1" thickBot="1">
      <c r="E354"/>
    </row>
    <row r="355" spans="5:5" ht="14.25" thickTop="1" thickBot="1">
      <c r="E355"/>
    </row>
    <row r="356" spans="5:5" ht="14.25" thickTop="1" thickBot="1">
      <c r="E356"/>
    </row>
    <row r="357" spans="5:5" ht="14.25" thickTop="1" thickBot="1">
      <c r="E357"/>
    </row>
    <row r="358" spans="5:5" ht="14.25" thickTop="1" thickBot="1">
      <c r="E358"/>
    </row>
    <row r="359" spans="5:5" ht="14.25" thickTop="1" thickBot="1">
      <c r="E359"/>
    </row>
    <row r="360" spans="5:5" ht="14.25" thickTop="1" thickBot="1">
      <c r="E360"/>
    </row>
    <row r="361" spans="5:5" ht="14.25" thickTop="1" thickBot="1">
      <c r="E361"/>
    </row>
    <row r="362" spans="5:5" ht="14.25" thickTop="1" thickBot="1">
      <c r="E362"/>
    </row>
    <row r="363" spans="5:5" ht="14.25" thickTop="1" thickBot="1">
      <c r="E363"/>
    </row>
    <row r="364" spans="5:5" ht="14.25" thickTop="1" thickBot="1">
      <c r="E364"/>
    </row>
    <row r="365" spans="5:5" ht="14.25" thickTop="1" thickBot="1">
      <c r="E365"/>
    </row>
    <row r="366" spans="5:5" ht="14.25" thickTop="1" thickBot="1">
      <c r="E366"/>
    </row>
    <row r="367" spans="5:5" ht="14.25" thickTop="1" thickBot="1">
      <c r="E367"/>
    </row>
    <row r="368" spans="5:5" ht="14.25" thickTop="1" thickBot="1">
      <c r="E368"/>
    </row>
    <row r="369" spans="5:5" ht="14.25" thickTop="1" thickBot="1">
      <c r="E369"/>
    </row>
    <row r="370" spans="5:5" ht="14.25" thickTop="1" thickBot="1">
      <c r="E370"/>
    </row>
    <row r="371" spans="5:5" ht="14.25" thickTop="1" thickBot="1">
      <c r="E371"/>
    </row>
    <row r="372" spans="5:5" ht="14.25" thickTop="1" thickBot="1">
      <c r="E372"/>
    </row>
    <row r="373" spans="5:5" ht="14.25" thickTop="1" thickBot="1">
      <c r="E373"/>
    </row>
    <row r="374" spans="5:5" ht="14.25" thickTop="1" thickBot="1">
      <c r="E374"/>
    </row>
    <row r="375" spans="5:5" ht="14.25" thickTop="1" thickBot="1">
      <c r="E375"/>
    </row>
    <row r="376" spans="5:5" ht="14.25" thickTop="1" thickBot="1">
      <c r="E376"/>
    </row>
    <row r="377" spans="5:5" ht="14.25" thickTop="1" thickBot="1">
      <c r="E377"/>
    </row>
    <row r="378" spans="5:5" ht="14.25" thickTop="1" thickBot="1">
      <c r="E378"/>
    </row>
    <row r="379" spans="5:5" ht="14.25" thickTop="1" thickBot="1">
      <c r="E379"/>
    </row>
    <row r="380" spans="5:5" ht="14.25" thickTop="1" thickBot="1">
      <c r="E380"/>
    </row>
    <row r="381" spans="5:5" ht="14.25" thickTop="1" thickBot="1">
      <c r="E381"/>
    </row>
    <row r="382" spans="5:5" ht="14.25" thickTop="1" thickBot="1">
      <c r="E382"/>
    </row>
    <row r="383" spans="5:5" ht="14.25" thickTop="1" thickBot="1">
      <c r="E383"/>
    </row>
    <row r="384" spans="5:5" ht="14.25" thickTop="1" thickBot="1">
      <c r="E384"/>
    </row>
    <row r="385" spans="5:5" ht="14.25" thickTop="1" thickBot="1">
      <c r="E385"/>
    </row>
    <row r="386" spans="5:5" ht="14.25" thickTop="1" thickBot="1">
      <c r="E386"/>
    </row>
    <row r="387" spans="5:5" ht="14.25" thickTop="1" thickBot="1">
      <c r="E387"/>
    </row>
    <row r="388" spans="5:5" ht="14.25" thickTop="1" thickBot="1">
      <c r="E388"/>
    </row>
    <row r="389" spans="5:5" ht="14.25" thickTop="1" thickBot="1">
      <c r="E389"/>
    </row>
    <row r="390" spans="5:5" ht="14.25" thickTop="1" thickBot="1">
      <c r="E390"/>
    </row>
    <row r="391" spans="5:5" ht="14.25" thickTop="1" thickBot="1">
      <c r="E391"/>
    </row>
    <row r="392" spans="5:5" ht="14.25" thickTop="1" thickBot="1">
      <c r="E392"/>
    </row>
    <row r="393" spans="5:5" ht="14.25" thickTop="1" thickBot="1">
      <c r="E393"/>
    </row>
    <row r="394" spans="5:5" ht="14.25" thickTop="1" thickBot="1">
      <c r="E394"/>
    </row>
    <row r="395" spans="5:5" ht="14.25" thickTop="1" thickBot="1">
      <c r="E395"/>
    </row>
    <row r="396" spans="5:5" ht="14.25" thickTop="1" thickBot="1">
      <c r="E396"/>
    </row>
    <row r="397" spans="5:5" ht="14.25" thickTop="1" thickBot="1">
      <c r="E397"/>
    </row>
    <row r="398" spans="5:5" ht="14.25" thickTop="1" thickBot="1">
      <c r="E398"/>
    </row>
    <row r="399" spans="5:5" ht="14.25" thickTop="1" thickBot="1">
      <c r="E399"/>
    </row>
    <row r="400" spans="5:5" ht="14.25" thickTop="1" thickBot="1">
      <c r="E400"/>
    </row>
    <row r="401" spans="5:5" ht="14.25" thickTop="1" thickBot="1">
      <c r="E401"/>
    </row>
    <row r="402" spans="5:5" ht="14.25" thickTop="1" thickBot="1">
      <c r="E402"/>
    </row>
    <row r="403" spans="5:5" ht="14.25" thickTop="1" thickBot="1">
      <c r="E403"/>
    </row>
    <row r="404" spans="5:5" ht="14.25" thickTop="1" thickBot="1">
      <c r="E404"/>
    </row>
    <row r="405" spans="5:5" ht="14.25" thickTop="1" thickBot="1">
      <c r="E405"/>
    </row>
    <row r="406" spans="5:5" ht="14.25" thickTop="1" thickBot="1">
      <c r="E406"/>
    </row>
    <row r="407" spans="5:5" ht="14.25" thickTop="1" thickBot="1">
      <c r="E407"/>
    </row>
    <row r="408" spans="5:5" ht="14.25" thickTop="1" thickBot="1">
      <c r="E408"/>
    </row>
    <row r="409" spans="5:5" ht="14.25" thickTop="1" thickBot="1">
      <c r="E409"/>
    </row>
    <row r="410" spans="5:5" ht="14.25" thickTop="1" thickBot="1">
      <c r="E410"/>
    </row>
    <row r="411" spans="5:5" ht="14.25" thickTop="1" thickBot="1">
      <c r="E411"/>
    </row>
    <row r="412" spans="5:5" ht="14.25" thickTop="1" thickBot="1">
      <c r="E412"/>
    </row>
    <row r="413" spans="5:5" ht="14.25" thickTop="1" thickBot="1">
      <c r="E413"/>
    </row>
    <row r="414" spans="5:5" ht="14.25" thickTop="1" thickBot="1">
      <c r="E414"/>
    </row>
    <row r="415" spans="5:5" ht="14.25" thickTop="1" thickBot="1">
      <c r="E415"/>
    </row>
    <row r="416" spans="5:5" ht="14.25" thickTop="1" thickBot="1">
      <c r="E416"/>
    </row>
    <row r="417" spans="5:5" ht="14.25" thickTop="1" thickBot="1">
      <c r="E417"/>
    </row>
    <row r="418" spans="5:5" ht="14.25" thickTop="1" thickBot="1">
      <c r="E418"/>
    </row>
    <row r="419" spans="5:5" ht="14.25" thickTop="1" thickBot="1">
      <c r="E419"/>
    </row>
    <row r="420" spans="5:5" ht="14.25" thickTop="1" thickBot="1">
      <c r="E420"/>
    </row>
    <row r="421" spans="5:5" ht="14.25" thickTop="1" thickBot="1">
      <c r="E421"/>
    </row>
    <row r="422" spans="5:5" ht="14.25" thickTop="1" thickBot="1">
      <c r="E422"/>
    </row>
    <row r="423" spans="5:5" ht="14.25" thickTop="1" thickBot="1">
      <c r="E423"/>
    </row>
    <row r="424" spans="5:5" ht="14.25" thickTop="1" thickBot="1">
      <c r="E424"/>
    </row>
    <row r="425" spans="5:5" ht="14.25" thickTop="1" thickBot="1">
      <c r="E425"/>
    </row>
    <row r="426" spans="5:5" ht="14.25" thickTop="1" thickBot="1">
      <c r="E426"/>
    </row>
    <row r="427" spans="5:5" ht="14.25" thickTop="1" thickBot="1">
      <c r="E427"/>
    </row>
    <row r="428" spans="5:5" ht="14.25" thickTop="1" thickBot="1">
      <c r="E428"/>
    </row>
    <row r="429" spans="5:5" ht="14.25" thickTop="1" thickBot="1">
      <c r="E429"/>
    </row>
    <row r="430" spans="5:5" ht="14.25" thickTop="1" thickBot="1">
      <c r="E430"/>
    </row>
    <row r="431" spans="5:5" ht="14.25" thickTop="1" thickBot="1">
      <c r="E431"/>
    </row>
    <row r="432" spans="5:5" ht="14.25" thickTop="1" thickBot="1">
      <c r="E432"/>
    </row>
    <row r="433" spans="5:5" ht="14.25" thickTop="1" thickBot="1">
      <c r="E433"/>
    </row>
    <row r="434" spans="5:5" ht="14.25" thickTop="1" thickBot="1">
      <c r="E434"/>
    </row>
    <row r="435" spans="5:5" ht="14.25" thickTop="1" thickBot="1">
      <c r="E435"/>
    </row>
    <row r="436" spans="5:5" ht="14.25" thickTop="1" thickBot="1">
      <c r="E436"/>
    </row>
    <row r="437" spans="5:5" ht="14.25" thickTop="1" thickBot="1">
      <c r="E437"/>
    </row>
    <row r="438" spans="5:5" ht="14.25" thickTop="1" thickBot="1">
      <c r="E438"/>
    </row>
    <row r="439" spans="5:5" ht="14.25" thickTop="1" thickBot="1">
      <c r="E439"/>
    </row>
    <row r="440" spans="5:5" ht="14.25" thickTop="1" thickBot="1">
      <c r="E440"/>
    </row>
    <row r="441" spans="5:5" ht="14.25" thickTop="1" thickBot="1">
      <c r="E441"/>
    </row>
    <row r="442" spans="5:5" ht="14.25" thickTop="1" thickBot="1">
      <c r="E442"/>
    </row>
    <row r="443" spans="5:5" ht="14.25" thickTop="1" thickBot="1">
      <c r="E443"/>
    </row>
    <row r="444" spans="5:5" ht="14.25" thickTop="1" thickBot="1">
      <c r="E444"/>
    </row>
    <row r="445" spans="5:5" ht="14.25" thickTop="1" thickBot="1">
      <c r="E445"/>
    </row>
    <row r="446" spans="5:5" ht="14.25" thickTop="1" thickBot="1">
      <c r="E446"/>
    </row>
    <row r="447" spans="5:5" ht="14.25" thickTop="1" thickBot="1">
      <c r="E447"/>
    </row>
    <row r="448" spans="5:5" ht="14.25" thickTop="1" thickBot="1">
      <c r="E448"/>
    </row>
    <row r="449" spans="5:5" ht="14.25" thickTop="1" thickBot="1">
      <c r="E449"/>
    </row>
    <row r="450" spans="5:5" ht="14.25" thickTop="1" thickBot="1">
      <c r="E450"/>
    </row>
    <row r="451" spans="5:5" ht="14.25" thickTop="1" thickBot="1">
      <c r="E451"/>
    </row>
    <row r="452" spans="5:5" ht="14.25" thickTop="1" thickBot="1">
      <c r="E452"/>
    </row>
    <row r="453" spans="5:5" ht="14.25" thickTop="1" thickBot="1">
      <c r="E453"/>
    </row>
    <row r="454" spans="5:5" ht="14.25" thickTop="1" thickBot="1">
      <c r="E454"/>
    </row>
    <row r="455" spans="5:5" ht="14.25" thickTop="1" thickBot="1">
      <c r="E455"/>
    </row>
    <row r="456" spans="5:5" ht="14.25" thickTop="1" thickBot="1">
      <c r="E456"/>
    </row>
    <row r="457" spans="5:5" ht="14.25" thickTop="1" thickBot="1">
      <c r="E457"/>
    </row>
    <row r="458" spans="5:5" ht="14.25" thickTop="1" thickBot="1">
      <c r="E458"/>
    </row>
    <row r="459" spans="5:5" ht="14.25" thickTop="1" thickBot="1">
      <c r="E459"/>
    </row>
    <row r="460" spans="5:5" ht="14.25" thickTop="1" thickBot="1">
      <c r="E460"/>
    </row>
    <row r="461" spans="5:5" ht="14.25" thickTop="1" thickBot="1">
      <c r="E461"/>
    </row>
    <row r="462" spans="5:5" ht="14.25" thickTop="1" thickBot="1">
      <c r="E462"/>
    </row>
    <row r="463" spans="5:5" ht="14.25" thickTop="1" thickBot="1">
      <c r="E463"/>
    </row>
    <row r="464" spans="5:5" ht="14.25" thickTop="1" thickBot="1">
      <c r="E464"/>
    </row>
    <row r="465" spans="5:5" ht="14.25" thickTop="1" thickBot="1">
      <c r="E465"/>
    </row>
    <row r="466" spans="5:5" ht="14.25" thickTop="1" thickBot="1">
      <c r="E466"/>
    </row>
    <row r="467" spans="5:5" ht="14.25" thickTop="1" thickBot="1">
      <c r="E467"/>
    </row>
    <row r="468" spans="5:5" ht="14.25" thickTop="1" thickBot="1">
      <c r="E468"/>
    </row>
    <row r="469" spans="5:5" ht="14.25" thickTop="1" thickBot="1">
      <c r="E469"/>
    </row>
    <row r="470" spans="5:5" ht="14.25" thickTop="1" thickBot="1">
      <c r="E470"/>
    </row>
    <row r="471" spans="5:5" ht="14.25" thickTop="1" thickBot="1">
      <c r="E471"/>
    </row>
    <row r="472" spans="5:5" ht="14.25" thickTop="1" thickBot="1">
      <c r="E472"/>
    </row>
    <row r="473" spans="5:5" ht="14.25" thickTop="1" thickBot="1">
      <c r="E473"/>
    </row>
    <row r="474" spans="5:5" ht="14.25" thickTop="1" thickBot="1">
      <c r="E474"/>
    </row>
    <row r="475" spans="5:5" ht="14.25" thickTop="1" thickBot="1">
      <c r="E475"/>
    </row>
    <row r="476" spans="5:5" ht="14.25" thickTop="1" thickBot="1">
      <c r="E476"/>
    </row>
    <row r="477" spans="5:5" ht="14.25" thickTop="1" thickBot="1">
      <c r="E477"/>
    </row>
    <row r="478" spans="5:5" ht="14.25" thickTop="1" thickBot="1">
      <c r="E478"/>
    </row>
    <row r="479" spans="5:5" ht="14.25" thickTop="1" thickBot="1">
      <c r="E479"/>
    </row>
    <row r="480" spans="5:5" ht="14.25" thickTop="1" thickBot="1">
      <c r="E480"/>
    </row>
    <row r="481" spans="5:5" ht="14.25" thickTop="1" thickBot="1">
      <c r="E481"/>
    </row>
    <row r="482" spans="5:5" ht="14.25" thickTop="1" thickBot="1">
      <c r="E482"/>
    </row>
    <row r="483" spans="5:5" ht="14.25" thickTop="1" thickBot="1">
      <c r="E483"/>
    </row>
    <row r="484" spans="5:5" ht="14.25" thickTop="1" thickBot="1">
      <c r="E484"/>
    </row>
    <row r="485" spans="5:5" ht="14.25" thickTop="1" thickBot="1">
      <c r="E485"/>
    </row>
    <row r="486" spans="5:5" ht="14.25" thickTop="1" thickBot="1">
      <c r="E486"/>
    </row>
    <row r="487" spans="5:5" ht="14.25" thickTop="1" thickBot="1">
      <c r="E487"/>
    </row>
    <row r="488" spans="5:5" ht="14.25" thickTop="1" thickBot="1">
      <c r="E488"/>
    </row>
    <row r="489" spans="5:5" ht="14.25" thickTop="1" thickBot="1">
      <c r="E489"/>
    </row>
    <row r="490" spans="5:5" ht="14.25" thickTop="1" thickBot="1">
      <c r="E490"/>
    </row>
    <row r="491" spans="5:5" ht="14.25" thickTop="1" thickBot="1">
      <c r="E491"/>
    </row>
    <row r="492" spans="5:5" ht="14.25" thickTop="1" thickBot="1">
      <c r="E492"/>
    </row>
    <row r="493" spans="5:5" ht="14.25" thickTop="1" thickBot="1">
      <c r="E493"/>
    </row>
    <row r="494" spans="5:5" ht="14.25" thickTop="1" thickBot="1">
      <c r="E494"/>
    </row>
    <row r="495" spans="5:5" ht="14.25" thickTop="1" thickBot="1">
      <c r="E495"/>
    </row>
    <row r="496" spans="5:5" ht="14.25" thickTop="1" thickBot="1">
      <c r="E496"/>
    </row>
    <row r="497" spans="5:5" ht="14.25" thickTop="1" thickBot="1">
      <c r="E497"/>
    </row>
    <row r="498" spans="5:5" ht="14.25" thickTop="1" thickBot="1">
      <c r="E498"/>
    </row>
    <row r="499" spans="5:5" ht="14.25" thickTop="1" thickBot="1">
      <c r="E499"/>
    </row>
    <row r="500" spans="5:5" ht="14.25" thickTop="1" thickBot="1">
      <c r="E500"/>
    </row>
    <row r="501" spans="5:5" ht="14.25" thickTop="1" thickBot="1">
      <c r="E501"/>
    </row>
    <row r="502" spans="5:5" ht="14.25" thickTop="1" thickBot="1">
      <c r="E502"/>
    </row>
    <row r="503" spans="5:5" ht="14.25" thickTop="1" thickBot="1">
      <c r="E503"/>
    </row>
    <row r="504" spans="5:5" ht="14.25" thickTop="1" thickBot="1">
      <c r="E504"/>
    </row>
    <row r="505" spans="5:5" ht="14.25" thickTop="1" thickBot="1">
      <c r="E505"/>
    </row>
    <row r="506" spans="5:5" ht="14.25" thickTop="1" thickBot="1">
      <c r="E506"/>
    </row>
    <row r="507" spans="5:5" ht="14.25" thickTop="1" thickBot="1">
      <c r="E507"/>
    </row>
    <row r="508" spans="5:5" ht="14.25" thickTop="1" thickBot="1">
      <c r="E508"/>
    </row>
    <row r="509" spans="5:5" ht="14.25" thickTop="1" thickBot="1">
      <c r="E509"/>
    </row>
    <row r="510" spans="5:5" ht="14.25" thickTop="1" thickBot="1">
      <c r="E510"/>
    </row>
    <row r="511" spans="5:5" ht="14.25" thickTop="1" thickBot="1">
      <c r="E511"/>
    </row>
    <row r="512" spans="5:5" ht="14.25" thickTop="1" thickBot="1">
      <c r="E512"/>
    </row>
    <row r="513" spans="5:5" ht="14.25" thickTop="1" thickBot="1">
      <c r="E513"/>
    </row>
    <row r="514" spans="5:5" ht="14.25" thickTop="1" thickBot="1">
      <c r="E514"/>
    </row>
    <row r="515" spans="5:5" ht="14.25" thickTop="1" thickBot="1">
      <c r="E515"/>
    </row>
    <row r="516" spans="5:5" ht="14.25" thickTop="1" thickBot="1">
      <c r="E516"/>
    </row>
    <row r="517" spans="5:5" ht="14.25" thickTop="1" thickBot="1">
      <c r="E517"/>
    </row>
    <row r="518" spans="5:5" ht="14.25" thickTop="1" thickBot="1">
      <c r="E518"/>
    </row>
    <row r="519" spans="5:5" ht="14.25" thickTop="1" thickBot="1">
      <c r="E519"/>
    </row>
    <row r="520" spans="5:5" ht="14.25" thickTop="1" thickBot="1">
      <c r="E520"/>
    </row>
    <row r="521" spans="5:5" ht="14.25" thickTop="1" thickBot="1">
      <c r="E521"/>
    </row>
    <row r="522" spans="5:5" ht="14.25" thickTop="1" thickBot="1">
      <c r="E522"/>
    </row>
    <row r="523" spans="5:5" ht="14.25" thickTop="1" thickBot="1">
      <c r="E523"/>
    </row>
    <row r="524" spans="5:5" ht="14.25" thickTop="1" thickBot="1">
      <c r="E524"/>
    </row>
    <row r="525" spans="5:5" ht="14.25" thickTop="1" thickBot="1">
      <c r="E525"/>
    </row>
    <row r="526" spans="5:5" ht="14.25" thickTop="1" thickBot="1">
      <c r="E526"/>
    </row>
    <row r="527" spans="5:5" ht="14.25" thickTop="1" thickBot="1">
      <c r="E527"/>
    </row>
    <row r="528" spans="5:5" ht="14.25" thickTop="1" thickBot="1">
      <c r="E528"/>
    </row>
    <row r="529" spans="5:5" ht="14.25" thickTop="1" thickBot="1">
      <c r="E529"/>
    </row>
    <row r="530" spans="5:5" ht="14.25" thickTop="1" thickBot="1">
      <c r="E530"/>
    </row>
    <row r="531" spans="5:5" ht="14.25" thickTop="1" thickBot="1">
      <c r="E531"/>
    </row>
    <row r="532" spans="5:5" ht="14.25" thickTop="1" thickBot="1">
      <c r="E532"/>
    </row>
    <row r="533" spans="5:5" ht="14.25" thickTop="1" thickBot="1">
      <c r="E533"/>
    </row>
    <row r="534" spans="5:5" ht="14.25" thickTop="1" thickBot="1">
      <c r="E534"/>
    </row>
    <row r="535" spans="5:5" ht="14.25" thickTop="1" thickBot="1">
      <c r="E535"/>
    </row>
    <row r="536" spans="5:5" ht="14.25" thickTop="1" thickBot="1">
      <c r="E536"/>
    </row>
    <row r="537" spans="5:5" ht="14.25" thickTop="1" thickBot="1">
      <c r="E537"/>
    </row>
    <row r="538" spans="5:5" ht="14.25" thickTop="1" thickBot="1">
      <c r="E538"/>
    </row>
    <row r="539" spans="5:5" ht="14.25" thickTop="1" thickBot="1">
      <c r="E539"/>
    </row>
    <row r="540" spans="5:5" ht="14.25" thickTop="1" thickBot="1">
      <c r="E540"/>
    </row>
    <row r="541" spans="5:5" ht="14.25" thickTop="1" thickBot="1">
      <c r="E541"/>
    </row>
    <row r="542" spans="5:5" ht="14.25" thickTop="1" thickBot="1">
      <c r="E542"/>
    </row>
    <row r="543" spans="5:5" ht="14.25" thickTop="1" thickBot="1">
      <c r="E543"/>
    </row>
    <row r="544" spans="5:5" ht="14.25" thickTop="1" thickBot="1">
      <c r="E544"/>
    </row>
    <row r="545" spans="5:5" ht="14.25" thickTop="1" thickBot="1">
      <c r="E545"/>
    </row>
    <row r="546" spans="5:5" ht="14.25" thickTop="1" thickBot="1">
      <c r="E546"/>
    </row>
    <row r="547" spans="5:5" ht="14.25" thickTop="1" thickBot="1">
      <c r="E547"/>
    </row>
    <row r="548" spans="5:5" ht="14.25" thickTop="1" thickBot="1">
      <c r="E548"/>
    </row>
    <row r="549" spans="5:5" ht="14.25" thickTop="1" thickBot="1">
      <c r="E549"/>
    </row>
    <row r="550" spans="5:5" ht="14.25" thickTop="1" thickBot="1">
      <c r="E550"/>
    </row>
    <row r="551" spans="5:5" ht="14.25" thickTop="1" thickBot="1">
      <c r="E551"/>
    </row>
    <row r="552" spans="5:5" ht="14.25" thickTop="1" thickBot="1">
      <c r="E552"/>
    </row>
    <row r="553" spans="5:5" ht="14.25" thickTop="1" thickBot="1">
      <c r="E553"/>
    </row>
    <row r="554" spans="5:5" ht="14.25" thickTop="1" thickBot="1">
      <c r="E554"/>
    </row>
    <row r="555" spans="5:5" ht="14.25" thickTop="1" thickBot="1">
      <c r="E555"/>
    </row>
    <row r="556" spans="5:5" ht="14.25" thickTop="1" thickBot="1">
      <c r="E556"/>
    </row>
    <row r="557" spans="5:5" ht="14.25" thickTop="1" thickBot="1">
      <c r="E557"/>
    </row>
    <row r="558" spans="5:5" ht="14.25" thickTop="1" thickBot="1">
      <c r="E558"/>
    </row>
    <row r="559" spans="5:5" ht="14.25" thickTop="1" thickBot="1">
      <c r="E559"/>
    </row>
    <row r="560" spans="5:5" ht="14.25" thickTop="1" thickBot="1">
      <c r="E560"/>
    </row>
    <row r="561" spans="5:5" ht="14.25" thickTop="1" thickBot="1">
      <c r="E561"/>
    </row>
    <row r="562" spans="5:5" ht="14.25" thickTop="1" thickBot="1">
      <c r="E562"/>
    </row>
    <row r="563" spans="5:5" ht="14.25" thickTop="1" thickBot="1">
      <c r="E563"/>
    </row>
    <row r="564" spans="5:5" ht="14.25" thickTop="1" thickBot="1">
      <c r="E564"/>
    </row>
    <row r="565" spans="5:5" ht="14.25" thickTop="1" thickBot="1">
      <c r="E565"/>
    </row>
    <row r="566" spans="5:5" ht="14.25" thickTop="1" thickBot="1">
      <c r="E566"/>
    </row>
    <row r="567" spans="5:5" ht="14.25" thickTop="1" thickBot="1">
      <c r="E567"/>
    </row>
    <row r="568" spans="5:5" ht="14.25" thickTop="1" thickBot="1">
      <c r="E568"/>
    </row>
    <row r="569" spans="5:5" ht="14.25" thickTop="1" thickBot="1">
      <c r="E569"/>
    </row>
    <row r="570" spans="5:5" ht="14.25" thickTop="1" thickBot="1">
      <c r="E570"/>
    </row>
    <row r="571" spans="5:5" ht="14.25" thickTop="1" thickBot="1">
      <c r="E571"/>
    </row>
    <row r="572" spans="5:5" ht="14.25" thickTop="1" thickBot="1">
      <c r="E572"/>
    </row>
    <row r="573" spans="5:5" ht="14.25" thickTop="1" thickBot="1">
      <c r="E573"/>
    </row>
    <row r="574" spans="5:5" ht="14.25" thickTop="1" thickBot="1">
      <c r="E574"/>
    </row>
    <row r="575" spans="5:5" ht="14.25" thickTop="1" thickBot="1">
      <c r="E575"/>
    </row>
    <row r="576" spans="5:5" ht="14.25" thickTop="1" thickBot="1">
      <c r="E576"/>
    </row>
    <row r="577" spans="5:5" ht="14.25" thickTop="1" thickBot="1">
      <c r="E577"/>
    </row>
    <row r="578" spans="5:5" ht="14.25" thickTop="1" thickBot="1">
      <c r="E578"/>
    </row>
    <row r="579" spans="5:5" ht="14.25" thickTop="1" thickBot="1">
      <c r="E579"/>
    </row>
    <row r="580" spans="5:5" ht="14.25" thickTop="1" thickBot="1">
      <c r="E580"/>
    </row>
    <row r="581" spans="5:5" ht="14.25" thickTop="1" thickBot="1">
      <c r="E581"/>
    </row>
    <row r="582" spans="5:5" ht="14.25" thickTop="1" thickBot="1">
      <c r="E582"/>
    </row>
    <row r="583" spans="5:5" ht="14.25" thickTop="1" thickBot="1">
      <c r="E583"/>
    </row>
    <row r="584" spans="5:5" ht="14.25" thickTop="1" thickBot="1">
      <c r="E584"/>
    </row>
    <row r="585" spans="5:5" ht="14.25" thickTop="1" thickBot="1">
      <c r="E585"/>
    </row>
    <row r="586" spans="5:5" ht="14.25" thickTop="1" thickBot="1">
      <c r="E586"/>
    </row>
    <row r="587" spans="5:5" ht="14.25" thickTop="1" thickBot="1">
      <c r="E587"/>
    </row>
    <row r="588" spans="5:5" ht="14.25" thickTop="1" thickBot="1">
      <c r="E588"/>
    </row>
    <row r="589" spans="5:5" ht="14.25" thickTop="1" thickBot="1">
      <c r="E589"/>
    </row>
    <row r="590" spans="5:5" ht="14.25" thickTop="1" thickBot="1">
      <c r="E590"/>
    </row>
    <row r="591" spans="5:5" ht="14.25" thickTop="1" thickBot="1">
      <c r="E591"/>
    </row>
    <row r="592" spans="5:5" ht="14.25" thickTop="1" thickBot="1">
      <c r="E592"/>
    </row>
    <row r="593" spans="5:5" ht="14.25" thickTop="1" thickBot="1">
      <c r="E593"/>
    </row>
    <row r="594" spans="5:5" ht="14.25" thickTop="1" thickBot="1">
      <c r="E594"/>
    </row>
    <row r="595" spans="5:5" ht="14.25" thickTop="1" thickBot="1">
      <c r="E595"/>
    </row>
    <row r="596" spans="5:5" ht="14.25" thickTop="1" thickBot="1">
      <c r="E596"/>
    </row>
    <row r="597" spans="5:5" ht="14.25" thickTop="1" thickBot="1">
      <c r="E597"/>
    </row>
    <row r="598" spans="5:5" ht="14.25" thickTop="1" thickBot="1">
      <c r="E598"/>
    </row>
    <row r="599" spans="5:5" ht="14.25" thickTop="1" thickBot="1">
      <c r="E599"/>
    </row>
    <row r="600" spans="5:5" ht="14.25" thickTop="1" thickBot="1">
      <c r="E600"/>
    </row>
    <row r="601" spans="5:5" ht="14.25" thickTop="1" thickBot="1">
      <c r="E601"/>
    </row>
    <row r="602" spans="5:5" ht="14.25" thickTop="1" thickBot="1">
      <c r="E602"/>
    </row>
    <row r="603" spans="5:5" ht="14.25" thickTop="1" thickBot="1">
      <c r="E603"/>
    </row>
    <row r="604" spans="5:5" ht="14.25" thickTop="1" thickBot="1">
      <c r="E604"/>
    </row>
    <row r="605" spans="5:5" ht="14.25" thickTop="1" thickBot="1">
      <c r="E605"/>
    </row>
    <row r="606" spans="5:5" ht="14.25" thickTop="1" thickBot="1">
      <c r="E606"/>
    </row>
    <row r="607" spans="5:5" ht="14.25" thickTop="1" thickBot="1">
      <c r="E607"/>
    </row>
    <row r="608" spans="5:5" ht="14.25" thickTop="1" thickBot="1">
      <c r="E608"/>
    </row>
    <row r="609" spans="5:5" ht="14.25" thickTop="1" thickBot="1">
      <c r="E609"/>
    </row>
    <row r="610" spans="5:5" ht="14.25" thickTop="1" thickBot="1">
      <c r="E610"/>
    </row>
    <row r="611" spans="5:5" ht="14.25" thickTop="1" thickBot="1">
      <c r="E611"/>
    </row>
    <row r="612" spans="5:5" ht="14.25" thickTop="1" thickBot="1">
      <c r="E612"/>
    </row>
    <row r="613" spans="5:5" ht="14.25" thickTop="1" thickBot="1">
      <c r="E613"/>
    </row>
    <row r="614" spans="5:5" ht="14.25" thickTop="1" thickBot="1">
      <c r="E614"/>
    </row>
    <row r="615" spans="5:5" ht="14.25" thickTop="1" thickBot="1">
      <c r="E615"/>
    </row>
    <row r="616" spans="5:5" ht="14.25" thickTop="1" thickBot="1">
      <c r="E616"/>
    </row>
    <row r="617" spans="5:5" ht="14.25" thickTop="1" thickBot="1">
      <c r="E617"/>
    </row>
    <row r="618" spans="5:5" ht="14.25" thickTop="1" thickBot="1">
      <c r="E618"/>
    </row>
    <row r="619" spans="5:5" ht="14.25" thickTop="1" thickBot="1">
      <c r="E619"/>
    </row>
    <row r="620" spans="5:5" ht="14.25" thickTop="1" thickBot="1">
      <c r="E620"/>
    </row>
    <row r="621" spans="5:5" ht="14.25" thickTop="1" thickBot="1">
      <c r="E621"/>
    </row>
    <row r="622" spans="5:5" ht="14.25" thickTop="1" thickBot="1">
      <c r="E622"/>
    </row>
    <row r="623" spans="5:5" ht="14.25" thickTop="1" thickBot="1">
      <c r="E623"/>
    </row>
    <row r="624" spans="5:5" ht="14.25" thickTop="1" thickBot="1">
      <c r="E624"/>
    </row>
    <row r="625" spans="5:5" ht="14.25" thickTop="1" thickBot="1">
      <c r="E625"/>
    </row>
    <row r="626" spans="5:5" ht="14.25" thickTop="1" thickBot="1">
      <c r="E626"/>
    </row>
    <row r="627" spans="5:5" ht="14.25" thickTop="1" thickBot="1">
      <c r="E627"/>
    </row>
    <row r="628" spans="5:5" ht="14.25" thickTop="1" thickBot="1">
      <c r="E628"/>
    </row>
    <row r="629" spans="5:5" ht="14.25" thickTop="1" thickBot="1">
      <c r="E629"/>
    </row>
    <row r="630" spans="5:5" ht="14.25" thickTop="1" thickBot="1">
      <c r="E630"/>
    </row>
    <row r="631" spans="5:5" ht="14.25" thickTop="1" thickBot="1">
      <c r="E631"/>
    </row>
    <row r="632" spans="5:5" ht="14.25" thickTop="1" thickBot="1">
      <c r="E632"/>
    </row>
    <row r="633" spans="5:5" ht="14.25" thickTop="1" thickBot="1">
      <c r="E633"/>
    </row>
    <row r="634" spans="5:5" ht="14.25" thickTop="1" thickBot="1">
      <c r="E634"/>
    </row>
    <row r="635" spans="5:5" ht="14.25" thickTop="1" thickBot="1">
      <c r="E635"/>
    </row>
    <row r="636" spans="5:5" ht="14.25" thickTop="1" thickBot="1">
      <c r="E636"/>
    </row>
    <row r="637" spans="5:5" ht="14.25" thickTop="1" thickBot="1">
      <c r="E637"/>
    </row>
    <row r="638" spans="5:5" ht="14.25" thickTop="1" thickBot="1">
      <c r="E638"/>
    </row>
    <row r="639" spans="5:5" ht="14.25" thickTop="1" thickBot="1">
      <c r="E639"/>
    </row>
    <row r="640" spans="5:5" ht="14.25" thickTop="1" thickBot="1">
      <c r="E640"/>
    </row>
    <row r="641" spans="5:5" ht="14.25" thickTop="1" thickBot="1">
      <c r="E641"/>
    </row>
    <row r="642" spans="5:5" ht="14.25" thickTop="1" thickBot="1">
      <c r="E642"/>
    </row>
    <row r="643" spans="5:5" ht="14.25" thickTop="1" thickBot="1">
      <c r="E643"/>
    </row>
    <row r="644" spans="5:5" ht="14.25" thickTop="1" thickBot="1">
      <c r="E644"/>
    </row>
    <row r="645" spans="5:5" ht="14.25" thickTop="1" thickBot="1">
      <c r="E645"/>
    </row>
    <row r="646" spans="5:5" ht="14.25" thickTop="1" thickBot="1">
      <c r="E646"/>
    </row>
    <row r="647" spans="5:5" ht="14.25" thickTop="1" thickBot="1">
      <c r="E647"/>
    </row>
    <row r="648" spans="5:5" ht="14.25" thickTop="1" thickBot="1">
      <c r="E648"/>
    </row>
    <row r="649" spans="5:5" ht="14.25" thickTop="1" thickBot="1">
      <c r="E649"/>
    </row>
    <row r="650" spans="5:5" ht="14.25" thickTop="1" thickBot="1">
      <c r="E650"/>
    </row>
    <row r="651" spans="5:5" ht="14.25" thickTop="1" thickBot="1">
      <c r="E651"/>
    </row>
    <row r="652" spans="5:5" ht="14.25" thickTop="1" thickBot="1">
      <c r="E652"/>
    </row>
    <row r="653" spans="5:5" ht="14.25" thickTop="1" thickBot="1">
      <c r="E653"/>
    </row>
    <row r="654" spans="5:5" ht="14.25" thickTop="1" thickBot="1">
      <c r="E654"/>
    </row>
    <row r="655" spans="5:5" ht="14.25" thickTop="1" thickBot="1">
      <c r="E655"/>
    </row>
    <row r="656" spans="5:5" ht="14.25" thickTop="1" thickBot="1">
      <c r="E656"/>
    </row>
    <row r="657" spans="5:5" ht="14.25" thickTop="1" thickBot="1">
      <c r="E657"/>
    </row>
    <row r="658" spans="5:5" ht="14.25" thickTop="1" thickBot="1">
      <c r="E658"/>
    </row>
    <row r="659" spans="5:5" ht="14.25" thickTop="1" thickBot="1">
      <c r="E659"/>
    </row>
    <row r="660" spans="5:5" ht="14.25" thickTop="1" thickBot="1">
      <c r="E660"/>
    </row>
    <row r="661" spans="5:5" ht="14.25" thickTop="1" thickBot="1">
      <c r="E661"/>
    </row>
    <row r="662" spans="5:5" ht="14.25" thickTop="1" thickBot="1">
      <c r="E662"/>
    </row>
    <row r="663" spans="5:5" ht="14.25" thickTop="1" thickBot="1">
      <c r="E663"/>
    </row>
    <row r="664" spans="5:5" ht="14.25" thickTop="1" thickBot="1">
      <c r="E664"/>
    </row>
    <row r="665" spans="5:5" ht="14.25" thickTop="1" thickBot="1">
      <c r="E665"/>
    </row>
    <row r="666" spans="5:5" ht="14.25" thickTop="1" thickBot="1">
      <c r="E666"/>
    </row>
    <row r="667" spans="5:5" ht="14.25" thickTop="1" thickBot="1">
      <c r="E667"/>
    </row>
    <row r="668" spans="5:5" ht="14.25" thickTop="1" thickBot="1">
      <c r="E668"/>
    </row>
    <row r="669" spans="5:5" ht="14.25" thickTop="1" thickBot="1">
      <c r="E669"/>
    </row>
    <row r="670" spans="5:5" ht="14.25" thickTop="1" thickBot="1">
      <c r="E670"/>
    </row>
    <row r="671" spans="5:5" ht="14.25" thickTop="1" thickBot="1">
      <c r="E671"/>
    </row>
    <row r="672" spans="5:5" ht="14.25" thickTop="1" thickBot="1">
      <c r="E672"/>
    </row>
    <row r="673" spans="5:5" ht="14.25" thickTop="1" thickBot="1">
      <c r="E673"/>
    </row>
    <row r="674" spans="5:5" ht="14.25" thickTop="1" thickBot="1">
      <c r="E674"/>
    </row>
    <row r="675" spans="5:5" ht="14.25" thickTop="1" thickBot="1">
      <c r="E675"/>
    </row>
    <row r="676" spans="5:5" ht="14.25" thickTop="1" thickBot="1">
      <c r="E676"/>
    </row>
    <row r="677" spans="5:5" ht="14.25" thickTop="1" thickBot="1">
      <c r="E677"/>
    </row>
    <row r="678" spans="5:5" ht="14.25" thickTop="1" thickBot="1">
      <c r="E678"/>
    </row>
    <row r="679" spans="5:5" ht="14.25" thickTop="1" thickBot="1">
      <c r="E679"/>
    </row>
    <row r="680" spans="5:5" ht="14.25" thickTop="1" thickBot="1">
      <c r="E680"/>
    </row>
    <row r="681" spans="5:5" ht="14.25" thickTop="1" thickBot="1">
      <c r="E681"/>
    </row>
    <row r="682" spans="5:5" ht="14.25" thickTop="1" thickBot="1">
      <c r="E682"/>
    </row>
    <row r="683" spans="5:5" ht="14.25" thickTop="1" thickBot="1">
      <c r="E683"/>
    </row>
    <row r="684" spans="5:5" ht="14.25" thickTop="1" thickBot="1">
      <c r="E684"/>
    </row>
    <row r="685" spans="5:5" ht="14.25" thickTop="1" thickBot="1">
      <c r="E685"/>
    </row>
    <row r="686" spans="5:5" ht="14.25" thickTop="1" thickBot="1">
      <c r="E686"/>
    </row>
    <row r="687" spans="5:5" ht="14.25" thickTop="1" thickBot="1">
      <c r="E687"/>
    </row>
    <row r="688" spans="5:5" ht="14.25" thickTop="1" thickBot="1">
      <c r="E688"/>
    </row>
    <row r="689" spans="5:5" ht="14.25" thickTop="1" thickBot="1">
      <c r="E689"/>
    </row>
    <row r="690" spans="5:5" ht="14.25" thickTop="1" thickBot="1">
      <c r="E690"/>
    </row>
    <row r="691" spans="5:5" ht="14.25" thickTop="1" thickBot="1">
      <c r="E691"/>
    </row>
    <row r="692" spans="5:5" ht="14.25" thickTop="1" thickBot="1">
      <c r="E692"/>
    </row>
    <row r="693" spans="5:5" ht="14.25" thickTop="1" thickBot="1">
      <c r="E693"/>
    </row>
    <row r="694" spans="5:5" ht="14.25" thickTop="1" thickBot="1">
      <c r="E694"/>
    </row>
    <row r="695" spans="5:5" ht="14.25" thickTop="1" thickBot="1">
      <c r="E695"/>
    </row>
    <row r="696" spans="5:5" ht="14.25" thickTop="1" thickBot="1">
      <c r="E696"/>
    </row>
    <row r="697" spans="5:5" ht="14.25" thickTop="1" thickBot="1">
      <c r="E697"/>
    </row>
    <row r="698" spans="5:5" ht="14.25" thickTop="1" thickBot="1">
      <c r="E698"/>
    </row>
    <row r="699" spans="5:5" ht="14.25" thickTop="1" thickBot="1">
      <c r="E699"/>
    </row>
    <row r="700" spans="5:5" ht="14.25" thickTop="1" thickBot="1">
      <c r="E700"/>
    </row>
    <row r="701" spans="5:5" ht="14.25" thickTop="1" thickBot="1">
      <c r="E701"/>
    </row>
    <row r="702" spans="5:5" ht="14.25" thickTop="1" thickBot="1">
      <c r="E702"/>
    </row>
    <row r="703" spans="5:5" ht="14.25" thickTop="1" thickBot="1">
      <c r="E703"/>
    </row>
    <row r="704" spans="5:5" ht="14.25" thickTop="1" thickBot="1">
      <c r="E704"/>
    </row>
    <row r="705" spans="5:5" ht="14.25" thickTop="1" thickBot="1">
      <c r="E705"/>
    </row>
    <row r="706" spans="5:5" ht="14.25" thickTop="1" thickBot="1">
      <c r="E706"/>
    </row>
    <row r="707" spans="5:5" ht="14.25" thickTop="1" thickBot="1">
      <c r="E707"/>
    </row>
    <row r="708" spans="5:5" ht="14.25" thickTop="1" thickBot="1">
      <c r="E708"/>
    </row>
    <row r="709" spans="5:5" ht="14.25" thickTop="1" thickBot="1">
      <c r="E709"/>
    </row>
    <row r="710" spans="5:5" ht="14.25" thickTop="1" thickBot="1">
      <c r="E710"/>
    </row>
    <row r="711" spans="5:5" ht="14.25" thickTop="1" thickBot="1">
      <c r="E711"/>
    </row>
    <row r="712" spans="5:5" ht="14.25" thickTop="1" thickBot="1">
      <c r="E712"/>
    </row>
    <row r="713" spans="5:5" ht="14.25" thickTop="1" thickBot="1">
      <c r="E713"/>
    </row>
    <row r="714" spans="5:5" ht="14.25" thickTop="1" thickBot="1">
      <c r="E714"/>
    </row>
    <row r="715" spans="5:5" ht="14.25" thickTop="1" thickBot="1">
      <c r="E715"/>
    </row>
    <row r="716" spans="5:5" ht="14.25" thickTop="1" thickBot="1">
      <c r="E716"/>
    </row>
    <row r="717" spans="5:5" ht="14.25" thickTop="1" thickBot="1">
      <c r="E717"/>
    </row>
    <row r="718" spans="5:5" ht="14.25" thickTop="1" thickBot="1">
      <c r="E718"/>
    </row>
    <row r="719" spans="5:5" ht="14.25" thickTop="1" thickBot="1">
      <c r="E719"/>
    </row>
    <row r="720" spans="5:5" ht="14.25" thickTop="1" thickBot="1">
      <c r="E720"/>
    </row>
    <row r="721" spans="5:5" ht="14.25" thickTop="1" thickBot="1">
      <c r="E721"/>
    </row>
    <row r="722" spans="5:5" ht="14.25" thickTop="1" thickBot="1">
      <c r="E722"/>
    </row>
    <row r="723" spans="5:5" ht="14.25" thickTop="1" thickBot="1">
      <c r="E723"/>
    </row>
    <row r="724" spans="5:5" ht="14.25" thickTop="1" thickBot="1">
      <c r="E724"/>
    </row>
    <row r="725" spans="5:5" ht="14.25" thickTop="1" thickBot="1">
      <c r="E725"/>
    </row>
    <row r="726" spans="5:5" ht="14.25" thickTop="1" thickBot="1">
      <c r="E726"/>
    </row>
    <row r="727" spans="5:5" ht="14.25" thickTop="1" thickBot="1">
      <c r="E727"/>
    </row>
    <row r="728" spans="5:5" ht="14.25" thickTop="1" thickBot="1">
      <c r="E728"/>
    </row>
    <row r="729" spans="5:5" ht="14.25" thickTop="1" thickBot="1">
      <c r="E729"/>
    </row>
    <row r="730" spans="5:5" ht="14.25" thickTop="1" thickBot="1">
      <c r="E730"/>
    </row>
    <row r="731" spans="5:5" ht="14.25" thickTop="1" thickBot="1">
      <c r="E731"/>
    </row>
    <row r="732" spans="5:5" ht="14.25" thickTop="1" thickBot="1">
      <c r="E732"/>
    </row>
    <row r="733" spans="5:5" ht="14.25" thickTop="1" thickBot="1">
      <c r="E733"/>
    </row>
    <row r="734" spans="5:5" ht="14.25" thickTop="1" thickBot="1">
      <c r="E734"/>
    </row>
    <row r="735" spans="5:5" ht="14.25" thickTop="1" thickBot="1">
      <c r="E735"/>
    </row>
    <row r="736" spans="5:5" ht="14.25" thickTop="1" thickBot="1">
      <c r="E736"/>
    </row>
    <row r="737" spans="5:5" ht="14.25" thickTop="1" thickBot="1">
      <c r="E737"/>
    </row>
    <row r="738" spans="5:5" ht="14.25" thickTop="1" thickBot="1">
      <c r="E738"/>
    </row>
    <row r="739" spans="5:5" ht="14.25" thickTop="1" thickBot="1">
      <c r="E739"/>
    </row>
    <row r="740" spans="5:5" ht="14.25" thickTop="1" thickBot="1">
      <c r="E740"/>
    </row>
    <row r="741" spans="5:5" ht="14.25" thickTop="1" thickBot="1">
      <c r="E741"/>
    </row>
    <row r="742" spans="5:5" ht="14.25" thickTop="1" thickBot="1">
      <c r="E742"/>
    </row>
    <row r="743" spans="5:5" ht="14.25" thickTop="1" thickBot="1">
      <c r="E743"/>
    </row>
    <row r="744" spans="5:5" ht="14.25" thickTop="1" thickBot="1">
      <c r="E744"/>
    </row>
    <row r="745" spans="5:5" ht="14.25" thickTop="1" thickBot="1">
      <c r="E745"/>
    </row>
    <row r="746" spans="5:5" ht="14.25" thickTop="1" thickBot="1">
      <c r="E746"/>
    </row>
    <row r="747" spans="5:5" ht="14.25" thickTop="1" thickBot="1">
      <c r="E747"/>
    </row>
    <row r="748" spans="5:5" ht="14.25" thickTop="1" thickBot="1">
      <c r="E748"/>
    </row>
    <row r="749" spans="5:5" ht="14.25" thickTop="1" thickBot="1">
      <c r="E749"/>
    </row>
    <row r="750" spans="5:5" ht="14.25" thickTop="1" thickBot="1">
      <c r="E750"/>
    </row>
    <row r="751" spans="5:5" ht="14.25" thickTop="1" thickBot="1">
      <c r="E751"/>
    </row>
    <row r="752" spans="5:5" ht="14.25" thickTop="1" thickBot="1">
      <c r="E752"/>
    </row>
    <row r="753" spans="5:5" ht="14.25" thickTop="1" thickBot="1">
      <c r="E753"/>
    </row>
    <row r="754" spans="5:5" ht="14.25" thickTop="1" thickBot="1">
      <c r="E754"/>
    </row>
    <row r="755" spans="5:5" ht="14.25" thickTop="1" thickBot="1">
      <c r="E755"/>
    </row>
    <row r="756" spans="5:5" ht="14.25" thickTop="1" thickBot="1">
      <c r="E756"/>
    </row>
    <row r="757" spans="5:5" ht="14.25" thickTop="1" thickBot="1">
      <c r="E757"/>
    </row>
    <row r="758" spans="5:5" ht="14.25" thickTop="1" thickBot="1">
      <c r="E758"/>
    </row>
    <row r="759" spans="5:5" ht="14.25" thickTop="1" thickBot="1">
      <c r="E759"/>
    </row>
    <row r="760" spans="5:5" ht="14.25" thickTop="1" thickBot="1">
      <c r="E760"/>
    </row>
    <row r="761" spans="5:5" ht="14.25" thickTop="1" thickBot="1">
      <c r="E761"/>
    </row>
    <row r="762" spans="5:5" ht="14.25" thickTop="1" thickBot="1">
      <c r="E762"/>
    </row>
    <row r="763" spans="5:5" ht="14.25" thickTop="1" thickBot="1">
      <c r="E763"/>
    </row>
    <row r="764" spans="5:5" ht="14.25" thickTop="1" thickBot="1">
      <c r="E764"/>
    </row>
    <row r="765" spans="5:5" ht="14.25" thickTop="1" thickBot="1">
      <c r="E765"/>
    </row>
    <row r="766" spans="5:5" ht="14.25" thickTop="1" thickBot="1">
      <c r="E766"/>
    </row>
    <row r="767" spans="5:5" ht="14.25" thickTop="1" thickBot="1">
      <c r="E767"/>
    </row>
    <row r="768" spans="5:5" ht="14.25" thickTop="1" thickBot="1">
      <c r="E768"/>
    </row>
    <row r="769" spans="5:5" ht="14.25" thickTop="1" thickBot="1">
      <c r="E769"/>
    </row>
    <row r="770" spans="5:5" ht="14.25" thickTop="1" thickBot="1">
      <c r="E770"/>
    </row>
    <row r="771" spans="5:5" ht="14.25" thickTop="1" thickBot="1">
      <c r="E771"/>
    </row>
    <row r="772" spans="5:5" ht="14.25" thickTop="1" thickBot="1">
      <c r="E772"/>
    </row>
    <row r="773" spans="5:5" ht="14.25" thickTop="1" thickBot="1">
      <c r="E773"/>
    </row>
    <row r="774" spans="5:5" ht="14.25" thickTop="1" thickBot="1">
      <c r="E774"/>
    </row>
    <row r="775" spans="5:5" ht="14.25" thickTop="1" thickBot="1">
      <c r="E775"/>
    </row>
    <row r="776" spans="5:5" ht="14.25" thickTop="1" thickBot="1">
      <c r="E776"/>
    </row>
    <row r="777" spans="5:5" ht="14.25" thickTop="1" thickBot="1">
      <c r="E777"/>
    </row>
    <row r="778" spans="5:5" ht="14.25" thickTop="1" thickBot="1">
      <c r="E778"/>
    </row>
    <row r="779" spans="5:5" ht="14.25" thickTop="1" thickBot="1">
      <c r="E779"/>
    </row>
    <row r="780" spans="5:5" ht="14.25" thickTop="1" thickBot="1">
      <c r="E780"/>
    </row>
    <row r="781" spans="5:5" ht="14.25" thickTop="1" thickBot="1">
      <c r="E781"/>
    </row>
    <row r="782" spans="5:5" ht="14.25" thickTop="1" thickBot="1">
      <c r="E782"/>
    </row>
    <row r="783" spans="5:5" ht="14.25" thickTop="1" thickBot="1">
      <c r="E783"/>
    </row>
    <row r="784" spans="5:5" ht="14.25" thickTop="1" thickBot="1">
      <c r="E784"/>
    </row>
    <row r="785" spans="5:5" ht="14.25" thickTop="1" thickBot="1">
      <c r="E785"/>
    </row>
    <row r="786" spans="5:5" ht="14.25" thickTop="1" thickBot="1">
      <c r="E786"/>
    </row>
    <row r="787" spans="5:5" ht="14.25" thickTop="1" thickBot="1">
      <c r="E787"/>
    </row>
    <row r="788" spans="5:5" ht="14.25" thickTop="1" thickBot="1">
      <c r="E788"/>
    </row>
    <row r="789" spans="5:5" ht="14.25" thickTop="1" thickBot="1">
      <c r="E789"/>
    </row>
    <row r="790" spans="5:5" ht="14.25" thickTop="1" thickBot="1">
      <c r="E790"/>
    </row>
    <row r="791" spans="5:5" ht="14.25" thickTop="1" thickBot="1">
      <c r="E791"/>
    </row>
    <row r="792" spans="5:5" ht="14.25" thickTop="1" thickBot="1">
      <c r="E792"/>
    </row>
    <row r="793" spans="5:5" ht="14.25" thickTop="1" thickBot="1">
      <c r="E793"/>
    </row>
    <row r="794" spans="5:5" ht="14.25" thickTop="1" thickBot="1">
      <c r="E794"/>
    </row>
    <row r="795" spans="5:5" ht="14.25" thickTop="1" thickBot="1">
      <c r="E795"/>
    </row>
    <row r="796" spans="5:5" ht="14.25" thickTop="1" thickBot="1">
      <c r="E796"/>
    </row>
    <row r="797" spans="5:5" ht="14.25" thickTop="1" thickBot="1">
      <c r="E797"/>
    </row>
    <row r="798" spans="5:5" ht="14.25" thickTop="1" thickBot="1">
      <c r="E798"/>
    </row>
    <row r="799" spans="5:5" ht="14.25" thickTop="1" thickBot="1">
      <c r="E799"/>
    </row>
    <row r="800" spans="5:5" ht="14.25" thickTop="1" thickBot="1">
      <c r="E800"/>
    </row>
    <row r="801" spans="5:5" ht="14.25" thickTop="1" thickBot="1">
      <c r="E801"/>
    </row>
    <row r="802" spans="5:5" ht="14.25" thickTop="1" thickBot="1">
      <c r="E802"/>
    </row>
    <row r="803" spans="5:5" ht="14.25" thickTop="1" thickBot="1">
      <c r="E803"/>
    </row>
    <row r="804" spans="5:5" ht="14.25" thickTop="1" thickBot="1">
      <c r="E804"/>
    </row>
    <row r="805" spans="5:5" ht="14.25" thickTop="1" thickBot="1">
      <c r="E805"/>
    </row>
    <row r="806" spans="5:5" ht="14.25" thickTop="1" thickBot="1">
      <c r="E806"/>
    </row>
    <row r="807" spans="5:5" ht="14.25" thickTop="1" thickBot="1">
      <c r="E807"/>
    </row>
    <row r="808" spans="5:5" ht="14.25" thickTop="1" thickBot="1">
      <c r="E808"/>
    </row>
    <row r="809" spans="5:5" ht="14.25" thickTop="1" thickBot="1">
      <c r="E809"/>
    </row>
    <row r="810" spans="5:5" ht="14.25" thickTop="1" thickBot="1">
      <c r="E810"/>
    </row>
    <row r="811" spans="5:5" ht="14.25" thickTop="1" thickBot="1">
      <c r="E811"/>
    </row>
    <row r="812" spans="5:5" ht="14.25" thickTop="1" thickBot="1">
      <c r="E812"/>
    </row>
    <row r="813" spans="5:5" ht="14.25" thickTop="1" thickBot="1">
      <c r="E813"/>
    </row>
    <row r="814" spans="5:5" ht="14.25" thickTop="1" thickBot="1">
      <c r="E814"/>
    </row>
    <row r="815" spans="5:5" ht="14.25" thickTop="1" thickBot="1">
      <c r="E815"/>
    </row>
    <row r="816" spans="5:5" ht="14.25" thickTop="1" thickBot="1">
      <c r="E816"/>
    </row>
    <row r="817" spans="5:5" ht="14.25" thickTop="1" thickBot="1">
      <c r="E817"/>
    </row>
    <row r="818" spans="5:5" ht="14.25" thickTop="1" thickBot="1">
      <c r="E818"/>
    </row>
    <row r="819" spans="5:5" ht="14.25" thickTop="1" thickBot="1">
      <c r="E819"/>
    </row>
    <row r="820" spans="5:5" ht="14.25" thickTop="1" thickBot="1">
      <c r="E820"/>
    </row>
    <row r="821" spans="5:5" ht="14.25" thickTop="1" thickBot="1">
      <c r="E821"/>
    </row>
    <row r="822" spans="5:5" ht="14.25" thickTop="1" thickBot="1">
      <c r="E822"/>
    </row>
    <row r="823" spans="5:5" ht="14.25" thickTop="1" thickBot="1">
      <c r="E823"/>
    </row>
    <row r="824" spans="5:5" ht="14.25" thickTop="1" thickBot="1">
      <c r="E824"/>
    </row>
    <row r="825" spans="5:5" ht="14.25" thickTop="1" thickBot="1">
      <c r="E825"/>
    </row>
    <row r="826" spans="5:5" ht="14.25" thickTop="1" thickBot="1">
      <c r="E826"/>
    </row>
    <row r="827" spans="5:5" ht="14.25" thickTop="1" thickBot="1">
      <c r="E827"/>
    </row>
    <row r="828" spans="5:5" ht="14.25" thickTop="1" thickBot="1">
      <c r="E828"/>
    </row>
    <row r="829" spans="5:5" ht="14.25" thickTop="1" thickBot="1">
      <c r="E829"/>
    </row>
    <row r="830" spans="5:5" ht="14.25" thickTop="1" thickBot="1">
      <c r="E830"/>
    </row>
    <row r="831" spans="5:5" ht="14.25" thickTop="1" thickBot="1">
      <c r="E831"/>
    </row>
    <row r="832" spans="5:5" ht="14.25" thickTop="1" thickBot="1">
      <c r="E832"/>
    </row>
    <row r="833" spans="5:5" ht="14.25" thickTop="1" thickBot="1">
      <c r="E833"/>
    </row>
    <row r="834" spans="5:5" ht="14.25" thickTop="1" thickBot="1">
      <c r="E834"/>
    </row>
    <row r="835" spans="5:5" ht="14.25" thickTop="1" thickBot="1">
      <c r="E835"/>
    </row>
    <row r="836" spans="5:5" ht="14.25" thickTop="1" thickBot="1">
      <c r="E836"/>
    </row>
    <row r="837" spans="5:5" ht="14.25" thickTop="1" thickBot="1">
      <c r="E837"/>
    </row>
    <row r="838" spans="5:5" ht="14.25" thickTop="1" thickBot="1">
      <c r="E838"/>
    </row>
    <row r="839" spans="5:5" ht="14.25" thickTop="1" thickBot="1">
      <c r="E839"/>
    </row>
    <row r="840" spans="5:5" ht="14.25" thickTop="1" thickBot="1">
      <c r="E840"/>
    </row>
    <row r="841" spans="5:5" ht="14.25" thickTop="1" thickBot="1">
      <c r="E841"/>
    </row>
    <row r="842" spans="5:5" ht="14.25" thickTop="1" thickBot="1">
      <c r="E842"/>
    </row>
    <row r="843" spans="5:5" ht="14.25" thickTop="1" thickBot="1">
      <c r="E843"/>
    </row>
    <row r="844" spans="5:5" ht="14.25" thickTop="1" thickBot="1">
      <c r="E844"/>
    </row>
    <row r="845" spans="5:5" ht="14.25" thickTop="1" thickBot="1">
      <c r="E845"/>
    </row>
    <row r="846" spans="5:5" ht="14.25" thickTop="1" thickBot="1">
      <c r="E846"/>
    </row>
    <row r="847" spans="5:5" ht="14.25" thickTop="1" thickBot="1">
      <c r="E847"/>
    </row>
    <row r="848" spans="5:5" ht="14.25" thickTop="1" thickBot="1">
      <c r="E848"/>
    </row>
    <row r="849" spans="5:5" ht="14.25" thickTop="1" thickBot="1">
      <c r="E849"/>
    </row>
    <row r="850" spans="5:5" ht="14.25" thickTop="1" thickBot="1">
      <c r="E850"/>
    </row>
    <row r="851" spans="5:5" ht="14.25" thickTop="1" thickBot="1">
      <c r="E851"/>
    </row>
    <row r="852" spans="5:5" ht="14.25" thickTop="1" thickBot="1">
      <c r="E852"/>
    </row>
    <row r="853" spans="5:5" ht="14.25" thickTop="1" thickBot="1">
      <c r="E853"/>
    </row>
    <row r="854" spans="5:5" ht="14.25" thickTop="1" thickBot="1">
      <c r="E854"/>
    </row>
    <row r="855" spans="5:5" ht="14.25" thickTop="1" thickBot="1">
      <c r="E855"/>
    </row>
    <row r="856" spans="5:5" ht="14.25" thickTop="1" thickBot="1">
      <c r="E856"/>
    </row>
    <row r="857" spans="5:5" ht="14.25" thickTop="1" thickBot="1">
      <c r="E857"/>
    </row>
    <row r="858" spans="5:5" ht="14.25" thickTop="1" thickBot="1">
      <c r="E858"/>
    </row>
    <row r="859" spans="5:5" ht="14.25" thickTop="1" thickBot="1">
      <c r="E859"/>
    </row>
    <row r="860" spans="5:5" ht="14.25" thickTop="1" thickBot="1">
      <c r="E860"/>
    </row>
    <row r="861" spans="5:5" ht="14.25" thickTop="1" thickBot="1">
      <c r="E861"/>
    </row>
    <row r="862" spans="5:5" ht="14.25" thickTop="1" thickBot="1">
      <c r="E862"/>
    </row>
    <row r="863" spans="5:5" ht="14.25" thickTop="1" thickBot="1">
      <c r="E863"/>
    </row>
    <row r="864" spans="5:5" ht="14.25" thickTop="1" thickBot="1">
      <c r="E864"/>
    </row>
    <row r="865" spans="5:5" ht="14.25" thickTop="1" thickBot="1">
      <c r="E865"/>
    </row>
    <row r="866" spans="5:5" ht="14.25" thickTop="1" thickBot="1">
      <c r="E866"/>
    </row>
    <row r="867" spans="5:5" ht="14.25" thickTop="1" thickBot="1">
      <c r="E867"/>
    </row>
    <row r="868" spans="5:5" ht="14.25" thickTop="1" thickBot="1">
      <c r="E868"/>
    </row>
    <row r="869" spans="5:5" ht="14.25" thickTop="1" thickBot="1">
      <c r="E869"/>
    </row>
    <row r="870" spans="5:5" ht="14.25" thickTop="1" thickBot="1">
      <c r="E870"/>
    </row>
    <row r="871" spans="5:5" ht="14.25" thickTop="1" thickBot="1">
      <c r="E871"/>
    </row>
    <row r="872" spans="5:5" ht="14.25" thickTop="1" thickBot="1">
      <c r="E872"/>
    </row>
    <row r="873" spans="5:5" ht="14.25" thickTop="1" thickBot="1">
      <c r="E873"/>
    </row>
    <row r="874" spans="5:5" ht="14.25" thickTop="1" thickBot="1">
      <c r="E874"/>
    </row>
    <row r="875" spans="5:5" ht="14.25" thickTop="1" thickBot="1">
      <c r="E875"/>
    </row>
    <row r="876" spans="5:5" ht="14.25" thickTop="1" thickBot="1">
      <c r="E876"/>
    </row>
    <row r="877" spans="5:5" ht="14.25" thickTop="1" thickBot="1">
      <c r="E877"/>
    </row>
    <row r="878" spans="5:5" ht="14.25" thickTop="1" thickBot="1">
      <c r="E878"/>
    </row>
    <row r="879" spans="5:5" ht="14.25" thickTop="1" thickBot="1">
      <c r="E879"/>
    </row>
    <row r="880" spans="5:5" ht="14.25" thickTop="1" thickBot="1">
      <c r="E880"/>
    </row>
    <row r="881" spans="5:5" ht="14.25" thickTop="1" thickBot="1">
      <c r="E881"/>
    </row>
    <row r="882" spans="5:5" ht="14.25" thickTop="1" thickBot="1">
      <c r="E882"/>
    </row>
    <row r="883" spans="5:5" ht="14.25" thickTop="1" thickBot="1">
      <c r="E883"/>
    </row>
    <row r="884" spans="5:5" ht="14.25" thickTop="1" thickBot="1">
      <c r="E884"/>
    </row>
    <row r="885" spans="5:5" ht="14.25" thickTop="1" thickBot="1">
      <c r="E885"/>
    </row>
    <row r="886" spans="5:5" ht="14.25" thickTop="1" thickBot="1">
      <c r="E886"/>
    </row>
    <row r="887" spans="5:5" ht="14.25" thickTop="1" thickBot="1">
      <c r="E887"/>
    </row>
    <row r="888" spans="5:5" ht="14.25" thickTop="1" thickBot="1">
      <c r="E888"/>
    </row>
    <row r="889" spans="5:5" ht="14.25" thickTop="1" thickBot="1">
      <c r="E889"/>
    </row>
    <row r="890" spans="5:5" ht="14.25" thickTop="1" thickBot="1">
      <c r="E890"/>
    </row>
    <row r="891" spans="5:5" ht="14.25" thickTop="1" thickBot="1">
      <c r="E891"/>
    </row>
    <row r="892" spans="5:5" ht="14.25" thickTop="1" thickBot="1">
      <c r="E892"/>
    </row>
    <row r="893" spans="5:5" ht="14.25" thickTop="1" thickBot="1">
      <c r="E893"/>
    </row>
    <row r="894" spans="5:5" ht="14.25" thickTop="1" thickBot="1">
      <c r="E894"/>
    </row>
    <row r="895" spans="5:5" ht="14.25" thickTop="1" thickBot="1">
      <c r="E895"/>
    </row>
    <row r="896" spans="5:5" ht="14.25" thickTop="1" thickBot="1">
      <c r="E896"/>
    </row>
    <row r="897" spans="5:5" ht="14.25" thickTop="1" thickBot="1">
      <c r="E897"/>
    </row>
    <row r="898" spans="5:5" ht="14.25" thickTop="1" thickBot="1">
      <c r="E898"/>
    </row>
    <row r="899" spans="5:5" ht="14.25" thickTop="1" thickBot="1">
      <c r="E899"/>
    </row>
    <row r="900" spans="5:5" ht="14.25" thickTop="1" thickBot="1">
      <c r="E900"/>
    </row>
    <row r="901" spans="5:5" ht="14.25" thickTop="1" thickBot="1">
      <c r="E901"/>
    </row>
    <row r="902" spans="5:5" ht="14.25" thickTop="1" thickBot="1">
      <c r="E902"/>
    </row>
    <row r="903" spans="5:5" ht="14.25" thickTop="1" thickBot="1">
      <c r="E903"/>
    </row>
    <row r="904" spans="5:5" ht="14.25" thickTop="1" thickBot="1">
      <c r="E904"/>
    </row>
    <row r="905" spans="5:5" ht="14.25" thickTop="1" thickBot="1">
      <c r="E905"/>
    </row>
    <row r="906" spans="5:5" ht="14.25" thickTop="1" thickBot="1">
      <c r="E906"/>
    </row>
    <row r="907" spans="5:5" ht="14.25" thickTop="1" thickBot="1">
      <c r="E907"/>
    </row>
    <row r="908" spans="5:5" ht="14.25" thickTop="1" thickBot="1">
      <c r="E908"/>
    </row>
    <row r="909" spans="5:5" ht="14.25" thickTop="1" thickBot="1">
      <c r="E909"/>
    </row>
    <row r="910" spans="5:5" ht="14.25" thickTop="1" thickBot="1">
      <c r="E910"/>
    </row>
    <row r="911" spans="5:5" ht="14.25" thickTop="1" thickBot="1">
      <c r="E911"/>
    </row>
    <row r="912" spans="5:5" ht="14.25" thickTop="1" thickBot="1">
      <c r="E912"/>
    </row>
    <row r="913" spans="5:5" ht="14.25" thickTop="1" thickBot="1">
      <c r="E913"/>
    </row>
    <row r="914" spans="5:5" ht="14.25" thickTop="1" thickBot="1">
      <c r="E914"/>
    </row>
    <row r="915" spans="5:5" ht="14.25" thickTop="1" thickBot="1">
      <c r="E915"/>
    </row>
    <row r="916" spans="5:5" ht="14.25" thickTop="1" thickBot="1">
      <c r="E916"/>
    </row>
    <row r="917" spans="5:5" ht="14.25" thickTop="1" thickBot="1">
      <c r="E917"/>
    </row>
    <row r="918" spans="5:5" ht="14.25" thickTop="1" thickBot="1">
      <c r="E918"/>
    </row>
    <row r="919" spans="5:5" ht="14.25" thickTop="1" thickBot="1">
      <c r="E919"/>
    </row>
    <row r="920" spans="5:5" ht="14.25" thickTop="1" thickBot="1">
      <c r="E920"/>
    </row>
    <row r="921" spans="5:5" ht="14.25" thickTop="1" thickBot="1">
      <c r="E921"/>
    </row>
    <row r="922" spans="5:5" ht="14.25" thickTop="1" thickBot="1">
      <c r="E922"/>
    </row>
    <row r="923" spans="5:5" ht="14.25" thickTop="1" thickBot="1">
      <c r="E923"/>
    </row>
    <row r="924" spans="5:5" ht="14.25" thickTop="1" thickBot="1">
      <c r="E924"/>
    </row>
    <row r="925" spans="5:5" ht="14.25" thickTop="1" thickBot="1">
      <c r="E925"/>
    </row>
    <row r="926" spans="5:5" ht="14.25" thickTop="1" thickBot="1">
      <c r="E926"/>
    </row>
    <row r="927" spans="5:5" ht="14.25" thickTop="1" thickBot="1">
      <c r="E927"/>
    </row>
    <row r="928" spans="5:5" ht="14.25" thickTop="1" thickBot="1">
      <c r="E928"/>
    </row>
    <row r="929" spans="5:5" ht="14.25" thickTop="1" thickBot="1">
      <c r="E929"/>
    </row>
    <row r="930" spans="5:5" ht="14.25" thickTop="1" thickBot="1">
      <c r="E930"/>
    </row>
    <row r="931" spans="5:5" ht="14.25" thickTop="1" thickBot="1">
      <c r="E931"/>
    </row>
    <row r="932" spans="5:5" ht="14.25" thickTop="1" thickBot="1">
      <c r="E932"/>
    </row>
    <row r="933" spans="5:5" ht="14.25" thickTop="1" thickBot="1">
      <c r="E933"/>
    </row>
    <row r="934" spans="5:5" ht="14.25" thickTop="1" thickBot="1">
      <c r="E934"/>
    </row>
    <row r="935" spans="5:5" ht="14.25" thickTop="1" thickBot="1">
      <c r="E935"/>
    </row>
    <row r="936" spans="5:5" ht="14.25" thickTop="1" thickBot="1">
      <c r="E936"/>
    </row>
    <row r="937" spans="5:5" ht="14.25" thickTop="1" thickBot="1">
      <c r="E937"/>
    </row>
    <row r="938" spans="5:5" ht="14.25" thickTop="1" thickBot="1">
      <c r="E938"/>
    </row>
    <row r="939" spans="5:5" ht="14.25" thickTop="1" thickBot="1">
      <c r="E939"/>
    </row>
    <row r="940" spans="5:5" ht="14.25" thickTop="1" thickBot="1">
      <c r="E940"/>
    </row>
    <row r="941" spans="5:5" ht="14.25" thickTop="1" thickBot="1">
      <c r="E941"/>
    </row>
    <row r="942" spans="5:5" ht="14.25" thickTop="1" thickBot="1">
      <c r="E942"/>
    </row>
    <row r="943" spans="5:5" ht="14.25" thickTop="1" thickBot="1">
      <c r="E943"/>
    </row>
    <row r="944" spans="5:5" ht="14.25" thickTop="1" thickBot="1">
      <c r="E944"/>
    </row>
    <row r="945" spans="5:5" ht="14.25" thickTop="1" thickBot="1">
      <c r="E945"/>
    </row>
    <row r="946" spans="5:5" ht="14.25" thickTop="1" thickBot="1">
      <c r="E946"/>
    </row>
    <row r="947" spans="5:5" ht="14.25" thickTop="1" thickBot="1">
      <c r="E947"/>
    </row>
    <row r="948" spans="5:5" ht="14.25" thickTop="1" thickBot="1">
      <c r="E948"/>
    </row>
    <row r="949" spans="5:5" ht="14.25" thickTop="1" thickBot="1">
      <c r="E949"/>
    </row>
    <row r="950" spans="5:5" ht="14.25" thickTop="1" thickBot="1">
      <c r="E950"/>
    </row>
    <row r="951" spans="5:5" ht="14.25" thickTop="1" thickBot="1">
      <c r="E951"/>
    </row>
    <row r="952" spans="5:5" ht="14.25" thickTop="1" thickBot="1">
      <c r="E952"/>
    </row>
    <row r="953" spans="5:5" ht="14.25" thickTop="1" thickBot="1">
      <c r="E953"/>
    </row>
    <row r="954" spans="5:5" ht="14.25" thickTop="1" thickBot="1">
      <c r="E954"/>
    </row>
    <row r="955" spans="5:5" ht="14.25" thickTop="1" thickBot="1">
      <c r="E955"/>
    </row>
    <row r="956" spans="5:5" ht="14.25" thickTop="1" thickBot="1">
      <c r="E956"/>
    </row>
    <row r="957" spans="5:5" ht="14.25" thickTop="1" thickBot="1">
      <c r="E957"/>
    </row>
    <row r="958" spans="5:5" ht="14.25" thickTop="1" thickBot="1">
      <c r="E958"/>
    </row>
    <row r="959" spans="5:5" ht="14.25" thickTop="1" thickBot="1">
      <c r="E959"/>
    </row>
    <row r="960" spans="5:5" ht="14.25" thickTop="1" thickBot="1">
      <c r="E960"/>
    </row>
    <row r="961" spans="5:5" ht="14.25" thickTop="1" thickBot="1">
      <c r="E961"/>
    </row>
    <row r="962" spans="5:5" ht="14.25" thickTop="1" thickBot="1">
      <c r="E962"/>
    </row>
    <row r="963" spans="5:5" ht="14.25" thickTop="1" thickBot="1">
      <c r="E963"/>
    </row>
    <row r="964" spans="5:5" ht="14.25" thickTop="1" thickBot="1">
      <c r="E964"/>
    </row>
    <row r="965" spans="5:5" ht="14.25" thickTop="1" thickBot="1">
      <c r="E965"/>
    </row>
    <row r="966" spans="5:5" ht="14.25" thickTop="1" thickBot="1">
      <c r="E966"/>
    </row>
    <row r="967" spans="5:5" ht="14.25" thickTop="1" thickBot="1">
      <c r="E967"/>
    </row>
    <row r="968" spans="5:5" ht="14.25" thickTop="1" thickBot="1">
      <c r="E968"/>
    </row>
    <row r="969" spans="5:5" ht="14.25" thickTop="1" thickBot="1">
      <c r="E969"/>
    </row>
    <row r="970" spans="5:5" ht="14.25" thickTop="1" thickBot="1">
      <c r="E970"/>
    </row>
    <row r="971" spans="5:5" ht="14.25" thickTop="1" thickBot="1">
      <c r="E971"/>
    </row>
    <row r="972" spans="5:5" ht="14.25" thickTop="1" thickBot="1">
      <c r="E972"/>
    </row>
    <row r="973" spans="5:5" ht="14.25" thickTop="1" thickBot="1">
      <c r="E973"/>
    </row>
    <row r="974" spans="5:5" ht="14.25" thickTop="1" thickBot="1">
      <c r="E974"/>
    </row>
    <row r="975" spans="5:5" ht="14.25" thickTop="1" thickBot="1">
      <c r="E975"/>
    </row>
    <row r="976" spans="5:5" ht="14.25" thickTop="1" thickBot="1">
      <c r="E976"/>
    </row>
    <row r="977" spans="5:5" ht="14.25" thickTop="1" thickBot="1">
      <c r="E977"/>
    </row>
    <row r="978" spans="5:5" ht="14.25" thickTop="1" thickBot="1">
      <c r="E978"/>
    </row>
    <row r="979" spans="5:5" ht="14.25" thickTop="1" thickBot="1">
      <c r="E979"/>
    </row>
    <row r="980" spans="5:5" ht="14.25" thickTop="1" thickBot="1">
      <c r="E980"/>
    </row>
    <row r="981" spans="5:5" ht="14.25" thickTop="1" thickBot="1">
      <c r="E981"/>
    </row>
    <row r="982" spans="5:5" ht="14.25" thickTop="1" thickBot="1">
      <c r="E982"/>
    </row>
    <row r="983" spans="5:5" ht="14.25" thickTop="1" thickBot="1">
      <c r="E983"/>
    </row>
    <row r="984" spans="5:5" ht="14.25" thickTop="1" thickBot="1">
      <c r="E984"/>
    </row>
    <row r="985" spans="5:5" ht="14.25" thickTop="1" thickBot="1">
      <c r="E985"/>
    </row>
    <row r="986" spans="5:5" ht="14.25" thickTop="1" thickBot="1">
      <c r="E986"/>
    </row>
    <row r="987" spans="5:5" ht="14.25" thickTop="1" thickBot="1">
      <c r="E987"/>
    </row>
    <row r="988" spans="5:5" ht="14.25" thickTop="1" thickBot="1">
      <c r="E988"/>
    </row>
    <row r="989" spans="5:5" ht="14.25" thickTop="1" thickBot="1">
      <c r="E989"/>
    </row>
    <row r="990" spans="5:5" ht="14.25" thickTop="1" thickBot="1">
      <c r="E990"/>
    </row>
    <row r="991" spans="5:5" ht="14.25" thickTop="1" thickBot="1">
      <c r="E991"/>
    </row>
    <row r="992" spans="5:5" ht="14.25" thickTop="1" thickBot="1">
      <c r="E992"/>
    </row>
    <row r="993" spans="5:5" ht="14.25" thickTop="1" thickBot="1">
      <c r="E993"/>
    </row>
    <row r="994" spans="5:5" ht="14.25" thickTop="1" thickBot="1">
      <c r="E994"/>
    </row>
    <row r="995" spans="5:5" ht="14.25" thickTop="1" thickBot="1">
      <c r="E995"/>
    </row>
    <row r="996" spans="5:5" ht="14.25" thickTop="1" thickBot="1">
      <c r="E996"/>
    </row>
    <row r="997" spans="5:5" ht="14.25" thickTop="1" thickBot="1">
      <c r="E997"/>
    </row>
    <row r="998" spans="5:5" ht="14.25" thickTop="1" thickBot="1">
      <c r="E998"/>
    </row>
    <row r="999" spans="5:5" ht="14.25" thickTop="1" thickBot="1">
      <c r="E999"/>
    </row>
    <row r="1000" spans="5:5" ht="14.25" thickTop="1" thickBot="1">
      <c r="E1000"/>
    </row>
    <row r="1001" spans="5:5" ht="14.25" thickTop="1" thickBot="1">
      <c r="E1001"/>
    </row>
    <row r="1002" spans="5:5" ht="14.25" thickTop="1" thickBot="1">
      <c r="E1002"/>
    </row>
    <row r="1003" spans="5:5" ht="14.25" thickTop="1" thickBot="1">
      <c r="E1003"/>
    </row>
    <row r="1004" spans="5:5" ht="14.25" thickTop="1" thickBot="1">
      <c r="E1004"/>
    </row>
    <row r="1005" spans="5:5" ht="14.25" thickTop="1" thickBot="1">
      <c r="E1005"/>
    </row>
    <row r="1006" spans="5:5" ht="14.25" thickTop="1" thickBot="1">
      <c r="E1006"/>
    </row>
    <row r="1007" spans="5:5" ht="14.25" thickTop="1" thickBot="1">
      <c r="E1007"/>
    </row>
    <row r="1008" spans="5:5" ht="14.25" thickTop="1" thickBot="1">
      <c r="E1008"/>
    </row>
    <row r="1009" spans="5:5" ht="14.25" thickTop="1" thickBot="1">
      <c r="E1009"/>
    </row>
    <row r="1010" spans="5:5" ht="14.25" thickTop="1" thickBot="1">
      <c r="E1010"/>
    </row>
    <row r="1011" spans="5:5" ht="14.25" thickTop="1" thickBot="1">
      <c r="E1011"/>
    </row>
    <row r="1012" spans="5:5" ht="14.25" thickTop="1" thickBot="1">
      <c r="E1012"/>
    </row>
    <row r="1013" spans="5:5" ht="14.25" thickTop="1" thickBot="1">
      <c r="E1013"/>
    </row>
    <row r="1014" spans="5:5" ht="14.25" thickTop="1" thickBot="1">
      <c r="E1014"/>
    </row>
    <row r="1015" spans="5:5" ht="14.25" thickTop="1" thickBot="1">
      <c r="E1015"/>
    </row>
    <row r="1016" spans="5:5" ht="14.25" thickTop="1" thickBot="1">
      <c r="E1016"/>
    </row>
    <row r="1017" spans="5:5" ht="14.25" thickTop="1" thickBot="1">
      <c r="E1017"/>
    </row>
    <row r="1018" spans="5:5" ht="14.25" thickTop="1" thickBot="1">
      <c r="E1018"/>
    </row>
    <row r="1019" spans="5:5" ht="14.25" thickTop="1" thickBot="1">
      <c r="E1019"/>
    </row>
    <row r="1020" spans="5:5" ht="14.25" thickTop="1" thickBot="1">
      <c r="E1020"/>
    </row>
    <row r="1021" spans="5:5" ht="14.25" thickTop="1" thickBot="1">
      <c r="E1021"/>
    </row>
    <row r="1022" spans="5:5" ht="14.25" thickTop="1" thickBot="1">
      <c r="E1022"/>
    </row>
    <row r="1023" spans="5:5" ht="14.25" thickTop="1" thickBot="1">
      <c r="E1023"/>
    </row>
    <row r="1024" spans="5:5" ht="14.25" thickTop="1" thickBot="1">
      <c r="E1024"/>
    </row>
    <row r="1025" spans="5:5" ht="14.25" thickTop="1" thickBot="1">
      <c r="E1025"/>
    </row>
    <row r="1026" spans="5:5" ht="14.25" thickTop="1" thickBot="1">
      <c r="E1026"/>
    </row>
    <row r="1027" spans="5:5" ht="14.25" thickTop="1" thickBot="1">
      <c r="E1027"/>
    </row>
    <row r="1028" spans="5:5" ht="14.25" thickTop="1" thickBot="1">
      <c r="E1028"/>
    </row>
    <row r="1029" spans="5:5" ht="14.25" thickTop="1" thickBot="1">
      <c r="E1029"/>
    </row>
    <row r="1030" spans="5:5" ht="14.25" thickTop="1" thickBot="1">
      <c r="E1030"/>
    </row>
    <row r="1031" spans="5:5" ht="14.25" thickTop="1" thickBot="1">
      <c r="E1031"/>
    </row>
    <row r="1032" spans="5:5" ht="14.25" thickTop="1" thickBot="1">
      <c r="E1032"/>
    </row>
    <row r="1033" spans="5:5" ht="14.25" thickTop="1" thickBot="1">
      <c r="E1033"/>
    </row>
    <row r="1034" spans="5:5" ht="14.25" thickTop="1" thickBot="1">
      <c r="E1034"/>
    </row>
    <row r="1035" spans="5:5" ht="14.25" thickTop="1" thickBot="1">
      <c r="E1035"/>
    </row>
    <row r="1036" spans="5:5" ht="14.25" thickTop="1" thickBot="1">
      <c r="E1036"/>
    </row>
    <row r="1037" spans="5:5" ht="14.25" thickTop="1" thickBot="1">
      <c r="E1037"/>
    </row>
    <row r="1038" spans="5:5" ht="14.25" thickTop="1" thickBot="1">
      <c r="E1038"/>
    </row>
    <row r="1039" spans="5:5" ht="14.25" thickTop="1" thickBot="1">
      <c r="E1039"/>
    </row>
    <row r="1040" spans="5:5" ht="14.25" thickTop="1" thickBot="1">
      <c r="E1040"/>
    </row>
    <row r="1041" spans="5:5" ht="14.25" thickTop="1" thickBot="1">
      <c r="E1041"/>
    </row>
    <row r="1042" spans="5:5" ht="14.25" thickTop="1" thickBot="1">
      <c r="E1042"/>
    </row>
    <row r="1043" spans="5:5" ht="14.25" thickTop="1" thickBot="1">
      <c r="E1043"/>
    </row>
    <row r="1044" spans="5:5" ht="14.25" thickTop="1" thickBot="1">
      <c r="E1044"/>
    </row>
    <row r="1045" spans="5:5" ht="14.25" thickTop="1" thickBot="1">
      <c r="E1045"/>
    </row>
    <row r="1046" spans="5:5" ht="14.25" thickTop="1" thickBot="1">
      <c r="E1046"/>
    </row>
    <row r="1047" spans="5:5" ht="14.25" thickTop="1" thickBot="1">
      <c r="E1047"/>
    </row>
    <row r="1048" spans="5:5" ht="14.25" thickTop="1" thickBot="1">
      <c r="E1048"/>
    </row>
    <row r="1049" spans="5:5" ht="14.25" thickTop="1" thickBot="1">
      <c r="E1049"/>
    </row>
    <row r="1050" spans="5:5" ht="14.25" thickTop="1" thickBot="1">
      <c r="E1050"/>
    </row>
    <row r="1051" spans="5:5" ht="14.25" thickTop="1" thickBot="1">
      <c r="E1051"/>
    </row>
    <row r="1052" spans="5:5" ht="14.25" thickTop="1" thickBot="1">
      <c r="E1052"/>
    </row>
    <row r="1053" spans="5:5" ht="14.25" thickTop="1" thickBot="1">
      <c r="E1053"/>
    </row>
    <row r="1054" spans="5:5" ht="14.25" thickTop="1" thickBot="1">
      <c r="E1054"/>
    </row>
    <row r="1055" spans="5:5" ht="14.25" thickTop="1" thickBot="1">
      <c r="E1055"/>
    </row>
    <row r="1056" spans="5:5" ht="14.25" thickTop="1" thickBot="1">
      <c r="E1056"/>
    </row>
    <row r="1057" spans="5:5" ht="14.25" thickTop="1" thickBot="1">
      <c r="E1057"/>
    </row>
    <row r="1058" spans="5:5" ht="14.25" thickTop="1" thickBot="1">
      <c r="E1058"/>
    </row>
    <row r="1059" spans="5:5" ht="14.25" thickTop="1" thickBot="1">
      <c r="E1059"/>
    </row>
    <row r="1060" spans="5:5" ht="14.25" thickTop="1" thickBot="1">
      <c r="E1060"/>
    </row>
    <row r="1061" spans="5:5" ht="14.25" thickTop="1" thickBot="1">
      <c r="E1061"/>
    </row>
    <row r="1062" spans="5:5" ht="14.25" thickTop="1" thickBot="1">
      <c r="E1062"/>
    </row>
    <row r="1063" spans="5:5" ht="14.25" thickTop="1" thickBot="1">
      <c r="E1063"/>
    </row>
    <row r="1064" spans="5:5" ht="14.25" thickTop="1" thickBot="1">
      <c r="E1064"/>
    </row>
    <row r="1065" spans="5:5" ht="14.25" thickTop="1" thickBot="1">
      <c r="E1065"/>
    </row>
    <row r="1066" spans="5:5" ht="14.25" thickTop="1" thickBot="1">
      <c r="E1066"/>
    </row>
    <row r="1067" spans="5:5" ht="14.25" thickTop="1" thickBot="1">
      <c r="E1067"/>
    </row>
    <row r="1068" spans="5:5" ht="14.25" thickTop="1" thickBot="1">
      <c r="E1068"/>
    </row>
    <row r="1069" spans="5:5" ht="14.25" thickTop="1" thickBot="1">
      <c r="E1069"/>
    </row>
    <row r="1070" spans="5:5" ht="14.25" thickTop="1" thickBot="1">
      <c r="E1070"/>
    </row>
    <row r="1071" spans="5:5" ht="14.25" thickTop="1" thickBot="1">
      <c r="E1071"/>
    </row>
    <row r="1072" spans="5:5" ht="14.25" thickTop="1" thickBot="1">
      <c r="E1072"/>
    </row>
    <row r="1073" spans="5:5" ht="14.25" thickTop="1" thickBot="1">
      <c r="E1073"/>
    </row>
    <row r="1074" spans="5:5" ht="14.25" thickTop="1" thickBot="1">
      <c r="E1074"/>
    </row>
    <row r="1075" spans="5:5" ht="14.25" thickTop="1" thickBot="1">
      <c r="E1075"/>
    </row>
    <row r="1076" spans="5:5" ht="14.25" thickTop="1" thickBot="1">
      <c r="E1076"/>
    </row>
    <row r="1077" spans="5:5" ht="14.25" thickTop="1" thickBot="1">
      <c r="E1077"/>
    </row>
    <row r="1078" spans="5:5" ht="14.25" thickTop="1" thickBot="1">
      <c r="E1078"/>
    </row>
    <row r="1079" spans="5:5" ht="14.25" thickTop="1" thickBot="1">
      <c r="E1079"/>
    </row>
    <row r="1080" spans="5:5" ht="14.25" thickTop="1" thickBot="1">
      <c r="E1080"/>
    </row>
    <row r="1081" spans="5:5" ht="14.25" thickTop="1" thickBot="1">
      <c r="E1081"/>
    </row>
    <row r="1082" spans="5:5" ht="14.25" thickTop="1" thickBot="1">
      <c r="E1082"/>
    </row>
    <row r="1083" spans="5:5" ht="14.25" thickTop="1" thickBot="1">
      <c r="E1083"/>
    </row>
    <row r="1084" spans="5:5" ht="14.25" thickTop="1" thickBot="1">
      <c r="E1084"/>
    </row>
    <row r="1085" spans="5:5" ht="14.25" thickTop="1" thickBot="1">
      <c r="E1085"/>
    </row>
    <row r="1086" spans="5:5" ht="14.25" thickTop="1" thickBot="1">
      <c r="E1086"/>
    </row>
    <row r="1087" spans="5:5" ht="14.25" thickTop="1" thickBot="1">
      <c r="E1087"/>
    </row>
    <row r="1088" spans="5:5" ht="14.25" thickTop="1" thickBot="1">
      <c r="E1088"/>
    </row>
    <row r="1089" spans="5:5" ht="14.25" thickTop="1" thickBot="1">
      <c r="E1089"/>
    </row>
    <row r="1090" spans="5:5" ht="14.25" thickTop="1" thickBot="1">
      <c r="E1090"/>
    </row>
    <row r="1091" spans="5:5" ht="14.25" thickTop="1" thickBot="1">
      <c r="E1091"/>
    </row>
    <row r="1092" spans="5:5" ht="14.25" thickTop="1" thickBot="1">
      <c r="E1092"/>
    </row>
    <row r="1093" spans="5:5" ht="14.25" thickTop="1" thickBot="1">
      <c r="E1093"/>
    </row>
    <row r="1094" spans="5:5" ht="14.25" thickTop="1" thickBot="1">
      <c r="E1094"/>
    </row>
    <row r="1095" spans="5:5" ht="14.25" thickTop="1" thickBot="1">
      <c r="E1095"/>
    </row>
    <row r="1096" spans="5:5" ht="14.25" thickTop="1" thickBot="1">
      <c r="E1096"/>
    </row>
    <row r="1097" spans="5:5" ht="14.25" thickTop="1" thickBot="1">
      <c r="E1097"/>
    </row>
    <row r="1098" spans="5:5" ht="14.25" thickTop="1" thickBot="1">
      <c r="E1098"/>
    </row>
    <row r="1099" spans="5:5" ht="14.25" thickTop="1" thickBot="1">
      <c r="E1099"/>
    </row>
    <row r="1100" spans="5:5" ht="14.25" thickTop="1" thickBot="1">
      <c r="E1100"/>
    </row>
    <row r="1101" spans="5:5" ht="14.25" thickTop="1" thickBot="1">
      <c r="E1101"/>
    </row>
    <row r="1102" spans="5:5" ht="14.25" thickTop="1" thickBot="1">
      <c r="E1102"/>
    </row>
    <row r="1103" spans="5:5" ht="14.25" thickTop="1" thickBot="1">
      <c r="E1103"/>
    </row>
    <row r="1104" spans="5:5" ht="14.25" thickTop="1" thickBot="1">
      <c r="E1104"/>
    </row>
    <row r="1105" spans="5:5" ht="14.25" thickTop="1" thickBot="1">
      <c r="E1105"/>
    </row>
    <row r="1106" spans="5:5" ht="14.25" thickTop="1" thickBot="1">
      <c r="E1106"/>
    </row>
    <row r="1107" spans="5:5" ht="14.25" thickTop="1" thickBot="1">
      <c r="E1107"/>
    </row>
    <row r="1108" spans="5:5" ht="14.25" thickTop="1" thickBot="1">
      <c r="E1108"/>
    </row>
    <row r="1109" spans="5:5" ht="14.25" thickTop="1" thickBot="1">
      <c r="E1109"/>
    </row>
    <row r="1110" spans="5:5" ht="14.25" thickTop="1" thickBot="1">
      <c r="E1110"/>
    </row>
    <row r="1111" spans="5:5" ht="14.25" thickTop="1" thickBot="1">
      <c r="E1111"/>
    </row>
    <row r="1112" spans="5:5" ht="14.25" thickTop="1" thickBot="1">
      <c r="E1112"/>
    </row>
    <row r="1113" spans="5:5" ht="14.25" thickTop="1" thickBot="1">
      <c r="E1113"/>
    </row>
    <row r="1114" spans="5:5" ht="14.25" thickTop="1" thickBot="1">
      <c r="E1114"/>
    </row>
    <row r="1115" spans="5:5" ht="14.25" thickTop="1" thickBot="1">
      <c r="E1115"/>
    </row>
    <row r="1116" spans="5:5" ht="14.25" thickTop="1" thickBot="1">
      <c r="E1116"/>
    </row>
    <row r="1117" spans="5:5" ht="14.25" thickTop="1" thickBot="1">
      <c r="E1117"/>
    </row>
    <row r="1118" spans="5:5" ht="14.25" thickTop="1" thickBot="1">
      <c r="E1118"/>
    </row>
    <row r="1119" spans="5:5" ht="14.25" thickTop="1" thickBot="1">
      <c r="E1119"/>
    </row>
    <row r="1120" spans="5:5" ht="14.25" thickTop="1" thickBot="1">
      <c r="E1120"/>
    </row>
    <row r="1121" spans="5:5" ht="14.25" thickTop="1" thickBot="1">
      <c r="E1121"/>
    </row>
    <row r="1122" spans="5:5" ht="14.25" thickTop="1" thickBot="1">
      <c r="E1122"/>
    </row>
    <row r="1123" spans="5:5" ht="14.25" thickTop="1" thickBot="1">
      <c r="E1123"/>
    </row>
    <row r="1124" spans="5:5" ht="14.25" thickTop="1" thickBot="1">
      <c r="E1124"/>
    </row>
    <row r="1125" spans="5:5" ht="14.25" thickTop="1" thickBot="1">
      <c r="E1125"/>
    </row>
    <row r="1126" spans="5:5" ht="14.25" thickTop="1" thickBot="1">
      <c r="E1126"/>
    </row>
    <row r="1127" spans="5:5" ht="14.25" thickTop="1" thickBot="1">
      <c r="E1127"/>
    </row>
    <row r="1128" spans="5:5" ht="14.25" thickTop="1" thickBot="1">
      <c r="E1128"/>
    </row>
    <row r="1129" spans="5:5" ht="14.25" thickTop="1" thickBot="1">
      <c r="E1129"/>
    </row>
    <row r="1130" spans="5:5" ht="14.25" thickTop="1" thickBot="1">
      <c r="E1130"/>
    </row>
    <row r="1131" spans="5:5" ht="14.25" thickTop="1" thickBot="1">
      <c r="E1131"/>
    </row>
    <row r="1132" spans="5:5" ht="14.25" thickTop="1" thickBot="1">
      <c r="E1132"/>
    </row>
    <row r="1133" spans="5:5" ht="14.25" thickTop="1" thickBot="1">
      <c r="E1133"/>
    </row>
    <row r="1134" spans="5:5" ht="14.25" thickTop="1" thickBot="1">
      <c r="E1134"/>
    </row>
    <row r="1135" spans="5:5" ht="14.25" thickTop="1" thickBot="1">
      <c r="E1135"/>
    </row>
    <row r="1136" spans="5:5" ht="14.25" thickTop="1" thickBot="1">
      <c r="E1136"/>
    </row>
    <row r="1137" spans="5:5" ht="14.25" thickTop="1" thickBot="1">
      <c r="E1137"/>
    </row>
    <row r="1138" spans="5:5" ht="14.25" thickTop="1" thickBot="1">
      <c r="E1138"/>
    </row>
    <row r="1139" spans="5:5" ht="14.25" thickTop="1" thickBot="1">
      <c r="E1139"/>
    </row>
    <row r="1140" spans="5:5" ht="14.25" thickTop="1" thickBot="1">
      <c r="E1140"/>
    </row>
    <row r="1141" spans="5:5" ht="14.25" thickTop="1" thickBot="1">
      <c r="E1141"/>
    </row>
    <row r="1142" spans="5:5" ht="14.25" thickTop="1" thickBot="1">
      <c r="E1142"/>
    </row>
    <row r="1143" spans="5:5" ht="14.25" thickTop="1" thickBot="1">
      <c r="E1143"/>
    </row>
    <row r="1144" spans="5:5" ht="14.25" thickTop="1" thickBot="1">
      <c r="E1144"/>
    </row>
    <row r="1145" spans="5:5" ht="14.25" thickTop="1" thickBot="1">
      <c r="E1145"/>
    </row>
    <row r="1146" spans="5:5" ht="14.25" thickTop="1" thickBot="1">
      <c r="E1146"/>
    </row>
    <row r="1147" spans="5:5" ht="14.25" thickTop="1" thickBot="1">
      <c r="E1147"/>
    </row>
    <row r="1148" spans="5:5" ht="14.25" thickTop="1" thickBot="1">
      <c r="E1148"/>
    </row>
    <row r="1149" spans="5:5" ht="14.25" thickTop="1" thickBot="1">
      <c r="E1149"/>
    </row>
    <row r="1150" spans="5:5" ht="14.25" thickTop="1" thickBot="1">
      <c r="E1150"/>
    </row>
    <row r="1151" spans="5:5" ht="14.25" thickTop="1" thickBot="1">
      <c r="E1151"/>
    </row>
    <row r="1152" spans="5:5" ht="14.25" thickTop="1" thickBot="1">
      <c r="E1152"/>
    </row>
    <row r="1153" spans="5:5" ht="14.25" thickTop="1" thickBot="1">
      <c r="E1153"/>
    </row>
    <row r="1154" spans="5:5" ht="14.25" thickTop="1" thickBot="1">
      <c r="E1154"/>
    </row>
    <row r="1155" spans="5:5" ht="14.25" thickTop="1" thickBot="1">
      <c r="E1155"/>
    </row>
    <row r="1156" spans="5:5" ht="14.25" thickTop="1" thickBot="1">
      <c r="E1156"/>
    </row>
    <row r="1157" spans="5:5" ht="14.25" thickTop="1" thickBot="1">
      <c r="E1157"/>
    </row>
    <row r="1158" spans="5:5" ht="14.25" thickTop="1" thickBot="1">
      <c r="E1158"/>
    </row>
    <row r="1159" spans="5:5" ht="14.25" thickTop="1" thickBot="1">
      <c r="E1159"/>
    </row>
    <row r="1160" spans="5:5" ht="14.25" thickTop="1" thickBot="1">
      <c r="E1160"/>
    </row>
    <row r="1161" spans="5:5" ht="14.25" thickTop="1" thickBot="1">
      <c r="E1161"/>
    </row>
    <row r="1162" spans="5:5" ht="14.25" thickTop="1" thickBot="1">
      <c r="E1162"/>
    </row>
    <row r="1163" spans="5:5" ht="14.25" thickTop="1" thickBot="1">
      <c r="E1163"/>
    </row>
    <row r="1164" spans="5:5" ht="14.25" thickTop="1" thickBot="1">
      <c r="E1164"/>
    </row>
    <row r="1165" spans="5:5" ht="14.25" thickTop="1" thickBot="1">
      <c r="E1165"/>
    </row>
    <row r="1166" spans="5:5" ht="14.25" thickTop="1" thickBot="1">
      <c r="E1166"/>
    </row>
    <row r="1167" spans="5:5" ht="14.25" thickTop="1" thickBot="1">
      <c r="E1167"/>
    </row>
    <row r="1168" spans="5:5" ht="14.25" thickTop="1" thickBot="1">
      <c r="E1168"/>
    </row>
    <row r="1169" spans="5:5" ht="14.25" thickTop="1" thickBot="1">
      <c r="E1169"/>
    </row>
    <row r="1170" spans="5:5" ht="14.25" thickTop="1" thickBot="1">
      <c r="E1170"/>
    </row>
    <row r="1171" spans="5:5" ht="14.25" thickTop="1" thickBot="1">
      <c r="E1171"/>
    </row>
    <row r="1172" spans="5:5" ht="14.25" thickTop="1" thickBot="1">
      <c r="E1172"/>
    </row>
    <row r="1173" spans="5:5" ht="14.25" thickTop="1" thickBot="1">
      <c r="E1173"/>
    </row>
    <row r="1174" spans="5:5" ht="14.25" thickTop="1" thickBot="1">
      <c r="E1174"/>
    </row>
    <row r="1175" spans="5:5" ht="14.25" thickTop="1" thickBot="1">
      <c r="E1175"/>
    </row>
    <row r="1176" spans="5:5" ht="14.25" thickTop="1" thickBot="1">
      <c r="E1176"/>
    </row>
    <row r="1177" spans="5:5" ht="14.25" thickTop="1" thickBot="1">
      <c r="E1177"/>
    </row>
    <row r="1178" spans="5:5" ht="14.25" thickTop="1" thickBot="1">
      <c r="E1178"/>
    </row>
    <row r="1179" spans="5:5" ht="14.25" thickTop="1" thickBot="1">
      <c r="E1179"/>
    </row>
    <row r="1180" spans="5:5" ht="14.25" thickTop="1" thickBot="1">
      <c r="E1180"/>
    </row>
    <row r="1181" spans="5:5" ht="14.25" thickTop="1" thickBot="1">
      <c r="E1181"/>
    </row>
    <row r="1182" spans="5:5" ht="14.25" thickTop="1" thickBot="1">
      <c r="E1182"/>
    </row>
    <row r="1183" spans="5:5" ht="14.25" thickTop="1" thickBot="1">
      <c r="E1183"/>
    </row>
    <row r="1184" spans="5:5" ht="14.25" thickTop="1" thickBot="1">
      <c r="E1184"/>
    </row>
    <row r="1185" spans="5:5" ht="14.25" thickTop="1" thickBot="1">
      <c r="E1185"/>
    </row>
    <row r="1186" spans="5:5" ht="14.25" thickTop="1" thickBot="1">
      <c r="E1186"/>
    </row>
    <row r="1187" spans="5:5" ht="14.25" thickTop="1" thickBot="1">
      <c r="E1187"/>
    </row>
    <row r="1188" spans="5:5" ht="14.25" thickTop="1" thickBot="1">
      <c r="E1188"/>
    </row>
    <row r="1189" spans="5:5" ht="14.25" thickTop="1" thickBot="1">
      <c r="E1189"/>
    </row>
    <row r="1190" spans="5:5" ht="14.25" thickTop="1" thickBot="1">
      <c r="E1190"/>
    </row>
    <row r="1191" spans="5:5" ht="14.25" thickTop="1" thickBot="1">
      <c r="E1191"/>
    </row>
    <row r="1192" spans="5:5" ht="14.25" thickTop="1" thickBot="1">
      <c r="E1192"/>
    </row>
    <row r="1193" spans="5:5" ht="14.25" thickTop="1" thickBot="1">
      <c r="E1193"/>
    </row>
    <row r="1194" spans="5:5" ht="14.25" thickTop="1" thickBot="1">
      <c r="E1194"/>
    </row>
    <row r="1195" spans="5:5" ht="14.25" thickTop="1" thickBot="1">
      <c r="E1195"/>
    </row>
    <row r="1196" spans="5:5" ht="14.25" thickTop="1" thickBot="1">
      <c r="E1196"/>
    </row>
    <row r="1197" spans="5:5" ht="14.25" thickTop="1" thickBot="1">
      <c r="E1197"/>
    </row>
    <row r="1198" spans="5:5" ht="14.25" thickTop="1" thickBot="1">
      <c r="E1198"/>
    </row>
    <row r="1199" spans="5:5" ht="14.25" thickTop="1" thickBot="1">
      <c r="E1199"/>
    </row>
    <row r="1200" spans="5:5" ht="14.25" thickTop="1" thickBot="1">
      <c r="E1200"/>
    </row>
    <row r="1201" spans="5:5" ht="14.25" thickTop="1" thickBot="1">
      <c r="E1201"/>
    </row>
    <row r="1202" spans="5:5" ht="14.25" thickTop="1" thickBot="1">
      <c r="E1202"/>
    </row>
    <row r="1203" spans="5:5" ht="14.25" thickTop="1" thickBot="1">
      <c r="E1203"/>
    </row>
    <row r="1204" spans="5:5" ht="14.25" thickTop="1" thickBot="1">
      <c r="E1204"/>
    </row>
    <row r="1205" spans="5:5" ht="14.25" thickTop="1" thickBot="1">
      <c r="E1205"/>
    </row>
    <row r="1206" spans="5:5" ht="14.25" thickTop="1" thickBot="1">
      <c r="E1206"/>
    </row>
    <row r="1207" spans="5:5" ht="14.25" thickTop="1" thickBot="1">
      <c r="E1207"/>
    </row>
    <row r="1208" spans="5:5" ht="14.25" thickTop="1" thickBot="1">
      <c r="E1208"/>
    </row>
    <row r="1209" spans="5:5" ht="14.25" thickTop="1" thickBot="1">
      <c r="E1209"/>
    </row>
    <row r="1210" spans="5:5" ht="14.25" thickTop="1" thickBot="1">
      <c r="E1210"/>
    </row>
    <row r="1211" spans="5:5" ht="14.25" thickTop="1" thickBot="1">
      <c r="E1211"/>
    </row>
    <row r="1212" spans="5:5" ht="14.25" thickTop="1" thickBot="1">
      <c r="E1212"/>
    </row>
    <row r="1213" spans="5:5" ht="14.25" thickTop="1" thickBot="1">
      <c r="E1213"/>
    </row>
    <row r="1214" spans="5:5" ht="14.25" thickTop="1" thickBot="1">
      <c r="E1214"/>
    </row>
    <row r="1215" spans="5:5" ht="14.25" thickTop="1" thickBot="1">
      <c r="E1215"/>
    </row>
    <row r="1216" spans="5:5" ht="14.25" thickTop="1" thickBot="1">
      <c r="E1216"/>
    </row>
    <row r="1217" spans="5:5" ht="14.25" thickTop="1" thickBot="1">
      <c r="E1217"/>
    </row>
    <row r="1218" spans="5:5" ht="14.25" thickTop="1" thickBot="1">
      <c r="E1218"/>
    </row>
    <row r="1219" spans="5:5" ht="14.25" thickTop="1" thickBot="1">
      <c r="E1219"/>
    </row>
    <row r="1220" spans="5:5" ht="14.25" thickTop="1" thickBot="1">
      <c r="E1220"/>
    </row>
    <row r="1221" spans="5:5" ht="14.25" thickTop="1" thickBot="1">
      <c r="E1221"/>
    </row>
    <row r="1222" spans="5:5" ht="14.25" thickTop="1" thickBot="1">
      <c r="E1222"/>
    </row>
    <row r="1223" spans="5:5" ht="14.25" thickTop="1" thickBot="1">
      <c r="E1223"/>
    </row>
    <row r="1224" spans="5:5" ht="14.25" thickTop="1" thickBot="1">
      <c r="E1224"/>
    </row>
    <row r="1225" spans="5:5" ht="14.25" thickTop="1" thickBot="1">
      <c r="E1225"/>
    </row>
    <row r="1226" spans="5:5" ht="14.25" thickTop="1" thickBot="1">
      <c r="E1226"/>
    </row>
    <row r="1227" spans="5:5" ht="14.25" thickTop="1" thickBot="1">
      <c r="E1227"/>
    </row>
    <row r="1228" spans="5:5" ht="14.25" thickTop="1" thickBot="1">
      <c r="E1228"/>
    </row>
    <row r="1229" spans="5:5" ht="14.25" thickTop="1" thickBot="1">
      <c r="E1229"/>
    </row>
    <row r="1230" spans="5:5" ht="14.25" thickTop="1" thickBot="1">
      <c r="E1230"/>
    </row>
    <row r="1231" spans="5:5" ht="14.25" thickTop="1" thickBot="1">
      <c r="E1231"/>
    </row>
    <row r="1232" spans="5:5" ht="14.25" thickTop="1" thickBot="1">
      <c r="E1232"/>
    </row>
    <row r="1233" spans="5:5" ht="14.25" thickTop="1" thickBot="1">
      <c r="E1233"/>
    </row>
    <row r="1234" spans="5:5" ht="14.25" thickTop="1" thickBot="1">
      <c r="E1234"/>
    </row>
    <row r="1235" spans="5:5" ht="14.25" thickTop="1" thickBot="1">
      <c r="E1235"/>
    </row>
    <row r="1236" spans="5:5" ht="14.25" thickTop="1" thickBot="1">
      <c r="E1236"/>
    </row>
    <row r="1237" spans="5:5" ht="14.25" thickTop="1" thickBot="1">
      <c r="E1237"/>
    </row>
    <row r="1238" spans="5:5" ht="14.25" thickTop="1" thickBot="1">
      <c r="E1238"/>
    </row>
    <row r="1239" spans="5:5" ht="14.25" thickTop="1" thickBot="1">
      <c r="E1239"/>
    </row>
    <row r="1240" spans="5:5" ht="14.25" thickTop="1" thickBot="1">
      <c r="E1240"/>
    </row>
    <row r="1241" spans="5:5" ht="14.25" thickTop="1" thickBot="1">
      <c r="E1241"/>
    </row>
    <row r="1242" spans="5:5" ht="14.25" thickTop="1" thickBot="1">
      <c r="E1242"/>
    </row>
    <row r="1243" spans="5:5" ht="14.25" thickTop="1" thickBot="1">
      <c r="E1243"/>
    </row>
    <row r="1244" spans="5:5" ht="14.25" thickTop="1" thickBot="1">
      <c r="E1244"/>
    </row>
    <row r="1245" spans="5:5" ht="14.25" thickTop="1" thickBot="1">
      <c r="E1245"/>
    </row>
    <row r="1246" spans="5:5" ht="14.25" thickTop="1" thickBot="1">
      <c r="E1246"/>
    </row>
    <row r="1247" spans="5:5" ht="14.25" thickTop="1" thickBot="1">
      <c r="E1247"/>
    </row>
    <row r="1248" spans="5:5" ht="14.25" thickTop="1" thickBot="1">
      <c r="E1248"/>
    </row>
    <row r="1249" spans="5:5" ht="14.25" thickTop="1" thickBot="1">
      <c r="E1249"/>
    </row>
    <row r="1250" spans="5:5" ht="14.25" thickTop="1" thickBot="1">
      <c r="E1250"/>
    </row>
    <row r="1251" spans="5:5" ht="14.25" thickTop="1" thickBot="1">
      <c r="E1251"/>
    </row>
    <row r="1252" spans="5:5" ht="14.25" thickTop="1" thickBot="1">
      <c r="E1252"/>
    </row>
    <row r="1253" spans="5:5" ht="14.25" thickTop="1" thickBot="1">
      <c r="E1253"/>
    </row>
    <row r="1254" spans="5:5" ht="14.25" thickTop="1" thickBot="1">
      <c r="E1254"/>
    </row>
    <row r="1255" spans="5:5" ht="14.25" thickTop="1" thickBot="1">
      <c r="E1255"/>
    </row>
    <row r="1256" spans="5:5" ht="14.25" thickTop="1" thickBot="1">
      <c r="E1256"/>
    </row>
    <row r="1257" spans="5:5" ht="14.25" thickTop="1" thickBot="1">
      <c r="E1257"/>
    </row>
    <row r="1258" spans="5:5" ht="14.25" thickTop="1" thickBot="1">
      <c r="E1258"/>
    </row>
    <row r="1259" spans="5:5" ht="14.25" thickTop="1" thickBot="1">
      <c r="E1259"/>
    </row>
    <row r="1260" spans="5:5" ht="14.25" thickTop="1" thickBot="1">
      <c r="E1260"/>
    </row>
    <row r="1261" spans="5:5" ht="14.25" thickTop="1" thickBot="1">
      <c r="E1261"/>
    </row>
    <row r="1262" spans="5:5" ht="14.25" thickTop="1" thickBot="1">
      <c r="E1262"/>
    </row>
    <row r="1263" spans="5:5" ht="14.25" thickTop="1" thickBot="1">
      <c r="E1263"/>
    </row>
    <row r="1264" spans="5:5" ht="14.25" thickTop="1" thickBot="1">
      <c r="E1264"/>
    </row>
    <row r="1265" spans="5:5" ht="14.25" thickTop="1" thickBot="1">
      <c r="E1265"/>
    </row>
    <row r="1266" spans="5:5" ht="14.25" thickTop="1" thickBot="1">
      <c r="E1266"/>
    </row>
    <row r="1267" spans="5:5" ht="14.25" thickTop="1" thickBot="1">
      <c r="E1267"/>
    </row>
    <row r="1268" spans="5:5" ht="14.25" thickTop="1" thickBot="1">
      <c r="E1268"/>
    </row>
    <row r="1269" spans="5:5" ht="14.25" thickTop="1" thickBot="1">
      <c r="E1269"/>
    </row>
    <row r="1270" spans="5:5" ht="14.25" thickTop="1" thickBot="1">
      <c r="E1270"/>
    </row>
    <row r="1271" spans="5:5" ht="14.25" thickTop="1" thickBot="1">
      <c r="E1271"/>
    </row>
    <row r="1272" spans="5:5" ht="14.25" thickTop="1" thickBot="1">
      <c r="E1272"/>
    </row>
    <row r="1273" spans="5:5" ht="14.25" thickTop="1" thickBot="1">
      <c r="E1273"/>
    </row>
    <row r="1274" spans="5:5" ht="14.25" thickTop="1" thickBot="1">
      <c r="E1274"/>
    </row>
    <row r="1275" spans="5:5" ht="14.25" thickTop="1" thickBot="1">
      <c r="E1275"/>
    </row>
    <row r="1276" spans="5:5" ht="14.25" thickTop="1" thickBot="1">
      <c r="E1276"/>
    </row>
    <row r="1277" spans="5:5" ht="14.25" thickTop="1" thickBot="1">
      <c r="E1277"/>
    </row>
    <row r="1278" spans="5:5" ht="14.25" thickTop="1" thickBot="1">
      <c r="E1278"/>
    </row>
    <row r="1279" spans="5:5" ht="14.25" thickTop="1" thickBot="1">
      <c r="E1279"/>
    </row>
    <row r="1280" spans="5:5" ht="14.25" thickTop="1" thickBot="1">
      <c r="E1280"/>
    </row>
    <row r="1281" spans="5:5" ht="14.25" thickTop="1" thickBot="1">
      <c r="E1281"/>
    </row>
    <row r="1282" spans="5:5" ht="14.25" thickTop="1" thickBot="1">
      <c r="E1282"/>
    </row>
    <row r="1283" spans="5:5" ht="14.25" thickTop="1" thickBot="1">
      <c r="E1283"/>
    </row>
    <row r="1284" spans="5:5" ht="14.25" thickTop="1" thickBot="1">
      <c r="E1284"/>
    </row>
    <row r="1285" spans="5:5" ht="14.25" thickTop="1" thickBot="1">
      <c r="E1285"/>
    </row>
    <row r="1286" spans="5:5" ht="14.25" thickTop="1" thickBot="1">
      <c r="E1286"/>
    </row>
    <row r="1287" spans="5:5" ht="14.25" thickTop="1" thickBot="1">
      <c r="E1287"/>
    </row>
    <row r="1288" spans="5:5" ht="14.25" thickTop="1" thickBot="1">
      <c r="E1288"/>
    </row>
    <row r="1289" spans="5:5" ht="14.25" thickTop="1" thickBot="1">
      <c r="E1289"/>
    </row>
    <row r="1290" spans="5:5" ht="14.25" thickTop="1" thickBot="1">
      <c r="E1290"/>
    </row>
    <row r="1291" spans="5:5" ht="14.25" thickTop="1" thickBot="1">
      <c r="E1291"/>
    </row>
    <row r="1292" spans="5:5" ht="14.25" thickTop="1" thickBot="1">
      <c r="E1292"/>
    </row>
    <row r="1293" spans="5:5" ht="14.25" thickTop="1" thickBot="1">
      <c r="E1293"/>
    </row>
    <row r="1294" spans="5:5" ht="14.25" thickTop="1" thickBot="1">
      <c r="E1294"/>
    </row>
    <row r="1295" spans="5:5" ht="14.25" thickTop="1" thickBot="1">
      <c r="E1295"/>
    </row>
    <row r="1296" spans="5:5" ht="14.25" thickTop="1" thickBot="1">
      <c r="E1296"/>
    </row>
    <row r="1297" spans="5:5" ht="14.25" thickTop="1" thickBot="1">
      <c r="E1297"/>
    </row>
    <row r="1298" spans="5:5" ht="14.25" thickTop="1" thickBot="1">
      <c r="E1298"/>
    </row>
    <row r="1299" spans="5:5" ht="14.25" thickTop="1" thickBot="1">
      <c r="E1299"/>
    </row>
    <row r="1300" spans="5:5" ht="14.25" thickTop="1" thickBot="1">
      <c r="E1300"/>
    </row>
    <row r="1301" spans="5:5" ht="14.25" thickTop="1" thickBot="1">
      <c r="E1301"/>
    </row>
    <row r="1302" spans="5:5" ht="14.25" thickTop="1" thickBot="1">
      <c r="E1302"/>
    </row>
    <row r="1303" spans="5:5" ht="14.25" thickTop="1" thickBot="1">
      <c r="E1303"/>
    </row>
    <row r="1304" spans="5:5" ht="14.25" thickTop="1" thickBot="1">
      <c r="E1304"/>
    </row>
    <row r="1305" spans="5:5" ht="14.25" thickTop="1" thickBot="1">
      <c r="E1305"/>
    </row>
    <row r="1306" spans="5:5" ht="14.25" thickTop="1" thickBot="1">
      <c r="E1306"/>
    </row>
    <row r="1307" spans="5:5" ht="14.25" thickTop="1" thickBot="1">
      <c r="E1307"/>
    </row>
    <row r="1308" spans="5:5" ht="14.25" thickTop="1" thickBot="1">
      <c r="E1308"/>
    </row>
    <row r="1309" spans="5:5" ht="14.25" thickTop="1" thickBot="1">
      <c r="E1309"/>
    </row>
    <row r="1310" spans="5:5" ht="14.25" thickTop="1" thickBot="1">
      <c r="E1310"/>
    </row>
    <row r="1311" spans="5:5" ht="14.25" thickTop="1" thickBot="1">
      <c r="E1311"/>
    </row>
    <row r="1312" spans="5:5" ht="14.25" thickTop="1" thickBot="1">
      <c r="E1312"/>
    </row>
    <row r="1313" spans="5:5" ht="14.25" thickTop="1" thickBot="1">
      <c r="E1313"/>
    </row>
    <row r="1314" spans="5:5" ht="14.25" thickTop="1" thickBot="1">
      <c r="E1314"/>
    </row>
    <row r="1315" spans="5:5" ht="14.25" thickTop="1" thickBot="1">
      <c r="E1315"/>
    </row>
    <row r="1316" spans="5:5" ht="14.25" thickTop="1" thickBot="1">
      <c r="E1316"/>
    </row>
    <row r="1317" spans="5:5" ht="14.25" thickTop="1" thickBot="1">
      <c r="E1317"/>
    </row>
    <row r="1318" spans="5:5" ht="14.25" thickTop="1" thickBot="1">
      <c r="E1318"/>
    </row>
    <row r="1319" spans="5:5" ht="14.25" thickTop="1" thickBot="1">
      <c r="E1319"/>
    </row>
    <row r="1320" spans="5:5" ht="14.25" thickTop="1" thickBot="1">
      <c r="E1320"/>
    </row>
    <row r="1321" spans="5:5" ht="14.25" thickTop="1" thickBot="1">
      <c r="E1321"/>
    </row>
    <row r="1322" spans="5:5" ht="14.25" thickTop="1" thickBot="1">
      <c r="E1322"/>
    </row>
    <row r="1323" spans="5:5" ht="14.25" thickTop="1" thickBot="1">
      <c r="E1323"/>
    </row>
    <row r="1324" spans="5:5" ht="14.25" thickTop="1" thickBot="1">
      <c r="E1324"/>
    </row>
    <row r="1325" spans="5:5" ht="14.25" thickTop="1" thickBot="1">
      <c r="E1325"/>
    </row>
    <row r="1326" spans="5:5" ht="14.25" thickTop="1" thickBot="1">
      <c r="E1326"/>
    </row>
    <row r="1327" spans="5:5" ht="14.25" thickTop="1" thickBot="1">
      <c r="E1327"/>
    </row>
    <row r="1328" spans="5:5" ht="14.25" thickTop="1" thickBot="1">
      <c r="E1328"/>
    </row>
    <row r="1329" spans="5:5" ht="14.25" thickTop="1" thickBot="1">
      <c r="E1329"/>
    </row>
    <row r="1330" spans="5:5" ht="14.25" thickTop="1" thickBot="1">
      <c r="E1330"/>
    </row>
    <row r="1331" spans="5:5" ht="14.25" thickTop="1" thickBot="1">
      <c r="E1331"/>
    </row>
    <row r="1332" spans="5:5" ht="14.25" thickTop="1" thickBot="1">
      <c r="E1332"/>
    </row>
    <row r="1333" spans="5:5" ht="14.25" thickTop="1" thickBot="1">
      <c r="E1333"/>
    </row>
    <row r="1334" spans="5:5" ht="14.25" thickTop="1" thickBot="1">
      <c r="E1334"/>
    </row>
    <row r="1335" spans="5:5" ht="14.25" thickTop="1" thickBot="1">
      <c r="E1335"/>
    </row>
    <row r="1336" spans="5:5" ht="14.25" thickTop="1" thickBot="1">
      <c r="E1336"/>
    </row>
    <row r="1337" spans="5:5" ht="14.25" thickTop="1" thickBot="1">
      <c r="E1337"/>
    </row>
    <row r="1338" spans="5:5" ht="14.25" thickTop="1" thickBot="1">
      <c r="E1338"/>
    </row>
    <row r="1339" spans="5:5" ht="14.25" thickTop="1" thickBot="1">
      <c r="E1339"/>
    </row>
    <row r="1340" spans="5:5" ht="14.25" thickTop="1" thickBot="1">
      <c r="E1340"/>
    </row>
    <row r="1341" spans="5:5" ht="14.25" thickTop="1" thickBot="1">
      <c r="E1341"/>
    </row>
    <row r="1342" spans="5:5" ht="14.25" thickTop="1" thickBot="1">
      <c r="E1342"/>
    </row>
    <row r="1343" spans="5:5" ht="14.25" thickTop="1" thickBot="1">
      <c r="E1343"/>
    </row>
    <row r="1344" spans="5:5" ht="14.25" thickTop="1" thickBot="1">
      <c r="E1344"/>
    </row>
    <row r="1345" spans="5:5" ht="14.25" thickTop="1" thickBot="1">
      <c r="E1345"/>
    </row>
    <row r="1346" spans="5:5" ht="14.25" thickTop="1" thickBot="1">
      <c r="E1346"/>
    </row>
    <row r="1347" spans="5:5" ht="14.25" thickTop="1" thickBot="1">
      <c r="E1347"/>
    </row>
    <row r="1348" spans="5:5" ht="14.25" thickTop="1" thickBot="1">
      <c r="E1348"/>
    </row>
    <row r="1349" spans="5:5" ht="14.25" thickTop="1" thickBot="1">
      <c r="E1349"/>
    </row>
    <row r="1350" spans="5:5" ht="14.25" thickTop="1" thickBot="1">
      <c r="E1350"/>
    </row>
    <row r="1351" spans="5:5" ht="14.25" thickTop="1" thickBot="1">
      <c r="E1351"/>
    </row>
    <row r="1352" spans="5:5" ht="14.25" thickTop="1" thickBot="1">
      <c r="E1352"/>
    </row>
    <row r="1353" spans="5:5" ht="14.25" thickTop="1" thickBot="1">
      <c r="E1353"/>
    </row>
    <row r="1354" spans="5:5" ht="14.25" thickTop="1" thickBot="1">
      <c r="E1354"/>
    </row>
    <row r="1355" spans="5:5" ht="14.25" thickTop="1" thickBot="1">
      <c r="E1355"/>
    </row>
    <row r="1356" spans="5:5" ht="14.25" thickTop="1" thickBot="1">
      <c r="E1356"/>
    </row>
    <row r="1357" spans="5:5" ht="14.25" thickTop="1" thickBot="1">
      <c r="E1357"/>
    </row>
    <row r="1358" spans="5:5" ht="14.25" thickTop="1" thickBot="1">
      <c r="E1358"/>
    </row>
    <row r="1359" spans="5:5" ht="14.25" thickTop="1" thickBot="1">
      <c r="E1359"/>
    </row>
    <row r="1360" spans="5:5" ht="14.25" thickTop="1" thickBot="1">
      <c r="E1360"/>
    </row>
    <row r="1361" spans="5:5" ht="14.25" thickTop="1" thickBot="1">
      <c r="E1361"/>
    </row>
    <row r="1362" spans="5:5" ht="14.25" thickTop="1" thickBot="1">
      <c r="E1362"/>
    </row>
    <row r="1363" spans="5:5" ht="14.25" thickTop="1" thickBot="1">
      <c r="E1363"/>
    </row>
    <row r="1364" spans="5:5" ht="14.25" thickTop="1" thickBot="1">
      <c r="E1364"/>
    </row>
    <row r="1365" spans="5:5" ht="14.25" thickTop="1" thickBot="1">
      <c r="E1365"/>
    </row>
    <row r="1366" spans="5:5" ht="14.25" thickTop="1" thickBot="1">
      <c r="E1366"/>
    </row>
    <row r="1367" spans="5:5" ht="14.25" thickTop="1" thickBot="1">
      <c r="E1367"/>
    </row>
    <row r="1368" spans="5:5" ht="14.25" thickTop="1" thickBot="1">
      <c r="E1368"/>
    </row>
    <row r="1369" spans="5:5" ht="14.25" thickTop="1" thickBot="1">
      <c r="E1369"/>
    </row>
    <row r="1370" spans="5:5" ht="14.25" thickTop="1" thickBot="1">
      <c r="E1370"/>
    </row>
    <row r="1371" spans="5:5" ht="14.25" thickTop="1" thickBot="1">
      <c r="E1371"/>
    </row>
    <row r="1372" spans="5:5" ht="14.25" thickTop="1" thickBot="1">
      <c r="E1372"/>
    </row>
    <row r="1373" spans="5:5" ht="14.25" thickTop="1" thickBot="1">
      <c r="E1373"/>
    </row>
    <row r="1374" spans="5:5" ht="14.25" thickTop="1" thickBot="1">
      <c r="E1374"/>
    </row>
    <row r="1375" spans="5:5" ht="14.25" thickTop="1" thickBot="1">
      <c r="E1375"/>
    </row>
    <row r="1376" spans="5:5" ht="14.25" thickTop="1" thickBot="1">
      <c r="E1376"/>
    </row>
    <row r="1377" spans="5:5" ht="14.25" thickTop="1" thickBot="1">
      <c r="E1377"/>
    </row>
    <row r="1378" spans="5:5" ht="14.25" thickTop="1" thickBot="1">
      <c r="E1378"/>
    </row>
    <row r="1379" spans="5:5" ht="14.25" thickTop="1" thickBot="1">
      <c r="E1379"/>
    </row>
    <row r="1380" spans="5:5" ht="14.25" thickTop="1" thickBot="1">
      <c r="E1380"/>
    </row>
    <row r="1381" spans="5:5" ht="14.25" thickTop="1" thickBot="1">
      <c r="E1381"/>
    </row>
    <row r="1382" spans="5:5" ht="14.25" thickTop="1" thickBot="1">
      <c r="E1382"/>
    </row>
    <row r="1383" spans="5:5" ht="14.25" thickTop="1" thickBot="1">
      <c r="E1383"/>
    </row>
    <row r="1384" spans="5:5" ht="14.25" thickTop="1" thickBot="1">
      <c r="E1384"/>
    </row>
    <row r="1385" spans="5:5" ht="14.25" thickTop="1" thickBot="1">
      <c r="E1385"/>
    </row>
    <row r="1386" spans="5:5" ht="14.25" thickTop="1" thickBot="1">
      <c r="E1386"/>
    </row>
    <row r="1387" spans="5:5" ht="14.25" thickTop="1" thickBot="1">
      <c r="E1387"/>
    </row>
    <row r="1388" spans="5:5" ht="14.25" thickTop="1" thickBot="1">
      <c r="E1388"/>
    </row>
    <row r="1389" spans="5:5" ht="14.25" thickTop="1" thickBot="1">
      <c r="E1389"/>
    </row>
    <row r="1390" spans="5:5" ht="14.25" thickTop="1" thickBot="1">
      <c r="E1390"/>
    </row>
    <row r="1391" spans="5:5" ht="14.25" thickTop="1" thickBot="1">
      <c r="E1391"/>
    </row>
    <row r="1392" spans="5:5" ht="14.25" thickTop="1" thickBot="1">
      <c r="E1392"/>
    </row>
    <row r="1393" spans="5:5" ht="14.25" thickTop="1" thickBot="1">
      <c r="E1393"/>
    </row>
    <row r="1394" spans="5:5" ht="14.25" thickTop="1" thickBot="1">
      <c r="E1394"/>
    </row>
    <row r="1395" spans="5:5" ht="14.25" thickTop="1" thickBot="1">
      <c r="E1395"/>
    </row>
    <row r="1396" spans="5:5" ht="14.25" thickTop="1" thickBot="1">
      <c r="E1396"/>
    </row>
    <row r="1397" spans="5:5" ht="14.25" thickTop="1" thickBot="1">
      <c r="E1397"/>
    </row>
    <row r="1398" spans="5:5" ht="14.25" thickTop="1" thickBot="1">
      <c r="E1398"/>
    </row>
    <row r="1399" spans="5:5" ht="14.25" thickTop="1" thickBot="1">
      <c r="E1399"/>
    </row>
    <row r="1400" spans="5:5" ht="14.25" thickTop="1" thickBot="1">
      <c r="E1400"/>
    </row>
    <row r="1401" spans="5:5" ht="14.25" thickTop="1" thickBot="1">
      <c r="E1401"/>
    </row>
    <row r="1402" spans="5:5" ht="14.25" thickTop="1" thickBot="1">
      <c r="E1402"/>
    </row>
    <row r="1403" spans="5:5" ht="14.25" thickTop="1" thickBot="1">
      <c r="E1403"/>
    </row>
    <row r="1404" spans="5:5" ht="14.25" thickTop="1" thickBot="1">
      <c r="E1404"/>
    </row>
    <row r="1405" spans="5:5" ht="14.25" thickTop="1" thickBot="1">
      <c r="E1405"/>
    </row>
    <row r="1406" spans="5:5" ht="14.25" thickTop="1" thickBot="1">
      <c r="E1406"/>
    </row>
    <row r="1407" spans="5:5" ht="14.25" thickTop="1" thickBot="1">
      <c r="E1407"/>
    </row>
    <row r="1408" spans="5:5" ht="14.25" thickTop="1" thickBot="1">
      <c r="E1408"/>
    </row>
    <row r="1409" spans="5:5" ht="14.25" thickTop="1" thickBot="1">
      <c r="E1409"/>
    </row>
    <row r="1410" spans="5:5" ht="14.25" thickTop="1" thickBot="1">
      <c r="E1410"/>
    </row>
    <row r="1411" spans="5:5" ht="14.25" thickTop="1" thickBot="1">
      <c r="E1411"/>
    </row>
    <row r="1412" spans="5:5" ht="14.25" thickTop="1" thickBot="1">
      <c r="E1412"/>
    </row>
    <row r="1413" spans="5:5" ht="14.25" thickTop="1" thickBot="1">
      <c r="E1413"/>
    </row>
    <row r="1414" spans="5:5" ht="14.25" thickTop="1" thickBot="1">
      <c r="E1414"/>
    </row>
    <row r="1415" spans="5:5" ht="14.25" thickTop="1" thickBot="1">
      <c r="E1415"/>
    </row>
    <row r="1416" spans="5:5" ht="14.25" thickTop="1" thickBot="1">
      <c r="E1416"/>
    </row>
    <row r="1417" spans="5:5" ht="14.25" thickTop="1" thickBot="1">
      <c r="E1417"/>
    </row>
    <row r="1418" spans="5:5" ht="14.25" thickTop="1" thickBot="1">
      <c r="E1418"/>
    </row>
    <row r="1419" spans="5:5" ht="14.25" thickTop="1" thickBot="1">
      <c r="E1419"/>
    </row>
    <row r="1420" spans="5:5" ht="14.25" thickTop="1" thickBot="1">
      <c r="E1420"/>
    </row>
    <row r="1421" spans="5:5" ht="14.25" thickTop="1" thickBot="1">
      <c r="E1421"/>
    </row>
    <row r="1422" spans="5:5" ht="14.25" thickTop="1" thickBot="1">
      <c r="E1422"/>
    </row>
    <row r="1423" spans="5:5" ht="14.25" thickTop="1" thickBot="1">
      <c r="E1423"/>
    </row>
    <row r="1424" spans="5:5" ht="14.25" thickTop="1" thickBot="1">
      <c r="E1424"/>
    </row>
    <row r="1425" spans="5:5" ht="14.25" thickTop="1" thickBot="1">
      <c r="E1425"/>
    </row>
    <row r="1426" spans="5:5" ht="14.25" thickTop="1" thickBot="1">
      <c r="E1426"/>
    </row>
    <row r="1427" spans="5:5" ht="14.25" thickTop="1" thickBot="1">
      <c r="E1427"/>
    </row>
    <row r="1428" spans="5:5" ht="14.25" thickTop="1" thickBot="1">
      <c r="E1428"/>
    </row>
    <row r="1429" spans="5:5" ht="14.25" thickTop="1" thickBot="1">
      <c r="E1429"/>
    </row>
    <row r="1430" spans="5:5" ht="14.25" thickTop="1" thickBot="1">
      <c r="E1430"/>
    </row>
    <row r="1431" spans="5:5" ht="14.25" thickTop="1" thickBot="1">
      <c r="E1431"/>
    </row>
    <row r="1432" spans="5:5" ht="14.25" thickTop="1" thickBot="1">
      <c r="E1432"/>
    </row>
    <row r="1433" spans="5:5" ht="14.25" thickTop="1" thickBot="1">
      <c r="E1433"/>
    </row>
    <row r="1434" spans="5:5" ht="14.25" thickTop="1" thickBot="1">
      <c r="E1434"/>
    </row>
    <row r="1435" spans="5:5" ht="14.25" thickTop="1" thickBot="1">
      <c r="E1435"/>
    </row>
    <row r="1436" spans="5:5" ht="14.25" thickTop="1" thickBot="1">
      <c r="E1436"/>
    </row>
    <row r="1437" spans="5:5" ht="14.25" thickTop="1" thickBot="1">
      <c r="E1437"/>
    </row>
    <row r="1438" spans="5:5" ht="14.25" thickTop="1" thickBot="1">
      <c r="E1438"/>
    </row>
    <row r="1439" spans="5:5" ht="14.25" thickTop="1" thickBot="1">
      <c r="E1439"/>
    </row>
    <row r="1440" spans="5:5" ht="14.25" thickTop="1" thickBot="1">
      <c r="E1440"/>
    </row>
    <row r="1441" spans="5:5" ht="14.25" thickTop="1" thickBot="1">
      <c r="E1441"/>
    </row>
    <row r="1442" spans="5:5" ht="14.25" thickTop="1" thickBot="1">
      <c r="E1442"/>
    </row>
    <row r="1443" spans="5:5" ht="14.25" thickTop="1" thickBot="1">
      <c r="E1443"/>
    </row>
    <row r="1444" spans="5:5" ht="14.25" thickTop="1" thickBot="1">
      <c r="E1444"/>
    </row>
    <row r="1445" spans="5:5" ht="14.25" thickTop="1" thickBot="1">
      <c r="E1445"/>
    </row>
    <row r="1446" spans="5:5" ht="14.25" thickTop="1" thickBot="1">
      <c r="E1446"/>
    </row>
    <row r="1447" spans="5:5" ht="14.25" thickTop="1" thickBot="1">
      <c r="E1447"/>
    </row>
    <row r="1448" spans="5:5" ht="14.25" thickTop="1" thickBot="1">
      <c r="E1448"/>
    </row>
    <row r="1449" spans="5:5" ht="14.25" thickTop="1" thickBot="1">
      <c r="E1449"/>
    </row>
    <row r="1450" spans="5:5" ht="14.25" thickTop="1" thickBot="1">
      <c r="E1450"/>
    </row>
    <row r="1451" spans="5:5" ht="14.25" thickTop="1" thickBot="1">
      <c r="E1451"/>
    </row>
    <row r="1452" spans="5:5" ht="14.25" thickTop="1" thickBot="1">
      <c r="E1452"/>
    </row>
    <row r="1453" spans="5:5" ht="14.25" thickTop="1" thickBot="1">
      <c r="E1453"/>
    </row>
    <row r="1454" spans="5:5" ht="14.25" thickTop="1" thickBot="1">
      <c r="E1454"/>
    </row>
    <row r="1455" spans="5:5" ht="14.25" thickTop="1" thickBot="1">
      <c r="E1455"/>
    </row>
    <row r="1456" spans="5:5" ht="14.25" thickTop="1" thickBot="1">
      <c r="E1456"/>
    </row>
    <row r="1457" spans="5:5" ht="14.25" thickTop="1" thickBot="1">
      <c r="E1457"/>
    </row>
    <row r="1458" spans="5:5" ht="14.25" thickTop="1" thickBot="1">
      <c r="E1458"/>
    </row>
    <row r="1459" spans="5:5" ht="14.25" thickTop="1" thickBot="1">
      <c r="E1459"/>
    </row>
    <row r="1460" spans="5:5" ht="14.25" thickTop="1" thickBot="1">
      <c r="E1460"/>
    </row>
    <row r="1461" spans="5:5" ht="14.25" thickTop="1" thickBot="1">
      <c r="E1461"/>
    </row>
    <row r="1462" spans="5:5" ht="14.25" thickTop="1" thickBot="1">
      <c r="E1462"/>
    </row>
    <row r="1463" spans="5:5" ht="14.25" thickTop="1" thickBot="1">
      <c r="E1463"/>
    </row>
    <row r="1464" spans="5:5" ht="14.25" thickTop="1" thickBot="1">
      <c r="E1464"/>
    </row>
    <row r="1465" spans="5:5" ht="14.25" thickTop="1" thickBot="1">
      <c r="E1465"/>
    </row>
    <row r="1466" spans="5:5" ht="14.25" thickTop="1" thickBot="1">
      <c r="E1466"/>
    </row>
    <row r="1467" spans="5:5" ht="14.25" thickTop="1" thickBot="1">
      <c r="E1467"/>
    </row>
    <row r="1468" spans="5:5" ht="14.25" thickTop="1" thickBot="1">
      <c r="E1468"/>
    </row>
    <row r="1469" spans="5:5" ht="14.25" thickTop="1" thickBot="1">
      <c r="E1469"/>
    </row>
    <row r="1470" spans="5:5" ht="14.25" thickTop="1" thickBot="1">
      <c r="E1470"/>
    </row>
    <row r="1471" spans="5:5" ht="14.25" thickTop="1" thickBot="1">
      <c r="E1471"/>
    </row>
    <row r="1472" spans="5:5" ht="14.25" thickTop="1" thickBot="1">
      <c r="E1472"/>
    </row>
    <row r="1473" spans="5:5" ht="14.25" thickTop="1" thickBot="1">
      <c r="E1473"/>
    </row>
    <row r="1474" spans="5:5" ht="14.25" thickTop="1" thickBot="1">
      <c r="E1474"/>
    </row>
    <row r="1475" spans="5:5" ht="14.25" thickTop="1" thickBot="1">
      <c r="E1475"/>
    </row>
    <row r="1476" spans="5:5" ht="14.25" thickTop="1" thickBot="1">
      <c r="E1476"/>
    </row>
    <row r="1477" spans="5:5" ht="14.25" thickTop="1" thickBot="1">
      <c r="E1477"/>
    </row>
    <row r="1478" spans="5:5" ht="14.25" thickTop="1" thickBot="1">
      <c r="E1478"/>
    </row>
    <row r="1479" spans="5:5" ht="14.25" thickTop="1" thickBot="1">
      <c r="E1479"/>
    </row>
    <row r="1480" spans="5:5" ht="14.25" thickTop="1" thickBot="1">
      <c r="E1480"/>
    </row>
    <row r="1481" spans="5:5" ht="14.25" thickTop="1" thickBot="1">
      <c r="E1481"/>
    </row>
    <row r="1482" spans="5:5" ht="14.25" thickTop="1" thickBot="1">
      <c r="E1482"/>
    </row>
    <row r="1483" spans="5:5" ht="14.25" thickTop="1" thickBot="1">
      <c r="E1483"/>
    </row>
    <row r="1484" spans="5:5" ht="14.25" thickTop="1" thickBot="1">
      <c r="E1484"/>
    </row>
    <row r="1485" spans="5:5" ht="14.25" thickTop="1" thickBot="1">
      <c r="E1485"/>
    </row>
    <row r="1486" spans="5:5" ht="14.25" thickTop="1" thickBot="1">
      <c r="E1486"/>
    </row>
    <row r="1487" spans="5:5" ht="14.25" thickTop="1" thickBot="1">
      <c r="E1487"/>
    </row>
    <row r="1488" spans="5:5" ht="14.25" thickTop="1" thickBot="1">
      <c r="E1488"/>
    </row>
    <row r="1489" spans="5:5" ht="14.25" thickTop="1" thickBot="1">
      <c r="E1489"/>
    </row>
    <row r="1490" spans="5:5" ht="14.25" thickTop="1" thickBot="1">
      <c r="E1490"/>
    </row>
    <row r="1491" spans="5:5" ht="14.25" thickTop="1" thickBot="1">
      <c r="E1491"/>
    </row>
    <row r="1492" spans="5:5" ht="14.25" thickTop="1" thickBot="1">
      <c r="E1492"/>
    </row>
    <row r="1493" spans="5:5" ht="14.25" thickTop="1" thickBot="1">
      <c r="E1493"/>
    </row>
    <row r="1494" spans="5:5" ht="14.25" thickTop="1" thickBot="1">
      <c r="E1494"/>
    </row>
    <row r="1495" spans="5:5" ht="14.25" thickTop="1" thickBot="1">
      <c r="E1495"/>
    </row>
    <row r="1496" spans="5:5" ht="14.25" thickTop="1" thickBot="1">
      <c r="E1496"/>
    </row>
    <row r="1497" spans="5:5" ht="14.25" thickTop="1" thickBot="1">
      <c r="E1497"/>
    </row>
    <row r="1498" spans="5:5" ht="14.25" thickTop="1" thickBot="1">
      <c r="E1498"/>
    </row>
    <row r="1499" spans="5:5" ht="14.25" thickTop="1" thickBot="1">
      <c r="E1499"/>
    </row>
    <row r="1500" spans="5:5" ht="14.25" thickTop="1" thickBot="1">
      <c r="E1500"/>
    </row>
    <row r="1501" spans="5:5" ht="14.25" thickTop="1" thickBot="1">
      <c r="E1501"/>
    </row>
    <row r="1502" spans="5:5" ht="14.25" thickTop="1" thickBot="1">
      <c r="E1502"/>
    </row>
    <row r="1503" spans="5:5" ht="14.25" thickTop="1" thickBot="1">
      <c r="E1503"/>
    </row>
    <row r="1504" spans="5:5" ht="14.25" thickTop="1" thickBot="1">
      <c r="E1504"/>
    </row>
    <row r="1505" spans="5:5" ht="14.25" thickTop="1" thickBot="1">
      <c r="E1505"/>
    </row>
    <row r="1506" spans="5:5" ht="14.25" thickTop="1" thickBot="1">
      <c r="E1506"/>
    </row>
    <row r="1507" spans="5:5" ht="14.25" thickTop="1" thickBot="1">
      <c r="E1507"/>
    </row>
    <row r="1508" spans="5:5" ht="14.25" thickTop="1" thickBot="1">
      <c r="E1508"/>
    </row>
    <row r="1509" spans="5:5" ht="14.25" thickTop="1" thickBot="1">
      <c r="E1509"/>
    </row>
    <row r="1510" spans="5:5" ht="14.25" thickTop="1" thickBot="1">
      <c r="E1510"/>
    </row>
    <row r="1511" spans="5:5" ht="14.25" thickTop="1" thickBot="1">
      <c r="E1511"/>
    </row>
    <row r="1512" spans="5:5" ht="14.25" thickTop="1" thickBot="1">
      <c r="E1512"/>
    </row>
    <row r="1513" spans="5:5" ht="14.25" thickTop="1" thickBot="1">
      <c r="E1513"/>
    </row>
    <row r="1514" spans="5:5" ht="14.25" thickTop="1" thickBot="1">
      <c r="E1514"/>
    </row>
    <row r="1515" spans="5:5" ht="14.25" thickTop="1" thickBot="1">
      <c r="E1515"/>
    </row>
    <row r="1516" spans="5:5" ht="14.25" thickTop="1" thickBot="1">
      <c r="E1516"/>
    </row>
    <row r="1517" spans="5:5" ht="14.25" thickTop="1" thickBot="1">
      <c r="E1517"/>
    </row>
    <row r="1518" spans="5:5" ht="14.25" thickTop="1" thickBot="1">
      <c r="E1518"/>
    </row>
    <row r="1519" spans="5:5" ht="14.25" thickTop="1" thickBot="1">
      <c r="E1519"/>
    </row>
    <row r="1520" spans="5:5" ht="14.25" thickTop="1" thickBot="1">
      <c r="E1520"/>
    </row>
    <row r="1521" spans="5:5" ht="14.25" thickTop="1" thickBot="1">
      <c r="E1521"/>
    </row>
    <row r="1522" spans="5:5" ht="14.25" thickTop="1" thickBot="1">
      <c r="E1522"/>
    </row>
    <row r="1523" spans="5:5" ht="14.25" thickTop="1" thickBot="1">
      <c r="E1523"/>
    </row>
    <row r="1524" spans="5:5" ht="14.25" thickTop="1" thickBot="1">
      <c r="E1524"/>
    </row>
    <row r="1525" spans="5:5" ht="14.25" thickTop="1" thickBot="1">
      <c r="E1525"/>
    </row>
    <row r="1526" spans="5:5" ht="14.25" thickTop="1" thickBot="1">
      <c r="E1526"/>
    </row>
    <row r="1527" spans="5:5" ht="14.25" thickTop="1" thickBot="1">
      <c r="E1527"/>
    </row>
    <row r="1528" spans="5:5" ht="14.25" thickTop="1" thickBot="1">
      <c r="E1528"/>
    </row>
    <row r="1529" spans="5:5" ht="14.25" thickTop="1" thickBot="1">
      <c r="E1529"/>
    </row>
    <row r="1530" spans="5:5" ht="14.25" thickTop="1" thickBot="1">
      <c r="E1530"/>
    </row>
    <row r="1531" spans="5:5" ht="14.25" thickTop="1" thickBot="1">
      <c r="E1531"/>
    </row>
    <row r="1532" spans="5:5" ht="14.25" thickTop="1" thickBot="1">
      <c r="E1532"/>
    </row>
    <row r="1533" spans="5:5" ht="14.25" thickTop="1" thickBot="1">
      <c r="E1533"/>
    </row>
    <row r="1534" spans="5:5" ht="14.25" thickTop="1" thickBot="1">
      <c r="E1534"/>
    </row>
    <row r="1535" spans="5:5" ht="14.25" thickTop="1" thickBot="1">
      <c r="E1535"/>
    </row>
    <row r="1536" spans="5:5" ht="14.25" thickTop="1" thickBot="1">
      <c r="E1536"/>
    </row>
    <row r="1537" spans="5:5" ht="14.25" thickTop="1" thickBot="1">
      <c r="E1537"/>
    </row>
    <row r="1538" spans="5:5" ht="14.25" thickTop="1" thickBot="1">
      <c r="E1538"/>
    </row>
    <row r="1539" spans="5:5" ht="14.25" thickTop="1" thickBot="1">
      <c r="E1539"/>
    </row>
    <row r="1540" spans="5:5" ht="14.25" thickTop="1" thickBot="1">
      <c r="E1540"/>
    </row>
    <row r="1541" spans="5:5" ht="14.25" thickTop="1" thickBot="1">
      <c r="E1541"/>
    </row>
    <row r="1542" spans="5:5" ht="14.25" thickTop="1" thickBot="1">
      <c r="E1542"/>
    </row>
    <row r="1543" spans="5:5" ht="14.25" thickTop="1" thickBot="1">
      <c r="E1543"/>
    </row>
    <row r="1544" spans="5:5" ht="14.25" thickTop="1" thickBot="1">
      <c r="E1544"/>
    </row>
    <row r="1545" spans="5:5" ht="14.25" thickTop="1" thickBot="1">
      <c r="E1545"/>
    </row>
    <row r="1546" spans="5:5" ht="14.25" thickTop="1" thickBot="1">
      <c r="E1546"/>
    </row>
    <row r="1547" spans="5:5" ht="14.25" thickTop="1" thickBot="1">
      <c r="E1547"/>
    </row>
    <row r="1548" spans="5:5" ht="14.25" thickTop="1" thickBot="1">
      <c r="E1548"/>
    </row>
    <row r="1549" spans="5:5" ht="14.25" thickTop="1" thickBot="1">
      <c r="E1549"/>
    </row>
    <row r="1550" spans="5:5" ht="14.25" thickTop="1" thickBot="1">
      <c r="E1550"/>
    </row>
    <row r="1551" spans="5:5" ht="14.25" thickTop="1" thickBot="1">
      <c r="E1551"/>
    </row>
    <row r="1552" spans="5:5" ht="14.25" thickTop="1" thickBot="1">
      <c r="E1552"/>
    </row>
    <row r="1553" spans="5:5" ht="14.25" thickTop="1" thickBot="1">
      <c r="E1553"/>
    </row>
    <row r="1554" spans="5:5" ht="14.25" thickTop="1" thickBot="1">
      <c r="E1554"/>
    </row>
    <row r="1555" spans="5:5" ht="14.25" thickTop="1" thickBot="1">
      <c r="E1555"/>
    </row>
    <row r="1556" spans="5:5" ht="14.25" thickTop="1" thickBot="1">
      <c r="E1556"/>
    </row>
    <row r="1557" spans="5:5" ht="14.25" thickTop="1" thickBot="1">
      <c r="E1557"/>
    </row>
    <row r="1558" spans="5:5" ht="14.25" thickTop="1" thickBot="1">
      <c r="E1558"/>
    </row>
    <row r="1559" spans="5:5" ht="14.25" thickTop="1" thickBot="1">
      <c r="E1559"/>
    </row>
    <row r="1560" spans="5:5" ht="14.25" thickTop="1" thickBot="1">
      <c r="E1560"/>
    </row>
    <row r="1561" spans="5:5" ht="14.25" thickTop="1" thickBot="1">
      <c r="E1561"/>
    </row>
    <row r="1562" spans="5:5" ht="14.25" thickTop="1" thickBot="1">
      <c r="E1562"/>
    </row>
    <row r="1563" spans="5:5" ht="14.25" thickTop="1" thickBot="1">
      <c r="E1563"/>
    </row>
    <row r="1564" spans="5:5" ht="14.25" thickTop="1" thickBot="1">
      <c r="E1564"/>
    </row>
    <row r="1565" spans="5:5" ht="14.25" thickTop="1" thickBot="1">
      <c r="E1565"/>
    </row>
    <row r="1566" spans="5:5" ht="14.25" thickTop="1" thickBot="1">
      <c r="E1566"/>
    </row>
    <row r="1567" spans="5:5" ht="14.25" thickTop="1" thickBot="1">
      <c r="E1567"/>
    </row>
    <row r="1568" spans="5:5" ht="14.25" thickTop="1" thickBot="1">
      <c r="E1568"/>
    </row>
    <row r="1569" spans="5:5" ht="14.25" thickTop="1" thickBot="1">
      <c r="E1569"/>
    </row>
    <row r="1570" spans="5:5" ht="14.25" thickTop="1" thickBot="1">
      <c r="E1570"/>
    </row>
    <row r="1571" spans="5:5" ht="14.25" thickTop="1" thickBot="1">
      <c r="E1571"/>
    </row>
    <row r="1572" spans="5:5" ht="14.25" thickTop="1" thickBot="1">
      <c r="E1572"/>
    </row>
    <row r="1573" spans="5:5" ht="14.25" thickTop="1" thickBot="1">
      <c r="E1573"/>
    </row>
    <row r="1574" spans="5:5" ht="14.25" thickTop="1" thickBot="1">
      <c r="E1574"/>
    </row>
    <row r="1575" spans="5:5" ht="14.25" thickTop="1" thickBot="1">
      <c r="E1575"/>
    </row>
    <row r="1576" spans="5:5" ht="14.25" thickTop="1" thickBot="1">
      <c r="E1576"/>
    </row>
    <row r="1577" spans="5:5" ht="14.25" thickTop="1" thickBot="1">
      <c r="E1577"/>
    </row>
    <row r="1578" spans="5:5" ht="14.25" thickTop="1" thickBot="1">
      <c r="E1578"/>
    </row>
    <row r="1579" spans="5:5" ht="14.25" thickTop="1" thickBot="1">
      <c r="E1579"/>
    </row>
    <row r="1580" spans="5:5" ht="14.25" thickTop="1" thickBot="1">
      <c r="E1580"/>
    </row>
    <row r="1581" spans="5:5" ht="14.25" thickTop="1" thickBot="1">
      <c r="E1581"/>
    </row>
    <row r="1582" spans="5:5" ht="14.25" thickTop="1" thickBot="1">
      <c r="E1582"/>
    </row>
    <row r="1583" spans="5:5" ht="14.25" thickTop="1" thickBot="1">
      <c r="E1583"/>
    </row>
    <row r="1584" spans="5:5" ht="14.25" thickTop="1" thickBot="1">
      <c r="E1584"/>
    </row>
    <row r="1585" spans="5:5" ht="14.25" thickTop="1" thickBot="1">
      <c r="E1585"/>
    </row>
    <row r="1586" spans="5:5" ht="14.25" thickTop="1" thickBot="1">
      <c r="E1586"/>
    </row>
    <row r="1587" spans="5:5" ht="14.25" thickTop="1" thickBot="1">
      <c r="E1587"/>
    </row>
    <row r="1588" spans="5:5" ht="14.25" thickTop="1" thickBot="1">
      <c r="E1588"/>
    </row>
    <row r="1589" spans="5:5" ht="14.25" thickTop="1" thickBot="1">
      <c r="E1589"/>
    </row>
    <row r="1590" spans="5:5" ht="14.25" thickTop="1" thickBot="1">
      <c r="E1590"/>
    </row>
    <row r="1591" spans="5:5" ht="14.25" thickTop="1" thickBot="1">
      <c r="E1591"/>
    </row>
    <row r="1592" spans="5:5" ht="14.25" thickTop="1" thickBot="1">
      <c r="E1592"/>
    </row>
    <row r="1593" spans="5:5" ht="14.25" thickTop="1" thickBot="1">
      <c r="E1593"/>
    </row>
    <row r="1594" spans="5:5" ht="14.25" thickTop="1" thickBot="1">
      <c r="E1594"/>
    </row>
    <row r="1595" spans="5:5" ht="14.25" thickTop="1" thickBot="1">
      <c r="E1595"/>
    </row>
    <row r="1596" spans="5:5" ht="14.25" thickTop="1" thickBot="1">
      <c r="E1596"/>
    </row>
    <row r="1597" spans="5:5" ht="14.25" thickTop="1" thickBot="1">
      <c r="E1597"/>
    </row>
    <row r="1598" spans="5:5" ht="14.25" thickTop="1" thickBot="1">
      <c r="E1598"/>
    </row>
    <row r="1599" spans="5:5" ht="14.25" thickTop="1" thickBot="1">
      <c r="E1599"/>
    </row>
    <row r="1600" spans="5:5" ht="14.25" thickTop="1" thickBot="1">
      <c r="E1600"/>
    </row>
    <row r="1601" spans="5:5" ht="14.25" thickTop="1" thickBot="1">
      <c r="E1601"/>
    </row>
    <row r="1602" spans="5:5" ht="14.25" thickTop="1" thickBot="1">
      <c r="E1602"/>
    </row>
    <row r="1603" spans="5:5" ht="14.25" thickTop="1" thickBot="1">
      <c r="E1603"/>
    </row>
    <row r="1604" spans="5:5" ht="14.25" thickTop="1" thickBot="1">
      <c r="E1604"/>
    </row>
    <row r="1605" spans="5:5" ht="14.25" thickTop="1" thickBot="1">
      <c r="E1605"/>
    </row>
    <row r="1606" spans="5:5" ht="14.25" thickTop="1" thickBot="1">
      <c r="E1606"/>
    </row>
    <row r="1607" spans="5:5" ht="14.25" thickTop="1" thickBot="1">
      <c r="E1607"/>
    </row>
    <row r="1608" spans="5:5" ht="14.25" thickTop="1" thickBot="1">
      <c r="E1608"/>
    </row>
    <row r="1609" spans="5:5" ht="14.25" thickTop="1" thickBot="1">
      <c r="E1609"/>
    </row>
    <row r="1610" spans="5:5" ht="14.25" thickTop="1" thickBot="1">
      <c r="E1610"/>
    </row>
    <row r="1611" spans="5:5" ht="14.25" thickTop="1" thickBot="1">
      <c r="E1611"/>
    </row>
    <row r="1612" spans="5:5" ht="14.25" thickTop="1" thickBot="1">
      <c r="E1612"/>
    </row>
    <row r="1613" spans="5:5" ht="14.25" thickTop="1" thickBot="1">
      <c r="E1613"/>
    </row>
    <row r="1614" spans="5:5" ht="14.25" thickTop="1" thickBot="1">
      <c r="E1614"/>
    </row>
    <row r="1615" spans="5:5" ht="14.25" thickTop="1" thickBot="1">
      <c r="E1615"/>
    </row>
    <row r="1616" spans="5:5" ht="14.25" thickTop="1" thickBot="1">
      <c r="E1616"/>
    </row>
    <row r="1617" spans="5:5" ht="14.25" thickTop="1" thickBot="1">
      <c r="E1617"/>
    </row>
    <row r="1618" spans="5:5" ht="14.25" thickTop="1" thickBot="1">
      <c r="E1618"/>
    </row>
    <row r="1619" spans="5:5" ht="14.25" thickTop="1" thickBot="1">
      <c r="E1619"/>
    </row>
    <row r="1620" spans="5:5" ht="14.25" thickTop="1" thickBot="1">
      <c r="E1620"/>
    </row>
    <row r="1621" spans="5:5" ht="14.25" thickTop="1" thickBot="1">
      <c r="E1621"/>
    </row>
    <row r="1622" spans="5:5" ht="14.25" thickTop="1" thickBot="1">
      <c r="E1622"/>
    </row>
    <row r="1623" spans="5:5" ht="14.25" thickTop="1" thickBot="1">
      <c r="E1623"/>
    </row>
    <row r="1624" spans="5:5" ht="14.25" thickTop="1" thickBot="1">
      <c r="E1624"/>
    </row>
    <row r="1625" spans="5:5" ht="14.25" thickTop="1" thickBot="1">
      <c r="E1625"/>
    </row>
    <row r="1626" spans="5:5" ht="14.25" thickTop="1" thickBot="1">
      <c r="E1626"/>
    </row>
    <row r="1627" spans="5:5" ht="14.25" thickTop="1" thickBot="1">
      <c r="E1627"/>
    </row>
    <row r="1628" spans="5:5" ht="14.25" thickTop="1" thickBot="1">
      <c r="E1628"/>
    </row>
    <row r="1629" spans="5:5" ht="14.25" thickTop="1" thickBot="1">
      <c r="E1629"/>
    </row>
    <row r="1630" spans="5:5" ht="14.25" thickTop="1" thickBot="1">
      <c r="E1630"/>
    </row>
    <row r="1631" spans="5:5" ht="14.25" thickTop="1" thickBot="1">
      <c r="E1631"/>
    </row>
    <row r="1632" spans="5:5" ht="14.25" thickTop="1" thickBot="1">
      <c r="E1632"/>
    </row>
    <row r="1633" spans="5:5" ht="14.25" thickTop="1" thickBot="1">
      <c r="E1633"/>
    </row>
    <row r="1634" spans="5:5" ht="14.25" thickTop="1" thickBot="1">
      <c r="E1634"/>
    </row>
    <row r="1635" spans="5:5" ht="14.25" thickTop="1" thickBot="1">
      <c r="E1635"/>
    </row>
    <row r="1636" spans="5:5" ht="14.25" thickTop="1" thickBot="1">
      <c r="E1636"/>
    </row>
    <row r="1637" spans="5:5" ht="14.25" thickTop="1" thickBot="1">
      <c r="E1637"/>
    </row>
    <row r="1638" spans="5:5" ht="14.25" thickTop="1" thickBot="1">
      <c r="E1638"/>
    </row>
    <row r="1639" spans="5:5" ht="14.25" thickTop="1" thickBot="1">
      <c r="E1639"/>
    </row>
    <row r="1640" spans="5:5" ht="14.25" thickTop="1" thickBot="1">
      <c r="E1640"/>
    </row>
    <row r="1641" spans="5:5" ht="14.25" thickTop="1" thickBot="1">
      <c r="E1641"/>
    </row>
    <row r="1642" spans="5:5" ht="14.25" thickTop="1" thickBot="1">
      <c r="E1642"/>
    </row>
    <row r="1643" spans="5:5" ht="14.25" thickTop="1" thickBot="1">
      <c r="E1643"/>
    </row>
    <row r="1644" spans="5:5" ht="14.25" thickTop="1" thickBot="1">
      <c r="E1644"/>
    </row>
    <row r="1645" spans="5:5" ht="14.25" thickTop="1" thickBot="1">
      <c r="E1645"/>
    </row>
    <row r="1646" spans="5:5" ht="14.25" thickTop="1" thickBot="1">
      <c r="E1646"/>
    </row>
    <row r="1647" spans="5:5" ht="14.25" thickTop="1" thickBot="1">
      <c r="E1647"/>
    </row>
    <row r="1648" spans="5:5" ht="14.25" thickTop="1" thickBot="1">
      <c r="E1648"/>
    </row>
    <row r="1649" spans="5:5" ht="14.25" thickTop="1" thickBot="1">
      <c r="E1649"/>
    </row>
    <row r="1650" spans="5:5" ht="14.25" thickTop="1" thickBot="1">
      <c r="E1650"/>
    </row>
    <row r="1651" spans="5:5" ht="14.25" thickTop="1" thickBot="1">
      <c r="E1651"/>
    </row>
    <row r="1652" spans="5:5" ht="14.25" thickTop="1" thickBot="1">
      <c r="E1652"/>
    </row>
    <row r="1653" spans="5:5" ht="14.25" thickTop="1" thickBot="1">
      <c r="E1653"/>
    </row>
    <row r="1654" spans="5:5" ht="14.25" thickTop="1" thickBot="1">
      <c r="E1654"/>
    </row>
    <row r="1655" spans="5:5" ht="14.25" thickTop="1" thickBot="1">
      <c r="E1655"/>
    </row>
    <row r="1656" spans="5:5" ht="14.25" thickTop="1" thickBot="1">
      <c r="E1656"/>
    </row>
    <row r="1657" spans="5:5" ht="14.25" thickTop="1" thickBot="1">
      <c r="E1657"/>
    </row>
    <row r="1658" spans="5:5" ht="14.25" thickTop="1" thickBot="1">
      <c r="E1658"/>
    </row>
    <row r="1659" spans="5:5" ht="14.25" thickTop="1" thickBot="1">
      <c r="E1659"/>
    </row>
    <row r="1660" spans="5:5" ht="14.25" thickTop="1" thickBot="1">
      <c r="E1660"/>
    </row>
    <row r="1661" spans="5:5" ht="14.25" thickTop="1" thickBot="1">
      <c r="E1661"/>
    </row>
    <row r="1662" spans="5:5" ht="14.25" thickTop="1" thickBot="1">
      <c r="E1662"/>
    </row>
    <row r="1663" spans="5:5" ht="14.25" thickTop="1" thickBot="1">
      <c r="E1663"/>
    </row>
    <row r="1664" spans="5:5" ht="14.25" thickTop="1" thickBot="1">
      <c r="E1664"/>
    </row>
    <row r="1665" spans="5:5" ht="14.25" thickTop="1" thickBot="1">
      <c r="E1665"/>
    </row>
    <row r="1666" spans="5:5" ht="14.25" thickTop="1" thickBot="1">
      <c r="E1666"/>
    </row>
    <row r="1667" spans="5:5" ht="14.25" thickTop="1" thickBot="1">
      <c r="E1667"/>
    </row>
    <row r="1668" spans="5:5" ht="14.25" thickTop="1" thickBot="1">
      <c r="E1668"/>
    </row>
    <row r="1669" spans="5:5" ht="14.25" thickTop="1" thickBot="1">
      <c r="E1669"/>
    </row>
    <row r="1670" spans="5:5" ht="14.25" thickTop="1" thickBot="1">
      <c r="E1670"/>
    </row>
    <row r="1671" spans="5:5" ht="14.25" thickTop="1" thickBot="1">
      <c r="E1671"/>
    </row>
    <row r="1672" spans="5:5" ht="14.25" thickTop="1" thickBot="1">
      <c r="E1672"/>
    </row>
    <row r="1673" spans="5:5" ht="14.25" thickTop="1" thickBot="1">
      <c r="E1673"/>
    </row>
    <row r="1674" spans="5:5" ht="14.25" thickTop="1" thickBot="1">
      <c r="E1674"/>
    </row>
    <row r="1675" spans="5:5" ht="14.25" thickTop="1" thickBot="1">
      <c r="E1675"/>
    </row>
    <row r="1676" spans="5:5" ht="14.25" thickTop="1" thickBot="1">
      <c r="E1676"/>
    </row>
    <row r="1677" spans="5:5" ht="14.25" thickTop="1" thickBot="1">
      <c r="E1677"/>
    </row>
    <row r="1678" spans="5:5" ht="14.25" thickTop="1" thickBot="1">
      <c r="E1678"/>
    </row>
    <row r="1679" spans="5:5" ht="14.25" thickTop="1" thickBot="1">
      <c r="E1679"/>
    </row>
    <row r="1680" spans="5:5" ht="14.25" thickTop="1" thickBot="1">
      <c r="E1680"/>
    </row>
    <row r="1681" spans="5:5" ht="14.25" thickTop="1" thickBot="1">
      <c r="E1681"/>
    </row>
    <row r="1682" spans="5:5" ht="14.25" thickTop="1" thickBot="1">
      <c r="E1682"/>
    </row>
    <row r="1683" spans="5:5" ht="14.25" thickTop="1" thickBot="1">
      <c r="E1683"/>
    </row>
    <row r="1684" spans="5:5" ht="14.25" thickTop="1" thickBot="1">
      <c r="E1684"/>
    </row>
    <row r="1685" spans="5:5" ht="14.25" thickTop="1" thickBot="1">
      <c r="E1685"/>
    </row>
    <row r="1686" spans="5:5" ht="14.25" thickTop="1" thickBot="1">
      <c r="E1686"/>
    </row>
    <row r="1687" spans="5:5" ht="14.25" thickTop="1" thickBot="1">
      <c r="E1687"/>
    </row>
    <row r="1688" spans="5:5" ht="14.25" thickTop="1" thickBot="1">
      <c r="E1688"/>
    </row>
    <row r="1689" spans="5:5" ht="14.25" thickTop="1" thickBot="1">
      <c r="E1689"/>
    </row>
    <row r="1690" spans="5:5" ht="14.25" thickTop="1" thickBot="1">
      <c r="E1690"/>
    </row>
    <row r="1691" spans="5:5" ht="14.25" thickTop="1" thickBot="1">
      <c r="E1691"/>
    </row>
    <row r="1692" spans="5:5" ht="14.25" thickTop="1" thickBot="1">
      <c r="E1692"/>
    </row>
    <row r="1693" spans="5:5" ht="14.25" thickTop="1" thickBot="1">
      <c r="E1693"/>
    </row>
    <row r="1694" spans="5:5" ht="14.25" thickTop="1" thickBot="1">
      <c r="E1694"/>
    </row>
    <row r="1695" spans="5:5" ht="14.25" thickTop="1" thickBot="1">
      <c r="E1695"/>
    </row>
    <row r="1696" spans="5:5" ht="14.25" thickTop="1" thickBot="1">
      <c r="E1696"/>
    </row>
    <row r="1697" spans="5:5" ht="14.25" thickTop="1" thickBot="1">
      <c r="E1697"/>
    </row>
    <row r="1698" spans="5:5" ht="14.25" thickTop="1" thickBot="1">
      <c r="E1698"/>
    </row>
    <row r="1699" spans="5:5" ht="14.25" thickTop="1" thickBot="1">
      <c r="E1699"/>
    </row>
    <row r="1700" spans="5:5" ht="14.25" thickTop="1" thickBot="1">
      <c r="E1700"/>
    </row>
    <row r="1701" spans="5:5" ht="14.25" thickTop="1" thickBot="1">
      <c r="E1701"/>
    </row>
    <row r="1702" spans="5:5" ht="14.25" thickTop="1" thickBot="1">
      <c r="E1702"/>
    </row>
    <row r="1703" spans="5:5" ht="14.25" thickTop="1" thickBot="1">
      <c r="E1703"/>
    </row>
    <row r="1704" spans="5:5" ht="14.25" thickTop="1" thickBot="1">
      <c r="E1704"/>
    </row>
    <row r="1705" spans="5:5" ht="14.25" thickTop="1" thickBot="1">
      <c r="E1705"/>
    </row>
    <row r="1706" spans="5:5" ht="14.25" thickTop="1" thickBot="1">
      <c r="E1706"/>
    </row>
    <row r="1707" spans="5:5" ht="14.25" thickTop="1" thickBot="1">
      <c r="E1707"/>
    </row>
    <row r="1708" spans="5:5" ht="14.25" thickTop="1" thickBot="1">
      <c r="E1708"/>
    </row>
    <row r="1709" spans="5:5" ht="14.25" thickTop="1" thickBot="1">
      <c r="E1709"/>
    </row>
    <row r="1710" spans="5:5" ht="14.25" thickTop="1" thickBot="1">
      <c r="E1710"/>
    </row>
    <row r="1711" spans="5:5" ht="14.25" thickTop="1" thickBot="1">
      <c r="E1711"/>
    </row>
    <row r="1712" spans="5:5" ht="14.25" thickTop="1" thickBot="1">
      <c r="E1712"/>
    </row>
    <row r="1713" spans="5:5" ht="14.25" thickTop="1" thickBot="1">
      <c r="E1713"/>
    </row>
    <row r="1714" spans="5:5" ht="14.25" thickTop="1" thickBot="1">
      <c r="E1714"/>
    </row>
    <row r="1715" spans="5:5" ht="14.25" thickTop="1" thickBot="1">
      <c r="E1715"/>
    </row>
    <row r="1716" spans="5:5" ht="14.25" thickTop="1" thickBot="1">
      <c r="E1716"/>
    </row>
    <row r="1717" spans="5:5" ht="14.25" thickTop="1" thickBot="1">
      <c r="E1717"/>
    </row>
    <row r="1718" spans="5:5" ht="14.25" thickTop="1" thickBot="1">
      <c r="E1718"/>
    </row>
    <row r="1719" spans="5:5" ht="14.25" thickTop="1" thickBot="1">
      <c r="E1719"/>
    </row>
    <row r="1720" spans="5:5" ht="14.25" thickTop="1" thickBot="1">
      <c r="E1720"/>
    </row>
    <row r="1721" spans="5:5" ht="14.25" thickTop="1" thickBot="1">
      <c r="E1721"/>
    </row>
    <row r="1722" spans="5:5" ht="14.25" thickTop="1" thickBot="1">
      <c r="E1722"/>
    </row>
    <row r="1723" spans="5:5" ht="14.25" thickTop="1" thickBot="1">
      <c r="E1723"/>
    </row>
    <row r="1724" spans="5:5" ht="14.25" thickTop="1" thickBot="1">
      <c r="E1724"/>
    </row>
    <row r="1725" spans="5:5" ht="14.25" thickTop="1" thickBot="1">
      <c r="E1725"/>
    </row>
    <row r="1726" spans="5:5" ht="14.25" thickTop="1" thickBot="1">
      <c r="E1726"/>
    </row>
    <row r="1727" spans="5:5" ht="14.25" thickTop="1" thickBot="1">
      <c r="E1727"/>
    </row>
    <row r="1728" spans="5:5" ht="14.25" thickTop="1" thickBot="1">
      <c r="E1728"/>
    </row>
    <row r="1729" spans="5:5" ht="14.25" thickTop="1" thickBot="1">
      <c r="E1729"/>
    </row>
    <row r="1730" spans="5:5" ht="14.25" thickTop="1" thickBot="1">
      <c r="E1730"/>
    </row>
    <row r="1731" spans="5:5" ht="14.25" thickTop="1" thickBot="1">
      <c r="E1731"/>
    </row>
    <row r="1732" spans="5:5" ht="14.25" thickTop="1" thickBot="1">
      <c r="E1732"/>
    </row>
    <row r="1733" spans="5:5" ht="14.25" thickTop="1" thickBot="1">
      <c r="E1733"/>
    </row>
    <row r="1734" spans="5:5" ht="14.25" thickTop="1" thickBot="1">
      <c r="E1734"/>
    </row>
    <row r="1735" spans="5:5" ht="14.25" thickTop="1" thickBot="1">
      <c r="E1735"/>
    </row>
    <row r="1736" spans="5:5" ht="14.25" thickTop="1" thickBot="1">
      <c r="E1736"/>
    </row>
    <row r="1737" spans="5:5" ht="14.25" thickTop="1" thickBot="1">
      <c r="E1737"/>
    </row>
    <row r="1738" spans="5:5" ht="14.25" thickTop="1" thickBot="1">
      <c r="E1738"/>
    </row>
    <row r="1739" spans="5:5" ht="14.25" thickTop="1" thickBot="1">
      <c r="E1739"/>
    </row>
    <row r="1740" spans="5:5" ht="14.25" thickTop="1" thickBot="1">
      <c r="E1740"/>
    </row>
    <row r="1741" spans="5:5" ht="14.25" thickTop="1" thickBot="1">
      <c r="E1741"/>
    </row>
    <row r="1742" spans="5:5" ht="14.25" thickTop="1" thickBot="1">
      <c r="E1742"/>
    </row>
    <row r="1743" spans="5:5" ht="14.25" thickTop="1" thickBot="1">
      <c r="E1743"/>
    </row>
    <row r="1744" spans="5:5" ht="14.25" thickTop="1" thickBot="1">
      <c r="E1744"/>
    </row>
    <row r="1745" spans="5:5" ht="14.25" thickTop="1" thickBot="1">
      <c r="E1745"/>
    </row>
    <row r="1746" spans="5:5" ht="14.25" thickTop="1" thickBot="1">
      <c r="E1746"/>
    </row>
    <row r="1747" spans="5:5" ht="14.25" thickTop="1" thickBot="1">
      <c r="E1747"/>
    </row>
    <row r="1748" spans="5:5" ht="14.25" thickTop="1" thickBot="1">
      <c r="E1748"/>
    </row>
    <row r="1749" spans="5:5" ht="14.25" thickTop="1" thickBot="1">
      <c r="E1749"/>
    </row>
    <row r="1750" spans="5:5" ht="14.25" thickTop="1" thickBot="1">
      <c r="E1750"/>
    </row>
    <row r="1751" spans="5:5" ht="14.25" thickTop="1" thickBot="1">
      <c r="E1751"/>
    </row>
    <row r="1752" spans="5:5" ht="14.25" thickTop="1" thickBot="1">
      <c r="E1752"/>
    </row>
    <row r="1753" spans="5:5" ht="14.25" thickTop="1" thickBot="1">
      <c r="E1753"/>
    </row>
    <row r="1754" spans="5:5" ht="14.25" thickTop="1" thickBot="1">
      <c r="E1754"/>
    </row>
    <row r="1755" spans="5:5" ht="14.25" thickTop="1" thickBot="1">
      <c r="E1755"/>
    </row>
    <row r="1756" spans="5:5" ht="14.25" thickTop="1" thickBot="1">
      <c r="E1756"/>
    </row>
    <row r="1757" spans="5:5" ht="14.25" thickTop="1" thickBot="1">
      <c r="E1757"/>
    </row>
    <row r="1758" spans="5:5" ht="14.25" thickTop="1" thickBot="1">
      <c r="E1758"/>
    </row>
    <row r="1759" spans="5:5" ht="14.25" thickTop="1" thickBot="1">
      <c r="E1759"/>
    </row>
    <row r="1760" spans="5:5" ht="14.25" thickTop="1" thickBot="1">
      <c r="E1760"/>
    </row>
    <row r="1761" spans="5:5" ht="14.25" thickTop="1" thickBot="1">
      <c r="E1761"/>
    </row>
    <row r="1762" spans="5:5" ht="14.25" thickTop="1" thickBot="1">
      <c r="E1762"/>
    </row>
    <row r="1763" spans="5:5" ht="14.25" thickTop="1" thickBot="1">
      <c r="E1763"/>
    </row>
    <row r="1764" spans="5:5" ht="14.25" thickTop="1" thickBot="1">
      <c r="E1764"/>
    </row>
    <row r="1765" spans="5:5" ht="14.25" thickTop="1" thickBot="1">
      <c r="E1765"/>
    </row>
    <row r="1766" spans="5:5" ht="14.25" thickTop="1" thickBot="1">
      <c r="E1766"/>
    </row>
    <row r="1767" spans="5:5" ht="14.25" thickTop="1" thickBot="1">
      <c r="E1767"/>
    </row>
    <row r="1768" spans="5:5" ht="14.25" thickTop="1" thickBot="1">
      <c r="E1768"/>
    </row>
    <row r="1769" spans="5:5" ht="14.25" thickTop="1" thickBot="1">
      <c r="E1769"/>
    </row>
    <row r="1770" spans="5:5" ht="14.25" thickTop="1" thickBot="1">
      <c r="E1770"/>
    </row>
    <row r="1771" spans="5:5" ht="14.25" thickTop="1" thickBot="1">
      <c r="E1771"/>
    </row>
    <row r="1772" spans="5:5" ht="14.25" thickTop="1" thickBot="1">
      <c r="E1772"/>
    </row>
    <row r="1773" spans="5:5" ht="14.25" thickTop="1" thickBot="1">
      <c r="E1773"/>
    </row>
    <row r="1774" spans="5:5" ht="14.25" thickTop="1" thickBot="1">
      <c r="E1774"/>
    </row>
    <row r="1775" spans="5:5" ht="14.25" thickTop="1" thickBot="1">
      <c r="E1775"/>
    </row>
    <row r="1776" spans="5:5" ht="14.25" thickTop="1" thickBot="1">
      <c r="E1776"/>
    </row>
    <row r="1777" spans="5:5" ht="14.25" thickTop="1" thickBot="1">
      <c r="E1777"/>
    </row>
    <row r="1778" spans="5:5" ht="14.25" thickTop="1" thickBot="1">
      <c r="E1778"/>
    </row>
    <row r="1779" spans="5:5" ht="14.25" thickTop="1" thickBot="1">
      <c r="E1779"/>
    </row>
    <row r="1780" spans="5:5" ht="14.25" thickTop="1" thickBot="1">
      <c r="E1780"/>
    </row>
    <row r="1781" spans="5:5" ht="14.25" thickTop="1" thickBot="1">
      <c r="E1781"/>
    </row>
    <row r="1782" spans="5:5" ht="14.25" thickTop="1" thickBot="1">
      <c r="E1782"/>
    </row>
    <row r="1783" spans="5:5" ht="14.25" thickTop="1" thickBot="1">
      <c r="E1783"/>
    </row>
    <row r="1784" spans="5:5" ht="14.25" thickTop="1" thickBot="1">
      <c r="E1784"/>
    </row>
    <row r="1785" spans="5:5" ht="14.25" thickTop="1" thickBot="1">
      <c r="E1785"/>
    </row>
    <row r="1786" spans="5:5" ht="14.25" thickTop="1" thickBot="1">
      <c r="E1786"/>
    </row>
    <row r="1787" spans="5:5" ht="14.25" thickTop="1" thickBot="1">
      <c r="E1787"/>
    </row>
    <row r="1788" spans="5:5" ht="14.25" thickTop="1" thickBot="1">
      <c r="E1788"/>
    </row>
    <row r="1789" spans="5:5" ht="14.25" thickTop="1" thickBot="1">
      <c r="E1789"/>
    </row>
    <row r="1790" spans="5:5" ht="14.25" thickTop="1" thickBot="1">
      <c r="E1790"/>
    </row>
    <row r="1791" spans="5:5" ht="14.25" thickTop="1" thickBot="1">
      <c r="E1791"/>
    </row>
    <row r="1792" spans="5:5" ht="14.25" thickTop="1" thickBot="1">
      <c r="E1792"/>
    </row>
    <row r="1793" spans="5:5" ht="14.25" thickTop="1" thickBot="1">
      <c r="E1793"/>
    </row>
    <row r="1794" spans="5:5" ht="14.25" thickTop="1" thickBot="1">
      <c r="E1794"/>
    </row>
    <row r="1795" spans="5:5" ht="14.25" thickTop="1" thickBot="1">
      <c r="E1795"/>
    </row>
    <row r="1796" spans="5:5" ht="14.25" thickTop="1" thickBot="1">
      <c r="E1796"/>
    </row>
    <row r="1797" spans="5:5" ht="14.25" thickTop="1" thickBot="1">
      <c r="E1797"/>
    </row>
    <row r="1798" spans="5:5" ht="14.25" thickTop="1" thickBot="1">
      <c r="E1798"/>
    </row>
    <row r="1799" spans="5:5" ht="14.25" thickTop="1" thickBot="1">
      <c r="E1799"/>
    </row>
    <row r="1800" spans="5:5" ht="14.25" thickTop="1" thickBot="1">
      <c r="E1800"/>
    </row>
    <row r="1801" spans="5:5" ht="14.25" thickTop="1" thickBot="1">
      <c r="E1801"/>
    </row>
    <row r="1802" spans="5:5" ht="14.25" thickTop="1" thickBot="1">
      <c r="E1802"/>
    </row>
    <row r="1803" spans="5:5" ht="14.25" thickTop="1" thickBot="1">
      <c r="E1803"/>
    </row>
    <row r="1804" spans="5:5" ht="14.25" thickTop="1" thickBot="1">
      <c r="E1804"/>
    </row>
    <row r="1805" spans="5:5" ht="14.25" thickTop="1" thickBot="1">
      <c r="E1805"/>
    </row>
    <row r="1806" spans="5:5" ht="14.25" thickTop="1" thickBot="1">
      <c r="E1806"/>
    </row>
    <row r="1807" spans="5:5" ht="14.25" thickTop="1" thickBot="1">
      <c r="E1807"/>
    </row>
    <row r="1808" spans="5:5" ht="14.25" thickTop="1" thickBot="1">
      <c r="E1808"/>
    </row>
    <row r="1809" spans="5:5" ht="14.25" thickTop="1" thickBot="1">
      <c r="E1809"/>
    </row>
    <row r="1810" spans="5:5" ht="14.25" thickTop="1" thickBot="1">
      <c r="E1810"/>
    </row>
    <row r="1811" spans="5:5" ht="14.25" thickTop="1" thickBot="1">
      <c r="E1811"/>
    </row>
    <row r="1812" spans="5:5" ht="14.25" thickTop="1" thickBot="1">
      <c r="E1812"/>
    </row>
    <row r="1813" spans="5:5" ht="14.25" thickTop="1" thickBot="1">
      <c r="E1813"/>
    </row>
    <row r="1814" spans="5:5" ht="14.25" thickTop="1" thickBot="1">
      <c r="E1814"/>
    </row>
    <row r="1815" spans="5:5" ht="14.25" thickTop="1" thickBot="1">
      <c r="E1815"/>
    </row>
    <row r="1816" spans="5:5" ht="14.25" thickTop="1" thickBot="1">
      <c r="E1816"/>
    </row>
    <row r="1817" spans="5:5" ht="14.25" thickTop="1" thickBot="1">
      <c r="E1817"/>
    </row>
    <row r="1818" spans="5:5" ht="14.25" thickTop="1" thickBot="1">
      <c r="E1818"/>
    </row>
    <row r="1819" spans="5:5" ht="14.25" thickTop="1" thickBot="1">
      <c r="E1819"/>
    </row>
    <row r="1820" spans="5:5" ht="14.25" thickTop="1" thickBot="1">
      <c r="E1820"/>
    </row>
    <row r="1821" spans="5:5" ht="14.25" thickTop="1" thickBot="1">
      <c r="E1821"/>
    </row>
    <row r="1822" spans="5:5" ht="14.25" thickTop="1" thickBot="1">
      <c r="E1822"/>
    </row>
    <row r="1823" spans="5:5" ht="14.25" thickTop="1" thickBot="1">
      <c r="E1823"/>
    </row>
    <row r="1824" spans="5:5" ht="14.25" thickTop="1" thickBot="1">
      <c r="E1824"/>
    </row>
    <row r="1825" spans="5:5" ht="14.25" thickTop="1" thickBot="1">
      <c r="E1825"/>
    </row>
    <row r="1826" spans="5:5" ht="14.25" thickTop="1" thickBot="1">
      <c r="E1826"/>
    </row>
    <row r="1827" spans="5:5" ht="14.25" thickTop="1" thickBot="1">
      <c r="E1827"/>
    </row>
    <row r="1828" spans="5:5" ht="14.25" thickTop="1" thickBot="1">
      <c r="E1828"/>
    </row>
    <row r="1829" spans="5:5" ht="14.25" thickTop="1" thickBot="1">
      <c r="E1829"/>
    </row>
    <row r="1830" spans="5:5" ht="14.25" thickTop="1" thickBot="1">
      <c r="E1830"/>
    </row>
    <row r="1831" spans="5:5" ht="14.25" thickTop="1" thickBot="1">
      <c r="E1831"/>
    </row>
    <row r="1832" spans="5:5" ht="14.25" thickTop="1" thickBot="1">
      <c r="E1832"/>
    </row>
    <row r="1833" spans="5:5" ht="14.25" thickTop="1" thickBot="1">
      <c r="E1833"/>
    </row>
    <row r="1834" spans="5:5" ht="14.25" thickTop="1" thickBot="1">
      <c r="E1834"/>
    </row>
    <row r="1835" spans="5:5" ht="14.25" thickTop="1" thickBot="1">
      <c r="E1835"/>
    </row>
    <row r="1836" spans="5:5" ht="14.25" thickTop="1" thickBot="1">
      <c r="E1836"/>
    </row>
    <row r="1837" spans="5:5" ht="14.25" thickTop="1" thickBot="1">
      <c r="E1837"/>
    </row>
    <row r="1838" spans="5:5" ht="14.25" thickTop="1" thickBot="1">
      <c r="E1838"/>
    </row>
    <row r="1839" spans="5:5" ht="14.25" thickTop="1" thickBot="1">
      <c r="E1839"/>
    </row>
    <row r="1840" spans="5:5" ht="14.25" thickTop="1" thickBot="1">
      <c r="E1840"/>
    </row>
    <row r="1841" spans="5:5" ht="14.25" thickTop="1" thickBot="1">
      <c r="E1841"/>
    </row>
    <row r="1842" spans="5:5" ht="14.25" thickTop="1" thickBot="1">
      <c r="E1842"/>
    </row>
    <row r="1843" spans="5:5" ht="14.25" thickTop="1" thickBot="1">
      <c r="E1843"/>
    </row>
    <row r="1844" spans="5:5" ht="14.25" thickTop="1" thickBot="1">
      <c r="E1844"/>
    </row>
    <row r="1845" spans="5:5" ht="14.25" thickTop="1" thickBot="1">
      <c r="E1845"/>
    </row>
    <row r="1846" spans="5:5" ht="14.25" thickTop="1" thickBot="1">
      <c r="E1846"/>
    </row>
    <row r="1847" spans="5:5" ht="14.25" thickTop="1" thickBot="1">
      <c r="E1847"/>
    </row>
    <row r="1848" spans="5:5" ht="14.25" thickTop="1" thickBot="1">
      <c r="E1848"/>
    </row>
    <row r="1849" spans="5:5" ht="14.25" thickTop="1" thickBot="1">
      <c r="E1849"/>
    </row>
    <row r="1850" spans="5:5" ht="14.25" thickTop="1" thickBot="1">
      <c r="E1850"/>
    </row>
    <row r="1851" spans="5:5" ht="14.25" thickTop="1" thickBot="1">
      <c r="E1851"/>
    </row>
    <row r="1852" spans="5:5" ht="14.25" thickTop="1" thickBot="1">
      <c r="E1852"/>
    </row>
    <row r="1853" spans="5:5" ht="14.25" thickTop="1" thickBot="1">
      <c r="E1853"/>
    </row>
    <row r="1854" spans="5:5" ht="14.25" thickTop="1" thickBot="1">
      <c r="E1854"/>
    </row>
    <row r="1855" spans="5:5" ht="14.25" thickTop="1" thickBot="1">
      <c r="E1855"/>
    </row>
    <row r="1856" spans="5:5" ht="14.25" thickTop="1" thickBot="1">
      <c r="E1856"/>
    </row>
    <row r="1857" spans="5:5" ht="14.25" thickTop="1" thickBot="1">
      <c r="E1857"/>
    </row>
    <row r="1858" spans="5:5" ht="14.25" thickTop="1" thickBot="1">
      <c r="E1858"/>
    </row>
    <row r="1859" spans="5:5" ht="14.25" thickTop="1" thickBot="1">
      <c r="E1859"/>
    </row>
    <row r="1860" spans="5:5" ht="14.25" thickTop="1" thickBot="1">
      <c r="E1860"/>
    </row>
    <row r="1861" spans="5:5" ht="14.25" thickTop="1" thickBot="1">
      <c r="E1861"/>
    </row>
    <row r="1862" spans="5:5" ht="14.25" thickTop="1" thickBot="1">
      <c r="E1862"/>
    </row>
    <row r="1863" spans="5:5" ht="14.25" thickTop="1" thickBot="1">
      <c r="E1863"/>
    </row>
    <row r="1864" spans="5:5" ht="14.25" thickTop="1" thickBot="1">
      <c r="E1864"/>
    </row>
    <row r="1865" spans="5:5" ht="14.25" thickTop="1" thickBot="1">
      <c r="E1865"/>
    </row>
    <row r="1866" spans="5:5" ht="14.25" thickTop="1" thickBot="1">
      <c r="E1866"/>
    </row>
    <row r="1867" spans="5:5" ht="14.25" thickTop="1" thickBot="1">
      <c r="E1867"/>
    </row>
    <row r="1868" spans="5:5" ht="14.25" thickTop="1" thickBot="1">
      <c r="E1868"/>
    </row>
    <row r="1869" spans="5:5" ht="14.25" thickTop="1" thickBot="1">
      <c r="E1869"/>
    </row>
    <row r="1870" spans="5:5" ht="14.25" thickTop="1" thickBot="1">
      <c r="E1870"/>
    </row>
    <row r="1871" spans="5:5" ht="14.25" thickTop="1" thickBot="1">
      <c r="E1871"/>
    </row>
    <row r="1872" spans="5:5" ht="14.25" thickTop="1" thickBot="1">
      <c r="E1872"/>
    </row>
    <row r="1873" spans="5:5" ht="14.25" thickTop="1" thickBot="1">
      <c r="E1873"/>
    </row>
    <row r="1874" spans="5:5" ht="14.25" thickTop="1" thickBot="1">
      <c r="E1874"/>
    </row>
    <row r="1875" spans="5:5" ht="14.25" thickTop="1" thickBot="1">
      <c r="E1875"/>
    </row>
    <row r="1876" spans="5:5" ht="14.25" thickTop="1" thickBot="1">
      <c r="E1876"/>
    </row>
    <row r="1877" spans="5:5" ht="14.25" thickTop="1" thickBot="1">
      <c r="E1877"/>
    </row>
    <row r="1878" spans="5:5" ht="14.25" thickTop="1" thickBot="1">
      <c r="E1878"/>
    </row>
    <row r="1879" spans="5:5" ht="14.25" thickTop="1" thickBot="1">
      <c r="E1879"/>
    </row>
    <row r="1880" spans="5:5" ht="14.25" thickTop="1" thickBot="1">
      <c r="E1880"/>
    </row>
    <row r="1881" spans="5:5" ht="14.25" thickTop="1" thickBot="1">
      <c r="E1881"/>
    </row>
    <row r="1882" spans="5:5" ht="14.25" thickTop="1" thickBot="1">
      <c r="E1882"/>
    </row>
    <row r="1883" spans="5:5" ht="14.25" thickTop="1" thickBot="1">
      <c r="E1883"/>
    </row>
    <row r="1884" spans="5:5" ht="14.25" thickTop="1" thickBot="1">
      <c r="E1884"/>
    </row>
    <row r="1885" spans="5:5" ht="14.25" thickTop="1" thickBot="1">
      <c r="E1885"/>
    </row>
    <row r="1886" spans="5:5" ht="14.25" thickTop="1" thickBot="1">
      <c r="E1886"/>
    </row>
    <row r="1887" spans="5:5" ht="14.25" thickTop="1" thickBot="1">
      <c r="E1887"/>
    </row>
    <row r="1888" spans="5:5" ht="14.25" thickTop="1" thickBot="1">
      <c r="E1888"/>
    </row>
    <row r="1889" spans="5:5" ht="14.25" thickTop="1" thickBot="1">
      <c r="E1889"/>
    </row>
    <row r="1890" spans="5:5" ht="14.25" thickTop="1" thickBot="1">
      <c r="E1890"/>
    </row>
    <row r="1891" spans="5:5" ht="14.25" thickTop="1" thickBot="1">
      <c r="E1891"/>
    </row>
    <row r="1892" spans="5:5" ht="14.25" thickTop="1" thickBot="1">
      <c r="E1892"/>
    </row>
    <row r="1893" spans="5:5" ht="14.25" thickTop="1" thickBot="1">
      <c r="E1893"/>
    </row>
    <row r="1894" spans="5:5" ht="14.25" thickTop="1" thickBot="1">
      <c r="E1894"/>
    </row>
    <row r="1895" spans="5:5" ht="14.25" thickTop="1" thickBot="1">
      <c r="E1895"/>
    </row>
    <row r="1896" spans="5:5" ht="14.25" thickTop="1" thickBot="1">
      <c r="E1896"/>
    </row>
    <row r="1897" spans="5:5" ht="14.25" thickTop="1" thickBot="1">
      <c r="E1897"/>
    </row>
    <row r="1898" spans="5:5" ht="14.25" thickTop="1" thickBot="1">
      <c r="E1898"/>
    </row>
    <row r="1899" spans="5:5" ht="14.25" thickTop="1" thickBot="1">
      <c r="E1899"/>
    </row>
    <row r="1900" spans="5:5" ht="14.25" thickTop="1" thickBot="1">
      <c r="E1900"/>
    </row>
    <row r="1901" spans="5:5" ht="14.25" thickTop="1" thickBot="1">
      <c r="E1901"/>
    </row>
    <row r="1902" spans="5:5" ht="14.25" thickTop="1" thickBot="1">
      <c r="E1902"/>
    </row>
    <row r="1903" spans="5:5" ht="14.25" thickTop="1" thickBot="1">
      <c r="E1903"/>
    </row>
    <row r="1904" spans="5:5" ht="14.25" thickTop="1" thickBot="1">
      <c r="E1904"/>
    </row>
    <row r="1905" spans="5:5" ht="14.25" thickTop="1" thickBot="1">
      <c r="E1905"/>
    </row>
    <row r="1906" spans="5:5" ht="14.25" thickTop="1" thickBot="1">
      <c r="E1906"/>
    </row>
    <row r="1907" spans="5:5" ht="14.25" thickTop="1" thickBot="1">
      <c r="E1907"/>
    </row>
    <row r="1908" spans="5:5" ht="14.25" thickTop="1" thickBot="1">
      <c r="E1908"/>
    </row>
    <row r="1909" spans="5:5" ht="14.25" thickTop="1" thickBot="1">
      <c r="E1909"/>
    </row>
    <row r="1910" spans="5:5" ht="14.25" thickTop="1" thickBot="1">
      <c r="E1910"/>
    </row>
    <row r="1911" spans="5:5" ht="14.25" thickTop="1" thickBot="1">
      <c r="E1911"/>
    </row>
    <row r="1912" spans="5:5" ht="14.25" thickTop="1" thickBot="1">
      <c r="E1912"/>
    </row>
    <row r="1913" spans="5:5" ht="14.25" thickTop="1" thickBot="1">
      <c r="E1913"/>
    </row>
    <row r="1914" spans="5:5" ht="14.25" thickTop="1" thickBot="1">
      <c r="E1914"/>
    </row>
    <row r="1915" spans="5:5" ht="14.25" thickTop="1" thickBot="1">
      <c r="E1915"/>
    </row>
    <row r="1916" spans="5:5" ht="14.25" thickTop="1" thickBot="1">
      <c r="E1916"/>
    </row>
    <row r="1917" spans="5:5" ht="14.25" thickTop="1" thickBot="1">
      <c r="E1917"/>
    </row>
    <row r="1918" spans="5:5" ht="14.25" thickTop="1" thickBot="1">
      <c r="E1918"/>
    </row>
    <row r="1919" spans="5:5" ht="14.25" thickTop="1" thickBot="1">
      <c r="E1919"/>
    </row>
    <row r="1920" spans="5:5" ht="14.25" thickTop="1" thickBot="1">
      <c r="E1920"/>
    </row>
    <row r="1921" spans="5:5" ht="14.25" thickTop="1" thickBot="1">
      <c r="E1921"/>
    </row>
    <row r="1922" spans="5:5" ht="14.25" thickTop="1" thickBot="1">
      <c r="E1922"/>
    </row>
    <row r="1923" spans="5:5" ht="14.25" thickTop="1" thickBot="1">
      <c r="E1923"/>
    </row>
    <row r="1924" spans="5:5" ht="14.25" thickTop="1" thickBot="1">
      <c r="E1924"/>
    </row>
    <row r="1925" spans="5:5" ht="14.25" thickTop="1" thickBot="1">
      <c r="E1925"/>
    </row>
    <row r="1926" spans="5:5" ht="14.25" thickTop="1" thickBot="1">
      <c r="E1926"/>
    </row>
    <row r="1927" spans="5:5" ht="14.25" thickTop="1" thickBot="1">
      <c r="E1927"/>
    </row>
    <row r="1928" spans="5:5" ht="14.25" thickTop="1" thickBot="1">
      <c r="E1928"/>
    </row>
    <row r="1929" spans="5:5" ht="14.25" thickTop="1" thickBot="1">
      <c r="E1929"/>
    </row>
    <row r="1930" spans="5:5" ht="14.25" thickTop="1" thickBot="1">
      <c r="E1930"/>
    </row>
    <row r="1931" spans="5:5" ht="14.25" thickTop="1" thickBot="1">
      <c r="E1931"/>
    </row>
    <row r="1932" spans="5:5" ht="14.25" thickTop="1" thickBot="1">
      <c r="E1932"/>
    </row>
    <row r="1933" spans="5:5" ht="14.25" thickTop="1" thickBot="1">
      <c r="E1933"/>
    </row>
    <row r="1934" spans="5:5" ht="14.25" thickTop="1" thickBot="1">
      <c r="E1934"/>
    </row>
    <row r="1935" spans="5:5" ht="14.25" thickTop="1" thickBot="1">
      <c r="E1935"/>
    </row>
    <row r="1936" spans="5:5" ht="14.25" thickTop="1" thickBot="1">
      <c r="E1936"/>
    </row>
    <row r="1937" spans="5:5" ht="14.25" thickTop="1" thickBot="1">
      <c r="E1937"/>
    </row>
    <row r="1938" spans="5:5" ht="14.25" thickTop="1" thickBot="1">
      <c r="E1938"/>
    </row>
    <row r="1939" spans="5:5" ht="14.25" thickTop="1" thickBot="1">
      <c r="E1939"/>
    </row>
    <row r="1940" spans="5:5" ht="14.25" thickTop="1" thickBot="1">
      <c r="E1940"/>
    </row>
    <row r="1941" spans="5:5" ht="14.25" thickTop="1" thickBot="1">
      <c r="E1941"/>
    </row>
    <row r="1942" spans="5:5" ht="14.25" thickTop="1" thickBot="1">
      <c r="E1942"/>
    </row>
    <row r="1943" spans="5:5" ht="14.25" thickTop="1" thickBot="1">
      <c r="E1943"/>
    </row>
    <row r="1944" spans="5:5" ht="14.25" thickTop="1" thickBot="1">
      <c r="E1944"/>
    </row>
    <row r="1945" spans="5:5" ht="14.25" thickTop="1" thickBot="1">
      <c r="E1945"/>
    </row>
    <row r="1946" spans="5:5" ht="14.25" thickTop="1" thickBot="1">
      <c r="E1946"/>
    </row>
    <row r="1947" spans="5:5" ht="14.25" thickTop="1" thickBot="1">
      <c r="E1947"/>
    </row>
    <row r="1948" spans="5:5" ht="14.25" thickTop="1" thickBot="1">
      <c r="E1948"/>
    </row>
    <row r="1949" spans="5:5" ht="14.25" thickTop="1" thickBot="1">
      <c r="E1949"/>
    </row>
    <row r="1950" spans="5:5" ht="14.25" thickTop="1" thickBot="1">
      <c r="E1950"/>
    </row>
    <row r="1951" spans="5:5" ht="14.25" thickTop="1" thickBot="1">
      <c r="E1951"/>
    </row>
    <row r="1952" spans="5:5" ht="14.25" thickTop="1" thickBot="1">
      <c r="E1952"/>
    </row>
    <row r="1953" spans="5:5" ht="14.25" thickTop="1" thickBot="1">
      <c r="E1953"/>
    </row>
    <row r="1954" spans="5:5" ht="14.25" thickTop="1" thickBot="1">
      <c r="E1954"/>
    </row>
    <row r="1955" spans="5:5" ht="14.25" thickTop="1" thickBot="1">
      <c r="E1955"/>
    </row>
    <row r="1956" spans="5:5" ht="14.25" thickTop="1" thickBot="1">
      <c r="E1956"/>
    </row>
    <row r="1957" spans="5:5" ht="14.25" thickTop="1" thickBot="1">
      <c r="E1957"/>
    </row>
    <row r="1958" spans="5:5" ht="14.25" thickTop="1" thickBot="1">
      <c r="E1958"/>
    </row>
    <row r="1959" spans="5:5" ht="14.25" thickTop="1" thickBot="1">
      <c r="E1959"/>
    </row>
    <row r="1960" spans="5:5" ht="14.25" thickTop="1" thickBot="1">
      <c r="E1960"/>
    </row>
    <row r="1961" spans="5:5" ht="14.25" thickTop="1" thickBot="1">
      <c r="E1961"/>
    </row>
    <row r="1962" spans="5:5" ht="14.25" thickTop="1" thickBot="1">
      <c r="E1962"/>
    </row>
    <row r="1963" spans="5:5" ht="14.25" thickTop="1" thickBot="1">
      <c r="E1963"/>
    </row>
    <row r="1964" spans="5:5" ht="14.25" thickTop="1" thickBot="1">
      <c r="E1964"/>
    </row>
    <row r="1965" spans="5:5" ht="14.25" thickTop="1" thickBot="1">
      <c r="E1965"/>
    </row>
    <row r="1966" spans="5:5" ht="14.25" thickTop="1" thickBot="1">
      <c r="E1966"/>
    </row>
    <row r="1967" spans="5:5" ht="14.25" thickTop="1" thickBot="1">
      <c r="E1967"/>
    </row>
    <row r="1968" spans="5:5" ht="14.25" thickTop="1" thickBot="1">
      <c r="E1968"/>
    </row>
    <row r="1969" spans="5:5" ht="14.25" thickTop="1" thickBot="1">
      <c r="E1969"/>
    </row>
    <row r="1970" spans="5:5" ht="14.25" thickTop="1" thickBot="1">
      <c r="E1970"/>
    </row>
    <row r="1971" spans="5:5" ht="14.25" thickTop="1" thickBot="1">
      <c r="E1971"/>
    </row>
    <row r="1972" spans="5:5" ht="14.25" thickTop="1" thickBot="1">
      <c r="E1972"/>
    </row>
    <row r="1973" spans="5:5" ht="14.25" thickTop="1" thickBot="1">
      <c r="E1973"/>
    </row>
    <row r="1974" spans="5:5" ht="14.25" thickTop="1" thickBot="1">
      <c r="E1974"/>
    </row>
    <row r="1975" spans="5:5" ht="14.25" thickTop="1" thickBot="1">
      <c r="E1975"/>
    </row>
    <row r="1976" spans="5:5" ht="14.25" thickTop="1" thickBot="1">
      <c r="E1976"/>
    </row>
    <row r="1977" spans="5:5" ht="14.25" thickTop="1" thickBot="1">
      <c r="E1977"/>
    </row>
    <row r="1978" spans="5:5" ht="14.25" thickTop="1" thickBot="1">
      <c r="E1978"/>
    </row>
    <row r="1979" spans="5:5" ht="14.25" thickTop="1" thickBot="1">
      <c r="E1979"/>
    </row>
    <row r="1980" spans="5:5" ht="14.25" thickTop="1" thickBot="1">
      <c r="E1980"/>
    </row>
    <row r="1981" spans="5:5" ht="14.25" thickTop="1" thickBot="1">
      <c r="E1981"/>
    </row>
    <row r="1982" spans="5:5" ht="14.25" thickTop="1" thickBot="1">
      <c r="E1982"/>
    </row>
    <row r="1983" spans="5:5" ht="14.25" thickTop="1" thickBot="1">
      <c r="E1983"/>
    </row>
    <row r="1984" spans="5:5" ht="14.25" thickTop="1" thickBot="1">
      <c r="E1984"/>
    </row>
    <row r="1985" spans="5:5" ht="14.25" thickTop="1" thickBot="1">
      <c r="E1985"/>
    </row>
    <row r="1986" spans="5:5" ht="14.25" thickTop="1" thickBot="1">
      <c r="E1986"/>
    </row>
    <row r="1987" spans="5:5" ht="14.25" thickTop="1" thickBot="1">
      <c r="E1987"/>
    </row>
    <row r="1988" spans="5:5" ht="14.25" thickTop="1" thickBot="1">
      <c r="E1988"/>
    </row>
    <row r="1989" spans="5:5" ht="14.25" thickTop="1" thickBot="1">
      <c r="E1989"/>
    </row>
    <row r="1990" spans="5:5" ht="14.25" thickTop="1" thickBot="1">
      <c r="E1990"/>
    </row>
    <row r="1991" spans="5:5" ht="14.25" thickTop="1" thickBot="1">
      <c r="E1991"/>
    </row>
    <row r="1992" spans="5:5" ht="14.25" thickTop="1" thickBot="1">
      <c r="E1992"/>
    </row>
    <row r="1993" spans="5:5" ht="14.25" thickTop="1" thickBot="1">
      <c r="E1993"/>
    </row>
    <row r="1994" spans="5:5" ht="14.25" thickTop="1" thickBot="1">
      <c r="E1994"/>
    </row>
    <row r="1995" spans="5:5" ht="14.25" thickTop="1" thickBot="1">
      <c r="E1995"/>
    </row>
    <row r="1996" spans="5:5" ht="14.25" thickTop="1" thickBot="1">
      <c r="E1996"/>
    </row>
    <row r="1997" spans="5:5" ht="14.25" thickTop="1" thickBot="1">
      <c r="E1997"/>
    </row>
    <row r="1998" spans="5:5" ht="14.25" thickTop="1" thickBot="1">
      <c r="E1998"/>
    </row>
    <row r="1999" spans="5:5" ht="14.25" thickTop="1" thickBot="1">
      <c r="E1999"/>
    </row>
    <row r="2000" spans="5:5" ht="14.25" thickTop="1" thickBot="1">
      <c r="E2000"/>
    </row>
    <row r="2001" spans="5:5" ht="14.25" thickTop="1" thickBot="1">
      <c r="E2001"/>
    </row>
    <row r="2002" spans="5:5" ht="14.25" thickTop="1" thickBot="1">
      <c r="E2002"/>
    </row>
    <row r="2003" spans="5:5" ht="14.25" thickTop="1" thickBot="1">
      <c r="E2003"/>
    </row>
    <row r="2004" spans="5:5" ht="14.25" thickTop="1" thickBot="1">
      <c r="E2004"/>
    </row>
    <row r="2005" spans="5:5" ht="14.25" thickTop="1" thickBot="1">
      <c r="E2005"/>
    </row>
    <row r="2006" spans="5:5" ht="14.25" thickTop="1" thickBot="1">
      <c r="E2006"/>
    </row>
    <row r="2007" spans="5:5" ht="14.25" thickTop="1" thickBot="1">
      <c r="E2007"/>
    </row>
    <row r="2008" spans="5:5" ht="14.25" thickTop="1" thickBot="1">
      <c r="E2008"/>
    </row>
    <row r="2009" spans="5:5" ht="14.25" thickTop="1" thickBot="1">
      <c r="E2009"/>
    </row>
    <row r="2010" spans="5:5" ht="14.25" thickTop="1" thickBot="1">
      <c r="E2010"/>
    </row>
    <row r="2011" spans="5:5" ht="14.25" thickTop="1" thickBot="1">
      <c r="E2011"/>
    </row>
    <row r="2012" spans="5:5" ht="14.25" thickTop="1" thickBot="1">
      <c r="E2012"/>
    </row>
    <row r="2013" spans="5:5" ht="14.25" thickTop="1" thickBot="1">
      <c r="E2013"/>
    </row>
    <row r="2014" spans="5:5" ht="14.25" thickTop="1" thickBot="1">
      <c r="E2014"/>
    </row>
    <row r="2015" spans="5:5" ht="14.25" thickTop="1" thickBot="1">
      <c r="E2015"/>
    </row>
    <row r="2016" spans="5:5" ht="14.25" thickTop="1" thickBot="1">
      <c r="E2016"/>
    </row>
    <row r="2017" spans="5:5" ht="14.25" thickTop="1" thickBot="1">
      <c r="E2017"/>
    </row>
    <row r="2018" spans="5:5" ht="14.25" thickTop="1" thickBot="1">
      <c r="E2018"/>
    </row>
    <row r="2019" spans="5:5" ht="14.25" thickTop="1" thickBot="1">
      <c r="E2019"/>
    </row>
    <row r="2020" spans="5:5" ht="14.25" thickTop="1" thickBot="1">
      <c r="E2020"/>
    </row>
    <row r="2021" spans="5:5" ht="14.25" thickTop="1" thickBot="1">
      <c r="E2021"/>
    </row>
    <row r="2022" spans="5:5" ht="14.25" thickTop="1" thickBot="1">
      <c r="E2022"/>
    </row>
    <row r="2023" spans="5:5" ht="14.25" thickTop="1" thickBot="1">
      <c r="E2023"/>
    </row>
    <row r="2024" spans="5:5" ht="14.25" thickTop="1" thickBot="1">
      <c r="E2024"/>
    </row>
    <row r="2025" spans="5:5" ht="14.25" thickTop="1" thickBot="1">
      <c r="E2025"/>
    </row>
    <row r="2026" spans="5:5" ht="14.25" thickTop="1" thickBot="1">
      <c r="E2026"/>
    </row>
    <row r="2027" spans="5:5" ht="14.25" thickTop="1" thickBot="1">
      <c r="E2027"/>
    </row>
    <row r="2028" spans="5:5" ht="14.25" thickTop="1" thickBot="1">
      <c r="E2028"/>
    </row>
    <row r="2029" spans="5:5" ht="14.25" thickTop="1" thickBot="1">
      <c r="E2029"/>
    </row>
    <row r="2030" spans="5:5" ht="14.25" thickTop="1" thickBot="1">
      <c r="E2030"/>
    </row>
    <row r="2031" spans="5:5" ht="14.25" thickTop="1" thickBot="1">
      <c r="E2031"/>
    </row>
    <row r="2032" spans="5:5" ht="14.25" thickTop="1" thickBot="1">
      <c r="E2032"/>
    </row>
    <row r="2033" spans="5:5" ht="14.25" thickTop="1" thickBot="1">
      <c r="E2033"/>
    </row>
    <row r="2034" spans="5:5" ht="14.25" thickTop="1" thickBot="1">
      <c r="E2034"/>
    </row>
    <row r="2035" spans="5:5" ht="14.25" thickTop="1" thickBot="1">
      <c r="E2035"/>
    </row>
    <row r="2036" spans="5:5" ht="14.25" thickTop="1" thickBot="1">
      <c r="E2036"/>
    </row>
    <row r="2037" spans="5:5" ht="14.25" thickTop="1" thickBot="1">
      <c r="E2037"/>
    </row>
    <row r="2038" spans="5:5" ht="14.25" thickTop="1" thickBot="1">
      <c r="E2038"/>
    </row>
    <row r="2039" spans="5:5" ht="14.25" thickTop="1" thickBot="1">
      <c r="E2039"/>
    </row>
    <row r="2040" spans="5:5" ht="14.25" thickTop="1" thickBot="1">
      <c r="E2040"/>
    </row>
    <row r="2041" spans="5:5" ht="14.25" thickTop="1" thickBot="1">
      <c r="E2041"/>
    </row>
    <row r="2042" spans="5:5" ht="14.25" thickTop="1" thickBot="1">
      <c r="E2042"/>
    </row>
    <row r="2043" spans="5:5" ht="14.25" thickTop="1" thickBot="1">
      <c r="E2043"/>
    </row>
    <row r="2044" spans="5:5" ht="14.25" thickTop="1" thickBot="1">
      <c r="E2044"/>
    </row>
    <row r="2045" spans="5:5" ht="14.25" thickTop="1" thickBot="1">
      <c r="E2045"/>
    </row>
    <row r="2046" spans="5:5" ht="14.25" thickTop="1" thickBot="1">
      <c r="E2046"/>
    </row>
    <row r="2047" spans="5:5" ht="14.25" thickTop="1" thickBot="1">
      <c r="E2047"/>
    </row>
    <row r="2048" spans="5:5" ht="14.25" thickTop="1" thickBot="1">
      <c r="E2048"/>
    </row>
    <row r="2049" spans="5:5" ht="14.25" thickTop="1" thickBot="1">
      <c r="E2049"/>
    </row>
    <row r="2050" spans="5:5" ht="14.25" thickTop="1" thickBot="1">
      <c r="E2050"/>
    </row>
    <row r="2051" spans="5:5" ht="14.25" thickTop="1" thickBot="1">
      <c r="E2051"/>
    </row>
    <row r="2052" spans="5:5" ht="14.25" thickTop="1" thickBot="1">
      <c r="E2052"/>
    </row>
    <row r="2053" spans="5:5" ht="14.25" thickTop="1" thickBot="1">
      <c r="E2053"/>
    </row>
    <row r="2054" spans="5:5" ht="14.25" thickTop="1" thickBot="1">
      <c r="E2054"/>
    </row>
    <row r="2055" spans="5:5" ht="14.25" thickTop="1" thickBot="1">
      <c r="E2055"/>
    </row>
    <row r="2056" spans="5:5" ht="14.25" thickTop="1" thickBot="1">
      <c r="E2056"/>
    </row>
    <row r="2057" spans="5:5" ht="14.25" thickTop="1" thickBot="1">
      <c r="E2057"/>
    </row>
    <row r="2058" spans="5:5" ht="14.25" thickTop="1" thickBot="1">
      <c r="E2058"/>
    </row>
    <row r="2059" spans="5:5" ht="14.25" thickTop="1" thickBot="1">
      <c r="E2059"/>
    </row>
    <row r="2060" spans="5:5" ht="14.25" thickTop="1" thickBot="1">
      <c r="E2060"/>
    </row>
    <row r="2061" spans="5:5" ht="14.25" thickTop="1" thickBot="1">
      <c r="E2061"/>
    </row>
    <row r="2062" spans="5:5" ht="14.25" thickTop="1" thickBot="1">
      <c r="E2062"/>
    </row>
    <row r="2063" spans="5:5" ht="14.25" thickTop="1" thickBot="1">
      <c r="E2063"/>
    </row>
    <row r="2064" spans="5:5" ht="14.25" thickTop="1" thickBot="1">
      <c r="E2064"/>
    </row>
    <row r="2065" spans="5:5" ht="14.25" thickTop="1" thickBot="1">
      <c r="E2065"/>
    </row>
    <row r="2066" spans="5:5" ht="14.25" thickTop="1" thickBot="1">
      <c r="E2066"/>
    </row>
    <row r="2067" spans="5:5" ht="14.25" thickTop="1" thickBot="1">
      <c r="E2067"/>
    </row>
    <row r="2068" spans="5:5" ht="14.25" thickTop="1" thickBot="1">
      <c r="E2068"/>
    </row>
    <row r="2069" spans="5:5" ht="14.25" thickTop="1" thickBot="1">
      <c r="E2069"/>
    </row>
    <row r="2070" spans="5:5" ht="14.25" thickTop="1" thickBot="1">
      <c r="E2070"/>
    </row>
    <row r="2071" spans="5:5" ht="14.25" thickTop="1" thickBot="1">
      <c r="E2071"/>
    </row>
    <row r="2072" spans="5:5" ht="14.25" thickTop="1" thickBot="1">
      <c r="E2072"/>
    </row>
    <row r="2073" spans="5:5" ht="14.25" thickTop="1" thickBot="1">
      <c r="E2073"/>
    </row>
    <row r="2074" spans="5:5" ht="14.25" thickTop="1" thickBot="1">
      <c r="E2074"/>
    </row>
    <row r="2075" spans="5:5" ht="14.25" thickTop="1" thickBot="1">
      <c r="E2075"/>
    </row>
    <row r="2076" spans="5:5" ht="14.25" thickTop="1" thickBot="1">
      <c r="E2076"/>
    </row>
    <row r="2077" spans="5:5" ht="14.25" thickTop="1" thickBot="1">
      <c r="E2077"/>
    </row>
    <row r="2078" spans="5:5" ht="14.25" thickTop="1" thickBot="1">
      <c r="E2078"/>
    </row>
    <row r="2079" spans="5:5" ht="14.25" thickTop="1" thickBot="1">
      <c r="E2079"/>
    </row>
    <row r="2080" spans="5:5" ht="14.25" thickTop="1" thickBot="1">
      <c r="E2080"/>
    </row>
    <row r="2081" spans="5:5" ht="14.25" thickTop="1" thickBot="1">
      <c r="E2081"/>
    </row>
    <row r="2082" spans="5:5" ht="14.25" thickTop="1" thickBot="1">
      <c r="E2082"/>
    </row>
    <row r="2083" spans="5:5" ht="14.25" thickTop="1" thickBot="1">
      <c r="E2083"/>
    </row>
    <row r="2084" spans="5:5" ht="14.25" thickTop="1" thickBot="1">
      <c r="E2084"/>
    </row>
    <row r="2085" spans="5:5" ht="14.25" thickTop="1" thickBot="1">
      <c r="E2085"/>
    </row>
    <row r="2086" spans="5:5" ht="14.25" thickTop="1" thickBot="1">
      <c r="E2086"/>
    </row>
    <row r="2087" spans="5:5" ht="14.25" thickTop="1" thickBot="1">
      <c r="E2087"/>
    </row>
    <row r="2088" spans="5:5" ht="14.25" thickTop="1" thickBot="1">
      <c r="E2088"/>
    </row>
    <row r="2089" spans="5:5" ht="14.25" thickTop="1" thickBot="1">
      <c r="E2089"/>
    </row>
    <row r="2090" spans="5:5" ht="14.25" thickTop="1" thickBot="1">
      <c r="E2090"/>
    </row>
    <row r="2091" spans="5:5" ht="14.25" thickTop="1" thickBot="1">
      <c r="E2091"/>
    </row>
    <row r="2092" spans="5:5" ht="14.25" thickTop="1" thickBot="1">
      <c r="E2092"/>
    </row>
    <row r="2093" spans="5:5" ht="14.25" thickTop="1" thickBot="1">
      <c r="E2093"/>
    </row>
    <row r="2094" spans="5:5" ht="14.25" thickTop="1" thickBot="1">
      <c r="E2094"/>
    </row>
    <row r="2095" spans="5:5" ht="14.25" thickTop="1" thickBot="1">
      <c r="E2095"/>
    </row>
    <row r="2096" spans="5:5" ht="14.25" thickTop="1" thickBot="1">
      <c r="E2096"/>
    </row>
    <row r="2097" spans="5:5" ht="14.25" thickTop="1" thickBot="1">
      <c r="E2097"/>
    </row>
    <row r="2098" spans="5:5" ht="14.25" thickTop="1" thickBot="1">
      <c r="E2098"/>
    </row>
    <row r="2099" spans="5:5" ht="14.25" thickTop="1" thickBot="1">
      <c r="E2099"/>
    </row>
    <row r="2100" spans="5:5" ht="14.25" thickTop="1" thickBot="1">
      <c r="E2100"/>
    </row>
    <row r="2101" spans="5:5" ht="14.25" thickTop="1" thickBot="1">
      <c r="E2101"/>
    </row>
    <row r="2102" spans="5:5" ht="14.25" thickTop="1" thickBot="1">
      <c r="E2102"/>
    </row>
    <row r="2103" spans="5:5" ht="14.25" thickTop="1" thickBot="1">
      <c r="E2103"/>
    </row>
    <row r="2104" spans="5:5" ht="14.25" thickTop="1" thickBot="1">
      <c r="E2104"/>
    </row>
    <row r="2105" spans="5:5" ht="14.25" thickTop="1" thickBot="1">
      <c r="E2105"/>
    </row>
    <row r="2106" spans="5:5" ht="14.25" thickTop="1" thickBot="1">
      <c r="E2106"/>
    </row>
    <row r="2107" spans="5:5" ht="14.25" thickTop="1" thickBot="1">
      <c r="E2107"/>
    </row>
    <row r="2108" spans="5:5" ht="14.25" thickTop="1" thickBot="1">
      <c r="E2108"/>
    </row>
    <row r="2109" spans="5:5" ht="14.25" thickTop="1" thickBot="1">
      <c r="E2109"/>
    </row>
    <row r="2110" spans="5:5" ht="14.25" thickTop="1" thickBot="1">
      <c r="E2110"/>
    </row>
    <row r="2111" spans="5:5" ht="14.25" thickTop="1" thickBot="1">
      <c r="E2111"/>
    </row>
    <row r="2112" spans="5:5" ht="14.25" thickTop="1" thickBot="1">
      <c r="E2112"/>
    </row>
    <row r="2113" spans="5:5" ht="14.25" thickTop="1" thickBot="1">
      <c r="E2113"/>
    </row>
    <row r="2114" spans="5:5" ht="14.25" thickTop="1" thickBot="1">
      <c r="E2114"/>
    </row>
    <row r="2115" spans="5:5" ht="14.25" thickTop="1" thickBot="1">
      <c r="E2115"/>
    </row>
    <row r="2116" spans="5:5" ht="14.25" thickTop="1" thickBot="1">
      <c r="E2116"/>
    </row>
    <row r="2117" spans="5:5" ht="14.25" thickTop="1" thickBot="1">
      <c r="E2117"/>
    </row>
    <row r="2118" spans="5:5" ht="14.25" thickTop="1" thickBot="1">
      <c r="E2118"/>
    </row>
    <row r="2119" spans="5:5" ht="14.25" thickTop="1" thickBot="1">
      <c r="E2119"/>
    </row>
    <row r="2120" spans="5:5" ht="14.25" thickTop="1" thickBot="1">
      <c r="E2120"/>
    </row>
    <row r="2121" spans="5:5" ht="14.25" thickTop="1" thickBot="1">
      <c r="E2121"/>
    </row>
    <row r="2122" spans="5:5" ht="14.25" thickTop="1" thickBot="1">
      <c r="E2122"/>
    </row>
    <row r="2123" spans="5:5" ht="14.25" thickTop="1" thickBot="1">
      <c r="E2123"/>
    </row>
    <row r="2124" spans="5:5" ht="14.25" thickTop="1" thickBot="1">
      <c r="E2124"/>
    </row>
    <row r="2125" spans="5:5" ht="14.25" thickTop="1" thickBot="1">
      <c r="E2125"/>
    </row>
    <row r="2126" spans="5:5" ht="14.25" thickTop="1" thickBot="1">
      <c r="E2126"/>
    </row>
    <row r="2127" spans="5:5" ht="14.25" thickTop="1" thickBot="1">
      <c r="E2127"/>
    </row>
    <row r="2128" spans="5:5" ht="14.25" thickTop="1" thickBot="1">
      <c r="E2128"/>
    </row>
    <row r="2129" spans="5:5" ht="14.25" thickTop="1" thickBot="1">
      <c r="E2129"/>
    </row>
    <row r="2130" spans="5:5" ht="14.25" thickTop="1" thickBot="1">
      <c r="E2130"/>
    </row>
    <row r="2131" spans="5:5" ht="14.25" thickTop="1" thickBot="1">
      <c r="E2131"/>
    </row>
    <row r="2132" spans="5:5" ht="14.25" thickTop="1" thickBot="1">
      <c r="E2132"/>
    </row>
    <row r="2133" spans="5:5" ht="14.25" thickTop="1" thickBot="1">
      <c r="E2133"/>
    </row>
    <row r="2134" spans="5:5" ht="14.25" thickTop="1" thickBot="1">
      <c r="E2134"/>
    </row>
    <row r="2135" spans="5:5" ht="14.25" thickTop="1" thickBot="1">
      <c r="E2135"/>
    </row>
    <row r="2136" spans="5:5" ht="14.25" thickTop="1" thickBot="1">
      <c r="E2136"/>
    </row>
    <row r="2137" spans="5:5" ht="14.25" thickTop="1" thickBot="1">
      <c r="E2137"/>
    </row>
    <row r="2138" spans="5:5" ht="14.25" thickTop="1" thickBot="1">
      <c r="E2138"/>
    </row>
    <row r="2139" spans="5:5" ht="14.25" thickTop="1" thickBot="1">
      <c r="E2139"/>
    </row>
    <row r="2140" spans="5:5" ht="14.25" thickTop="1" thickBot="1">
      <c r="E2140"/>
    </row>
    <row r="2141" spans="5:5" ht="14.25" thickTop="1" thickBot="1">
      <c r="E2141"/>
    </row>
    <row r="2142" spans="5:5" ht="14.25" thickTop="1" thickBot="1">
      <c r="E2142"/>
    </row>
    <row r="2143" spans="5:5" ht="14.25" thickTop="1" thickBot="1">
      <c r="E2143"/>
    </row>
    <row r="2144" spans="5:5" ht="14.25" thickTop="1" thickBot="1">
      <c r="E2144"/>
    </row>
    <row r="2145" spans="5:5" ht="14.25" thickTop="1" thickBot="1">
      <c r="E2145"/>
    </row>
    <row r="2146" spans="5:5" ht="14.25" thickTop="1" thickBot="1">
      <c r="E2146"/>
    </row>
    <row r="2147" spans="5:5" ht="14.25" thickTop="1" thickBot="1">
      <c r="E2147"/>
    </row>
    <row r="2148" spans="5:5" ht="14.25" thickTop="1" thickBot="1">
      <c r="E2148"/>
    </row>
    <row r="2149" spans="5:5" ht="14.25" thickTop="1" thickBot="1">
      <c r="E2149"/>
    </row>
    <row r="2150" spans="5:5" ht="14.25" thickTop="1" thickBot="1">
      <c r="E2150"/>
    </row>
    <row r="2151" spans="5:5" ht="14.25" thickTop="1" thickBot="1">
      <c r="E2151"/>
    </row>
    <row r="2152" spans="5:5" ht="14.25" thickTop="1" thickBot="1">
      <c r="E2152"/>
    </row>
    <row r="2153" spans="5:5" ht="14.25" thickTop="1" thickBot="1">
      <c r="E2153"/>
    </row>
    <row r="2154" spans="5:5" ht="14.25" thickTop="1" thickBot="1">
      <c r="E2154"/>
    </row>
    <row r="2155" spans="5:5" ht="14.25" thickTop="1" thickBot="1">
      <c r="E2155"/>
    </row>
    <row r="2156" spans="5:5" ht="14.25" thickTop="1" thickBot="1">
      <c r="E2156"/>
    </row>
    <row r="2157" spans="5:5" ht="14.25" thickTop="1" thickBot="1">
      <c r="E2157"/>
    </row>
    <row r="2158" spans="5:5" ht="14.25" thickTop="1" thickBot="1">
      <c r="E2158"/>
    </row>
    <row r="2159" spans="5:5" ht="14.25" thickTop="1" thickBot="1">
      <c r="E2159"/>
    </row>
    <row r="2160" spans="5:5" ht="14.25" thickTop="1" thickBot="1">
      <c r="E2160"/>
    </row>
    <row r="2161" spans="5:5" ht="14.25" thickTop="1" thickBot="1">
      <c r="E2161"/>
    </row>
    <row r="2162" spans="5:5" ht="14.25" thickTop="1" thickBot="1">
      <c r="E2162"/>
    </row>
    <row r="2163" spans="5:5" ht="14.25" thickTop="1" thickBot="1">
      <c r="E2163"/>
    </row>
    <row r="2164" spans="5:5" ht="14.25" thickTop="1" thickBot="1">
      <c r="E2164"/>
    </row>
    <row r="2165" spans="5:5" ht="14.25" thickTop="1" thickBot="1">
      <c r="E2165"/>
    </row>
    <row r="2166" spans="5:5" ht="14.25" thickTop="1" thickBot="1">
      <c r="E2166"/>
    </row>
    <row r="2167" spans="5:5" ht="14.25" thickTop="1" thickBot="1">
      <c r="E2167"/>
    </row>
    <row r="2168" spans="5:5" ht="14.25" thickTop="1" thickBot="1">
      <c r="E2168"/>
    </row>
    <row r="2169" spans="5:5" ht="14.25" thickTop="1" thickBot="1">
      <c r="E2169"/>
    </row>
    <row r="2170" spans="5:5" ht="14.25" thickTop="1" thickBot="1">
      <c r="E2170"/>
    </row>
    <row r="2171" spans="5:5" ht="14.25" thickTop="1" thickBot="1">
      <c r="E2171"/>
    </row>
    <row r="2172" spans="5:5" ht="14.25" thickTop="1" thickBot="1">
      <c r="E2172"/>
    </row>
    <row r="2173" spans="5:5" ht="14.25" thickTop="1" thickBot="1">
      <c r="E2173"/>
    </row>
    <row r="2174" spans="5:5" ht="14.25" thickTop="1" thickBot="1">
      <c r="E2174"/>
    </row>
    <row r="2175" spans="5:5" ht="14.25" thickTop="1" thickBot="1">
      <c r="E2175"/>
    </row>
    <row r="2176" spans="5:5" ht="14.25" thickTop="1" thickBot="1">
      <c r="E2176"/>
    </row>
    <row r="2177" spans="5:5" ht="14.25" thickTop="1" thickBot="1">
      <c r="E2177"/>
    </row>
    <row r="2178" spans="5:5" ht="14.25" thickTop="1" thickBot="1">
      <c r="E2178"/>
    </row>
    <row r="2179" spans="5:5" ht="14.25" thickTop="1" thickBot="1">
      <c r="E2179"/>
    </row>
    <row r="2180" spans="5:5" ht="14.25" thickTop="1" thickBot="1">
      <c r="E2180"/>
    </row>
    <row r="2181" spans="5:5" ht="14.25" thickTop="1" thickBot="1">
      <c r="E2181"/>
    </row>
    <row r="2182" spans="5:5" ht="14.25" thickTop="1" thickBot="1">
      <c r="E2182"/>
    </row>
    <row r="2183" spans="5:5" ht="14.25" thickTop="1" thickBot="1">
      <c r="E2183"/>
    </row>
    <row r="2184" spans="5:5" ht="14.25" thickTop="1" thickBot="1">
      <c r="E2184"/>
    </row>
    <row r="2185" spans="5:5" ht="14.25" thickTop="1" thickBot="1">
      <c r="E2185"/>
    </row>
    <row r="2186" spans="5:5" ht="14.25" thickTop="1" thickBot="1">
      <c r="E2186"/>
    </row>
    <row r="2187" spans="5:5" ht="14.25" thickTop="1" thickBot="1">
      <c r="E2187"/>
    </row>
    <row r="2188" spans="5:5" ht="14.25" thickTop="1" thickBot="1">
      <c r="E2188"/>
    </row>
    <row r="2189" spans="5:5" ht="14.25" thickTop="1" thickBot="1">
      <c r="E2189"/>
    </row>
    <row r="2190" spans="5:5" ht="14.25" thickTop="1" thickBot="1">
      <c r="E2190"/>
    </row>
    <row r="2191" spans="5:5" ht="14.25" thickTop="1" thickBot="1">
      <c r="E2191"/>
    </row>
    <row r="2192" spans="5:5" ht="14.25" thickTop="1" thickBot="1">
      <c r="E2192"/>
    </row>
    <row r="2193" spans="5:5" ht="14.25" thickTop="1" thickBot="1">
      <c r="E2193"/>
    </row>
    <row r="2194" spans="5:5" ht="14.25" thickTop="1" thickBot="1">
      <c r="E2194"/>
    </row>
    <row r="2195" spans="5:5" ht="14.25" thickTop="1" thickBot="1">
      <c r="E2195"/>
    </row>
    <row r="2196" spans="5:5" ht="14.25" thickTop="1" thickBot="1">
      <c r="E2196"/>
    </row>
    <row r="2197" spans="5:5" ht="14.25" thickTop="1" thickBot="1">
      <c r="E2197"/>
    </row>
    <row r="2198" spans="5:5" ht="14.25" thickTop="1" thickBot="1">
      <c r="E2198"/>
    </row>
    <row r="2199" spans="5:5" ht="14.25" thickTop="1" thickBot="1">
      <c r="E2199"/>
    </row>
    <row r="2200" spans="5:5" ht="14.25" thickTop="1" thickBot="1">
      <c r="E2200"/>
    </row>
    <row r="2201" spans="5:5" ht="14.25" thickTop="1" thickBot="1">
      <c r="E2201"/>
    </row>
    <row r="2202" spans="5:5" ht="14.25" thickTop="1" thickBot="1">
      <c r="E2202"/>
    </row>
    <row r="2203" spans="5:5" ht="14.25" thickTop="1" thickBot="1">
      <c r="E2203"/>
    </row>
    <row r="2204" spans="5:5" ht="14.25" thickTop="1" thickBot="1">
      <c r="E2204"/>
    </row>
    <row r="2205" spans="5:5" ht="14.25" thickTop="1" thickBot="1">
      <c r="E2205"/>
    </row>
    <row r="2206" spans="5:5" ht="14.25" thickTop="1" thickBot="1">
      <c r="E2206"/>
    </row>
    <row r="2207" spans="5:5" ht="14.25" thickTop="1" thickBot="1">
      <c r="E2207"/>
    </row>
    <row r="2208" spans="5:5" ht="14.25" thickTop="1" thickBot="1">
      <c r="E2208"/>
    </row>
    <row r="2209" spans="5:5" ht="14.25" thickTop="1" thickBot="1">
      <c r="E2209"/>
    </row>
    <row r="2210" spans="5:5" ht="14.25" thickTop="1" thickBot="1">
      <c r="E2210"/>
    </row>
    <row r="2211" spans="5:5" ht="14.25" thickTop="1" thickBot="1">
      <c r="E2211"/>
    </row>
    <row r="2212" spans="5:5" ht="14.25" thickTop="1" thickBot="1">
      <c r="E2212"/>
    </row>
    <row r="2213" spans="5:5" ht="14.25" thickTop="1" thickBot="1">
      <c r="E2213"/>
    </row>
    <row r="2214" spans="5:5" ht="14.25" thickTop="1" thickBot="1">
      <c r="E2214"/>
    </row>
    <row r="2215" spans="5:5" ht="14.25" thickTop="1" thickBot="1">
      <c r="E2215"/>
    </row>
    <row r="2216" spans="5:5" ht="14.25" thickTop="1" thickBot="1">
      <c r="E2216"/>
    </row>
    <row r="2217" spans="5:5" ht="14.25" thickTop="1" thickBot="1">
      <c r="E2217"/>
    </row>
    <row r="2218" spans="5:5" ht="14.25" thickTop="1" thickBot="1">
      <c r="E2218"/>
    </row>
    <row r="2219" spans="5:5" ht="14.25" thickTop="1" thickBot="1">
      <c r="E2219"/>
    </row>
    <row r="2220" spans="5:5" ht="14.25" thickTop="1" thickBot="1">
      <c r="E2220"/>
    </row>
    <row r="2221" spans="5:5" ht="14.25" thickTop="1" thickBot="1">
      <c r="E2221"/>
    </row>
    <row r="2222" spans="5:5" ht="14.25" thickTop="1" thickBot="1">
      <c r="E2222"/>
    </row>
    <row r="2223" spans="5:5" ht="14.25" thickTop="1" thickBot="1">
      <c r="E2223"/>
    </row>
    <row r="2224" spans="5:5" ht="14.25" thickTop="1" thickBot="1">
      <c r="E2224"/>
    </row>
    <row r="2225" spans="5:5" ht="14.25" thickTop="1" thickBot="1">
      <c r="E2225"/>
    </row>
    <row r="2226" spans="5:5" ht="14.25" thickTop="1" thickBot="1">
      <c r="E2226"/>
    </row>
    <row r="2227" spans="5:5" ht="14.25" thickTop="1" thickBot="1">
      <c r="E2227"/>
    </row>
    <row r="2228" spans="5:5" ht="14.25" thickTop="1" thickBot="1">
      <c r="E2228"/>
    </row>
    <row r="2229" spans="5:5" ht="14.25" thickTop="1" thickBot="1">
      <c r="E2229"/>
    </row>
    <row r="2230" spans="5:5" ht="14.25" thickTop="1" thickBot="1">
      <c r="E2230"/>
    </row>
    <row r="2231" spans="5:5" ht="14.25" thickTop="1" thickBot="1">
      <c r="E2231"/>
    </row>
    <row r="2232" spans="5:5" ht="14.25" thickTop="1" thickBot="1">
      <c r="E2232"/>
    </row>
    <row r="2233" spans="5:5" ht="14.25" thickTop="1" thickBot="1">
      <c r="E2233"/>
    </row>
    <row r="2234" spans="5:5" ht="14.25" thickTop="1" thickBot="1">
      <c r="E2234"/>
    </row>
    <row r="2235" spans="5:5" ht="14.25" thickTop="1" thickBot="1">
      <c r="E2235"/>
    </row>
    <row r="2236" spans="5:5" ht="14.25" thickTop="1" thickBot="1">
      <c r="E2236"/>
    </row>
    <row r="2237" spans="5:5" ht="14.25" thickTop="1" thickBot="1">
      <c r="E2237"/>
    </row>
    <row r="2238" spans="5:5" ht="14.25" thickTop="1" thickBot="1">
      <c r="E2238"/>
    </row>
    <row r="2239" spans="5:5" ht="14.25" thickTop="1" thickBot="1">
      <c r="E2239"/>
    </row>
    <row r="2240" spans="5:5" ht="14.25" thickTop="1" thickBot="1">
      <c r="E2240"/>
    </row>
    <row r="2241" spans="5:5" ht="14.25" thickTop="1" thickBot="1">
      <c r="E2241"/>
    </row>
    <row r="2242" spans="5:5" ht="14.25" thickTop="1" thickBot="1">
      <c r="E2242"/>
    </row>
    <row r="2243" spans="5:5" ht="14.25" thickTop="1" thickBot="1">
      <c r="E2243"/>
    </row>
    <row r="2244" spans="5:5" ht="14.25" thickTop="1" thickBot="1">
      <c r="E2244"/>
    </row>
    <row r="2245" spans="5:5" ht="14.25" thickTop="1" thickBot="1">
      <c r="E2245"/>
    </row>
    <row r="2246" spans="5:5" ht="14.25" thickTop="1" thickBot="1">
      <c r="E2246"/>
    </row>
    <row r="2247" spans="5:5" ht="14.25" thickTop="1" thickBot="1">
      <c r="E2247"/>
    </row>
    <row r="2248" spans="5:5" ht="14.25" thickTop="1" thickBot="1">
      <c r="E2248"/>
    </row>
    <row r="2249" spans="5:5" ht="14.25" thickTop="1" thickBot="1">
      <c r="E2249"/>
    </row>
    <row r="2250" spans="5:5" ht="14.25" thickTop="1" thickBot="1">
      <c r="E2250"/>
    </row>
    <row r="2251" spans="5:5" ht="14.25" thickTop="1" thickBot="1">
      <c r="E2251"/>
    </row>
    <row r="2252" spans="5:5" ht="14.25" thickTop="1" thickBot="1">
      <c r="E2252"/>
    </row>
    <row r="2253" spans="5:5" ht="14.25" thickTop="1" thickBot="1">
      <c r="E2253"/>
    </row>
    <row r="2254" spans="5:5" ht="14.25" thickTop="1" thickBot="1">
      <c r="E2254"/>
    </row>
    <row r="2255" spans="5:5" ht="14.25" thickTop="1" thickBot="1">
      <c r="E2255"/>
    </row>
    <row r="2256" spans="5:5" ht="14.25" thickTop="1" thickBot="1">
      <c r="E2256"/>
    </row>
    <row r="2257" spans="5:5" ht="14.25" thickTop="1" thickBot="1">
      <c r="E2257"/>
    </row>
    <row r="2258" spans="5:5" ht="14.25" thickTop="1" thickBot="1">
      <c r="E2258"/>
    </row>
    <row r="2259" spans="5:5" ht="14.25" thickTop="1" thickBot="1">
      <c r="E2259"/>
    </row>
    <row r="2260" spans="5:5" ht="14.25" thickTop="1" thickBot="1">
      <c r="E2260"/>
    </row>
    <row r="2261" spans="5:5" ht="14.25" thickTop="1" thickBot="1">
      <c r="E2261"/>
    </row>
    <row r="2262" spans="5:5" ht="14.25" thickTop="1" thickBot="1">
      <c r="E2262"/>
    </row>
    <row r="2263" spans="5:5" ht="14.25" thickTop="1" thickBot="1">
      <c r="E2263"/>
    </row>
    <row r="2264" spans="5:5" ht="14.25" thickTop="1" thickBot="1">
      <c r="E2264"/>
    </row>
    <row r="2265" spans="5:5" ht="14.25" thickTop="1" thickBot="1">
      <c r="E2265"/>
    </row>
    <row r="2266" spans="5:5" ht="14.25" thickTop="1" thickBot="1">
      <c r="E2266"/>
    </row>
    <row r="2267" spans="5:5" ht="14.25" thickTop="1" thickBot="1">
      <c r="E2267"/>
    </row>
    <row r="2268" spans="5:5" ht="14.25" thickTop="1" thickBot="1">
      <c r="E2268"/>
    </row>
    <row r="2269" spans="5:5" ht="14.25" thickTop="1" thickBot="1">
      <c r="E2269"/>
    </row>
    <row r="2270" spans="5:5" ht="14.25" thickTop="1" thickBot="1">
      <c r="E2270"/>
    </row>
    <row r="2271" spans="5:5" ht="14.25" thickTop="1" thickBot="1">
      <c r="E2271"/>
    </row>
    <row r="2272" spans="5:5" ht="14.25" thickTop="1" thickBot="1">
      <c r="E2272"/>
    </row>
    <row r="2273" spans="5:5" ht="14.25" thickTop="1" thickBot="1">
      <c r="E2273"/>
    </row>
    <row r="2274" spans="5:5" ht="14.25" thickTop="1" thickBot="1">
      <c r="E2274"/>
    </row>
    <row r="2275" spans="5:5" ht="14.25" thickTop="1" thickBot="1">
      <c r="E2275"/>
    </row>
    <row r="2276" spans="5:5" ht="14.25" thickTop="1" thickBot="1">
      <c r="E2276"/>
    </row>
    <row r="2277" spans="5:5" ht="14.25" thickTop="1" thickBot="1">
      <c r="E2277"/>
    </row>
    <row r="2278" spans="5:5" ht="14.25" thickTop="1" thickBot="1">
      <c r="E2278"/>
    </row>
    <row r="2279" spans="5:5" ht="14.25" thickTop="1" thickBot="1">
      <c r="E2279"/>
    </row>
    <row r="2280" spans="5:5" ht="14.25" thickTop="1" thickBot="1">
      <c r="E2280"/>
    </row>
    <row r="2281" spans="5:5" ht="14.25" thickTop="1" thickBot="1">
      <c r="E2281"/>
    </row>
    <row r="2282" spans="5:5" ht="14.25" thickTop="1" thickBot="1">
      <c r="E2282"/>
    </row>
    <row r="2283" spans="5:5" ht="14.25" thickTop="1" thickBot="1">
      <c r="E2283"/>
    </row>
    <row r="2284" spans="5:5" ht="14.25" thickTop="1" thickBot="1">
      <c r="E2284"/>
    </row>
    <row r="2285" spans="5:5" ht="14.25" thickTop="1" thickBot="1">
      <c r="E2285"/>
    </row>
    <row r="2286" spans="5:5" ht="14.25" thickTop="1" thickBot="1">
      <c r="E2286"/>
    </row>
    <row r="2287" spans="5:5" ht="14.25" thickTop="1" thickBot="1">
      <c r="E2287"/>
    </row>
    <row r="2288" spans="5:5" ht="14.25" thickTop="1" thickBot="1">
      <c r="E2288"/>
    </row>
    <row r="2289" spans="5:5" ht="14.25" thickTop="1" thickBot="1">
      <c r="E2289"/>
    </row>
    <row r="2290" spans="5:5" ht="14.25" thickTop="1" thickBot="1">
      <c r="E2290"/>
    </row>
    <row r="2291" spans="5:5" ht="14.25" thickTop="1" thickBot="1">
      <c r="E2291"/>
    </row>
    <row r="2292" spans="5:5" ht="14.25" thickTop="1" thickBot="1">
      <c r="E2292"/>
    </row>
    <row r="2293" spans="5:5" ht="14.25" thickTop="1" thickBot="1">
      <c r="E2293"/>
    </row>
    <row r="2294" spans="5:5" ht="14.25" thickTop="1" thickBot="1">
      <c r="E2294"/>
    </row>
    <row r="2295" spans="5:5" ht="14.25" thickTop="1" thickBot="1">
      <c r="E2295"/>
    </row>
    <row r="2296" spans="5:5" ht="14.25" thickTop="1" thickBot="1">
      <c r="E2296"/>
    </row>
    <row r="2297" spans="5:5" ht="14.25" thickTop="1" thickBot="1">
      <c r="E2297"/>
    </row>
    <row r="2298" spans="5:5" ht="14.25" thickTop="1" thickBot="1">
      <c r="E2298"/>
    </row>
    <row r="2299" spans="5:5" ht="14.25" thickTop="1" thickBot="1">
      <c r="E2299"/>
    </row>
    <row r="2300" spans="5:5" ht="14.25" thickTop="1" thickBot="1">
      <c r="E2300"/>
    </row>
    <row r="2301" spans="5:5" ht="14.25" thickTop="1" thickBot="1">
      <c r="E2301"/>
    </row>
    <row r="2302" spans="5:5" ht="14.25" thickTop="1" thickBot="1">
      <c r="E2302"/>
    </row>
    <row r="2303" spans="5:5" ht="14.25" thickTop="1" thickBot="1">
      <c r="E2303"/>
    </row>
    <row r="2304" spans="5:5" ht="14.25" thickTop="1" thickBot="1">
      <c r="E2304"/>
    </row>
    <row r="2305" spans="5:5" ht="14.25" thickTop="1" thickBot="1">
      <c r="E2305"/>
    </row>
    <row r="2306" spans="5:5" ht="14.25" thickTop="1" thickBot="1">
      <c r="E2306"/>
    </row>
    <row r="2307" spans="5:5" ht="14.25" thickTop="1" thickBot="1">
      <c r="E2307"/>
    </row>
    <row r="2308" spans="5:5" ht="14.25" thickTop="1" thickBot="1">
      <c r="E2308"/>
    </row>
    <row r="2309" spans="5:5" ht="14.25" thickTop="1" thickBot="1">
      <c r="E2309"/>
    </row>
    <row r="2310" spans="5:5" ht="14.25" thickTop="1" thickBot="1">
      <c r="E2310"/>
    </row>
    <row r="2311" spans="5:5" ht="14.25" thickTop="1" thickBot="1">
      <c r="E2311"/>
    </row>
    <row r="2312" spans="5:5" ht="14.25" thickTop="1" thickBot="1">
      <c r="E2312"/>
    </row>
    <row r="2313" spans="5:5" ht="14.25" thickTop="1" thickBot="1">
      <c r="E2313"/>
    </row>
    <row r="2314" spans="5:5" ht="14.25" thickTop="1" thickBot="1">
      <c r="E2314"/>
    </row>
    <row r="2315" spans="5:5" ht="14.25" thickTop="1" thickBot="1">
      <c r="E2315"/>
    </row>
    <row r="2316" spans="5:5" ht="14.25" thickTop="1" thickBot="1">
      <c r="E2316"/>
    </row>
    <row r="2317" spans="5:5" ht="14.25" thickTop="1" thickBot="1">
      <c r="E2317"/>
    </row>
    <row r="2318" spans="5:5" ht="14.25" thickTop="1" thickBot="1">
      <c r="E2318"/>
    </row>
    <row r="2319" spans="5:5" ht="14.25" thickTop="1" thickBot="1">
      <c r="E2319"/>
    </row>
    <row r="2320" spans="5:5" ht="14.25" thickTop="1" thickBot="1">
      <c r="E2320"/>
    </row>
    <row r="2321" spans="5:5" ht="14.25" thickTop="1" thickBot="1">
      <c r="E2321"/>
    </row>
    <row r="2322" spans="5:5" ht="14.25" thickTop="1" thickBot="1">
      <c r="E2322"/>
    </row>
    <row r="2323" spans="5:5" ht="14.25" thickTop="1" thickBot="1">
      <c r="E2323"/>
    </row>
    <row r="2324" spans="5:5" ht="14.25" thickTop="1" thickBot="1">
      <c r="E2324"/>
    </row>
    <row r="2325" spans="5:5" ht="14.25" thickTop="1" thickBot="1">
      <c r="E2325"/>
    </row>
    <row r="2326" spans="5:5" ht="14.25" thickTop="1" thickBot="1">
      <c r="E2326"/>
    </row>
    <row r="2327" spans="5:5" ht="14.25" thickTop="1" thickBot="1">
      <c r="E2327"/>
    </row>
    <row r="2328" spans="5:5" ht="14.25" thickTop="1" thickBot="1">
      <c r="E2328"/>
    </row>
    <row r="2329" spans="5:5" ht="14.25" thickTop="1" thickBot="1">
      <c r="E2329"/>
    </row>
    <row r="2330" spans="5:5" ht="14.25" thickTop="1" thickBot="1">
      <c r="E2330"/>
    </row>
    <row r="2331" spans="5:5" ht="14.25" thickTop="1" thickBot="1">
      <c r="E2331"/>
    </row>
    <row r="2332" spans="5:5" ht="14.25" thickTop="1" thickBot="1">
      <c r="E2332"/>
    </row>
    <row r="2333" spans="5:5" ht="14.25" thickTop="1" thickBot="1">
      <c r="E2333"/>
    </row>
    <row r="2334" spans="5:5" ht="14.25" thickTop="1" thickBot="1">
      <c r="E2334"/>
    </row>
    <row r="2335" spans="5:5" ht="14.25" thickTop="1" thickBot="1">
      <c r="E2335"/>
    </row>
    <row r="2336" spans="5:5" ht="14.25" thickTop="1" thickBot="1">
      <c r="E2336"/>
    </row>
    <row r="2337" spans="5:5" ht="14.25" thickTop="1" thickBot="1">
      <c r="E2337"/>
    </row>
    <row r="2338" spans="5:5" ht="14.25" thickTop="1" thickBot="1">
      <c r="E2338"/>
    </row>
    <row r="2339" spans="5:5" ht="14.25" thickTop="1" thickBot="1">
      <c r="E2339"/>
    </row>
    <row r="2340" spans="5:5" ht="14.25" thickTop="1" thickBot="1">
      <c r="E2340"/>
    </row>
    <row r="2341" spans="5:5" ht="14.25" thickTop="1" thickBot="1">
      <c r="E2341"/>
    </row>
    <row r="2342" spans="5:5" ht="14.25" thickTop="1" thickBot="1">
      <c r="E2342"/>
    </row>
    <row r="2343" spans="5:5" ht="14.25" thickTop="1" thickBot="1">
      <c r="E2343"/>
    </row>
    <row r="2344" spans="5:5" ht="14.25" thickTop="1" thickBot="1">
      <c r="E2344"/>
    </row>
    <row r="2345" spans="5:5" ht="14.25" thickTop="1" thickBot="1">
      <c r="E2345"/>
    </row>
    <row r="2346" spans="5:5" ht="14.25" thickTop="1" thickBot="1">
      <c r="E2346"/>
    </row>
    <row r="2347" spans="5:5" ht="14.25" thickTop="1" thickBot="1">
      <c r="E2347"/>
    </row>
    <row r="2348" spans="5:5" ht="14.25" thickTop="1" thickBot="1">
      <c r="E2348"/>
    </row>
    <row r="2349" spans="5:5" ht="14.25" thickTop="1" thickBot="1">
      <c r="E2349"/>
    </row>
    <row r="2350" spans="5:5" ht="14.25" thickTop="1" thickBot="1">
      <c r="E2350"/>
    </row>
    <row r="2351" spans="5:5" ht="14.25" thickTop="1" thickBot="1">
      <c r="E2351"/>
    </row>
    <row r="2352" spans="5:5" ht="14.25" thickTop="1" thickBot="1">
      <c r="E2352"/>
    </row>
    <row r="2353" spans="5:5" ht="14.25" thickTop="1" thickBot="1">
      <c r="E2353"/>
    </row>
    <row r="2354" spans="5:5" ht="14.25" thickTop="1" thickBot="1">
      <c r="E2354"/>
    </row>
    <row r="2355" spans="5:5" ht="14.25" thickTop="1" thickBot="1">
      <c r="E2355"/>
    </row>
    <row r="2356" spans="5:5" ht="14.25" thickTop="1" thickBot="1">
      <c r="E2356"/>
    </row>
    <row r="2357" spans="5:5" ht="14.25" thickTop="1" thickBot="1">
      <c r="E2357"/>
    </row>
    <row r="2358" spans="5:5" ht="14.25" thickTop="1" thickBot="1">
      <c r="E2358"/>
    </row>
    <row r="2359" spans="5:5" ht="14.25" thickTop="1" thickBot="1">
      <c r="E2359"/>
    </row>
    <row r="2360" spans="5:5" ht="14.25" thickTop="1" thickBot="1">
      <c r="E2360"/>
    </row>
    <row r="2361" spans="5:5" ht="14.25" thickTop="1" thickBot="1">
      <c r="E2361"/>
    </row>
    <row r="2362" spans="5:5" ht="14.25" thickTop="1" thickBot="1">
      <c r="E2362"/>
    </row>
    <row r="2363" spans="5:5" ht="14.25" thickTop="1" thickBot="1">
      <c r="E2363"/>
    </row>
    <row r="2364" spans="5:5" ht="14.25" thickTop="1" thickBot="1">
      <c r="E2364"/>
    </row>
    <row r="2365" spans="5:5" ht="14.25" thickTop="1" thickBot="1">
      <c r="E2365"/>
    </row>
    <row r="2366" spans="5:5" ht="14.25" thickTop="1" thickBot="1">
      <c r="E2366"/>
    </row>
    <row r="2367" spans="5:5" ht="14.25" thickTop="1" thickBot="1">
      <c r="E2367"/>
    </row>
    <row r="2368" spans="5:5" ht="14.25" thickTop="1" thickBot="1">
      <c r="E2368"/>
    </row>
    <row r="2369" spans="5:5" ht="14.25" thickTop="1" thickBot="1">
      <c r="E2369"/>
    </row>
    <row r="2370" spans="5:5" ht="14.25" thickTop="1" thickBot="1">
      <c r="E2370"/>
    </row>
    <row r="2371" spans="5:5" ht="14.25" thickTop="1" thickBot="1">
      <c r="E2371"/>
    </row>
    <row r="2372" spans="5:5" ht="14.25" thickTop="1" thickBot="1">
      <c r="E2372"/>
    </row>
    <row r="2373" spans="5:5" ht="14.25" thickTop="1" thickBot="1">
      <c r="E2373"/>
    </row>
    <row r="2374" spans="5:5" ht="14.25" thickTop="1" thickBot="1">
      <c r="E2374"/>
    </row>
    <row r="2375" spans="5:5" ht="14.25" thickTop="1" thickBot="1">
      <c r="E2375"/>
    </row>
    <row r="2376" spans="5:5" ht="14.25" thickTop="1" thickBot="1">
      <c r="E2376"/>
    </row>
    <row r="2377" spans="5:5" ht="14.25" thickTop="1" thickBot="1">
      <c r="E2377"/>
    </row>
    <row r="2378" spans="5:5" ht="14.25" thickTop="1" thickBot="1">
      <c r="E2378"/>
    </row>
    <row r="2379" spans="5:5" ht="14.25" thickTop="1" thickBot="1">
      <c r="E2379"/>
    </row>
    <row r="2380" spans="5:5" ht="14.25" thickTop="1" thickBot="1">
      <c r="E2380"/>
    </row>
    <row r="2381" spans="5:5" ht="14.25" thickTop="1" thickBot="1">
      <c r="E2381"/>
    </row>
    <row r="2382" spans="5:5" ht="14.25" thickTop="1" thickBot="1">
      <c r="E2382"/>
    </row>
    <row r="2383" spans="5:5" ht="14.25" thickTop="1" thickBot="1">
      <c r="E2383"/>
    </row>
    <row r="2384" spans="5:5" ht="14.25" thickTop="1" thickBot="1">
      <c r="E2384"/>
    </row>
    <row r="2385" spans="5:5" ht="14.25" thickTop="1" thickBot="1">
      <c r="E2385"/>
    </row>
    <row r="2386" spans="5:5" ht="14.25" thickTop="1" thickBot="1">
      <c r="E2386"/>
    </row>
    <row r="2387" spans="5:5" ht="14.25" thickTop="1" thickBot="1">
      <c r="E2387"/>
    </row>
    <row r="2388" spans="5:5" ht="14.25" thickTop="1" thickBot="1">
      <c r="E2388"/>
    </row>
    <row r="2389" spans="5:5" ht="14.25" thickTop="1" thickBot="1">
      <c r="E2389"/>
    </row>
    <row r="2390" spans="5:5" ht="14.25" thickTop="1" thickBot="1">
      <c r="E2390"/>
    </row>
    <row r="2391" spans="5:5" ht="14.25" thickTop="1" thickBot="1">
      <c r="E2391"/>
    </row>
    <row r="2392" spans="5:5" ht="14.25" thickTop="1" thickBot="1">
      <c r="E2392"/>
    </row>
    <row r="2393" spans="5:5" ht="14.25" thickTop="1" thickBot="1">
      <c r="E2393"/>
    </row>
    <row r="2394" spans="5:5" ht="14.25" thickTop="1" thickBot="1">
      <c r="E2394"/>
    </row>
    <row r="2395" spans="5:5" ht="14.25" thickTop="1" thickBot="1">
      <c r="E2395"/>
    </row>
    <row r="2396" spans="5:5" ht="14.25" thickTop="1" thickBot="1">
      <c r="E2396"/>
    </row>
    <row r="2397" spans="5:5" ht="14.25" thickTop="1" thickBot="1">
      <c r="E2397"/>
    </row>
    <row r="2398" spans="5:5" ht="14.25" thickTop="1" thickBot="1">
      <c r="E2398"/>
    </row>
    <row r="2399" spans="5:5" ht="14.25" thickTop="1" thickBot="1">
      <c r="E2399"/>
    </row>
    <row r="2400" spans="5:5" ht="14.25" thickTop="1" thickBot="1">
      <c r="E2400"/>
    </row>
    <row r="2401" spans="5:5" ht="14.25" thickTop="1" thickBot="1">
      <c r="E2401"/>
    </row>
    <row r="2402" spans="5:5" ht="14.25" thickTop="1" thickBot="1">
      <c r="E2402"/>
    </row>
    <row r="2403" spans="5:5" ht="14.25" thickTop="1" thickBot="1">
      <c r="E2403"/>
    </row>
    <row r="2404" spans="5:5" ht="14.25" thickTop="1" thickBot="1">
      <c r="E2404"/>
    </row>
    <row r="2405" spans="5:5" ht="14.25" thickTop="1" thickBot="1">
      <c r="E2405"/>
    </row>
    <row r="2406" spans="5:5" ht="14.25" thickTop="1" thickBot="1">
      <c r="E2406"/>
    </row>
    <row r="2407" spans="5:5" ht="14.25" thickTop="1" thickBot="1">
      <c r="E2407"/>
    </row>
    <row r="2408" spans="5:5" ht="14.25" thickTop="1" thickBot="1">
      <c r="E2408"/>
    </row>
    <row r="2409" spans="5:5" ht="14.25" thickTop="1" thickBot="1">
      <c r="E2409"/>
    </row>
    <row r="2410" spans="5:5" ht="14.25" thickTop="1" thickBot="1">
      <c r="E2410"/>
    </row>
    <row r="2411" spans="5:5" ht="14.25" thickTop="1" thickBot="1">
      <c r="E2411"/>
    </row>
    <row r="2412" spans="5:5" ht="14.25" thickTop="1" thickBot="1">
      <c r="E2412"/>
    </row>
    <row r="2413" spans="5:5" ht="14.25" thickTop="1" thickBot="1">
      <c r="E2413"/>
    </row>
    <row r="2414" spans="5:5" ht="14.25" thickTop="1" thickBot="1">
      <c r="E2414"/>
    </row>
    <row r="2415" spans="5:5" ht="14.25" thickTop="1" thickBot="1">
      <c r="E2415"/>
    </row>
    <row r="2416" spans="5:5" ht="14.25" thickTop="1" thickBot="1">
      <c r="E2416"/>
    </row>
    <row r="2417" spans="5:5" ht="14.25" thickTop="1" thickBot="1">
      <c r="E2417"/>
    </row>
    <row r="2418" spans="5:5" ht="14.25" thickTop="1" thickBot="1">
      <c r="E2418"/>
    </row>
    <row r="2419" spans="5:5" ht="14.25" thickTop="1" thickBot="1">
      <c r="E2419"/>
    </row>
    <row r="2420" spans="5:5" ht="14.25" thickTop="1" thickBot="1">
      <c r="E2420"/>
    </row>
    <row r="2421" spans="5:5" ht="14.25" thickTop="1" thickBot="1">
      <c r="E2421"/>
    </row>
    <row r="2422" spans="5:5" ht="14.25" thickTop="1" thickBot="1">
      <c r="E2422"/>
    </row>
    <row r="2423" spans="5:5" ht="14.25" thickTop="1" thickBot="1">
      <c r="E2423"/>
    </row>
    <row r="2424" spans="5:5" ht="14.25" thickTop="1" thickBot="1">
      <c r="E2424"/>
    </row>
    <row r="2425" spans="5:5" ht="14.25" thickTop="1" thickBot="1">
      <c r="E2425"/>
    </row>
    <row r="2426" spans="5:5" ht="14.25" thickTop="1" thickBot="1">
      <c r="E2426"/>
    </row>
    <row r="2427" spans="5:5" ht="14.25" thickTop="1" thickBot="1">
      <c r="E2427"/>
    </row>
    <row r="2428" spans="5:5" ht="14.25" thickTop="1" thickBot="1">
      <c r="E2428"/>
    </row>
    <row r="2429" spans="5:5" ht="14.25" thickTop="1" thickBot="1">
      <c r="E2429"/>
    </row>
    <row r="2430" spans="5:5" ht="14.25" thickTop="1" thickBot="1">
      <c r="E2430"/>
    </row>
    <row r="2431" spans="5:5" ht="14.25" thickTop="1" thickBot="1">
      <c r="E2431"/>
    </row>
    <row r="2432" spans="5:5" ht="14.25" thickTop="1" thickBot="1">
      <c r="E2432"/>
    </row>
    <row r="2433" spans="5:5" ht="14.25" thickTop="1" thickBot="1">
      <c r="E2433"/>
    </row>
    <row r="2434" spans="5:5" ht="14.25" thickTop="1" thickBot="1">
      <c r="E2434"/>
    </row>
    <row r="2435" spans="5:5" ht="14.25" thickTop="1" thickBot="1">
      <c r="E2435"/>
    </row>
    <row r="2436" spans="5:5" ht="14.25" thickTop="1" thickBot="1">
      <c r="E2436"/>
    </row>
    <row r="2437" spans="5:5" ht="14.25" thickTop="1" thickBot="1">
      <c r="E2437"/>
    </row>
    <row r="2438" spans="5:5" ht="14.25" thickTop="1" thickBot="1">
      <c r="E2438"/>
    </row>
    <row r="2439" spans="5:5" ht="14.25" thickTop="1" thickBot="1">
      <c r="E2439"/>
    </row>
    <row r="2440" spans="5:5" ht="14.25" thickTop="1" thickBot="1">
      <c r="E2440"/>
    </row>
    <row r="2441" spans="5:5" ht="14.25" thickTop="1" thickBot="1">
      <c r="E2441"/>
    </row>
    <row r="2442" spans="5:5" ht="14.25" thickTop="1" thickBot="1">
      <c r="E2442"/>
    </row>
    <row r="2443" spans="5:5" ht="14.25" thickTop="1" thickBot="1">
      <c r="E2443"/>
    </row>
    <row r="2444" spans="5:5" ht="14.25" thickTop="1" thickBot="1">
      <c r="E2444"/>
    </row>
    <row r="2445" spans="5:5" ht="14.25" thickTop="1" thickBot="1">
      <c r="E2445"/>
    </row>
    <row r="2446" spans="5:5" ht="14.25" thickTop="1" thickBot="1">
      <c r="E2446"/>
    </row>
    <row r="2447" spans="5:5" ht="14.25" thickTop="1" thickBot="1">
      <c r="E2447"/>
    </row>
    <row r="2448" spans="5:5" ht="14.25" thickTop="1" thickBot="1">
      <c r="E2448"/>
    </row>
    <row r="2449" spans="5:5" ht="14.25" thickTop="1" thickBot="1">
      <c r="E2449"/>
    </row>
    <row r="2450" spans="5:5" ht="14.25" thickTop="1" thickBot="1">
      <c r="E2450"/>
    </row>
    <row r="2451" spans="5:5" ht="14.25" thickTop="1" thickBot="1">
      <c r="E2451"/>
    </row>
    <row r="2452" spans="5:5" ht="14.25" thickTop="1" thickBot="1">
      <c r="E2452"/>
    </row>
    <row r="2453" spans="5:5" ht="14.25" thickTop="1" thickBot="1">
      <c r="E2453"/>
    </row>
    <row r="2454" spans="5:5" ht="14.25" thickTop="1" thickBot="1">
      <c r="E2454"/>
    </row>
    <row r="2455" spans="5:5" ht="14.25" thickTop="1" thickBot="1">
      <c r="E2455"/>
    </row>
    <row r="2456" spans="5:5" ht="14.25" thickTop="1" thickBot="1">
      <c r="E2456"/>
    </row>
    <row r="2457" spans="5:5" ht="14.25" thickTop="1" thickBot="1">
      <c r="E2457"/>
    </row>
    <row r="2458" spans="5:5" ht="14.25" thickTop="1" thickBot="1">
      <c r="E2458"/>
    </row>
    <row r="2459" spans="5:5" ht="14.25" thickTop="1" thickBot="1">
      <c r="E2459"/>
    </row>
    <row r="2460" spans="5:5" ht="14.25" thickTop="1" thickBot="1">
      <c r="E2460"/>
    </row>
    <row r="2461" spans="5:5" ht="14.25" thickTop="1" thickBot="1">
      <c r="E2461"/>
    </row>
    <row r="2462" spans="5:5" ht="14.25" thickTop="1" thickBot="1">
      <c r="E2462"/>
    </row>
    <row r="2463" spans="5:5" ht="14.25" thickTop="1" thickBot="1">
      <c r="E2463"/>
    </row>
    <row r="2464" spans="5:5" ht="14.25" thickTop="1" thickBot="1">
      <c r="E2464"/>
    </row>
    <row r="2465" spans="5:5" ht="14.25" thickTop="1" thickBot="1">
      <c r="E2465"/>
    </row>
    <row r="2466" spans="5:5" ht="14.25" thickTop="1" thickBot="1">
      <c r="E2466"/>
    </row>
    <row r="2467" spans="5:5" ht="14.25" thickTop="1" thickBot="1">
      <c r="E2467"/>
    </row>
    <row r="2468" spans="5:5" ht="14.25" thickTop="1" thickBot="1">
      <c r="E2468"/>
    </row>
    <row r="2469" spans="5:5" ht="14.25" thickTop="1" thickBot="1">
      <c r="E2469"/>
    </row>
    <row r="2470" spans="5:5" ht="14.25" thickTop="1" thickBot="1">
      <c r="E2470"/>
    </row>
    <row r="2471" spans="5:5" ht="14.25" thickTop="1" thickBot="1">
      <c r="E2471"/>
    </row>
    <row r="2472" spans="5:5" ht="14.25" thickTop="1" thickBot="1">
      <c r="E2472"/>
    </row>
    <row r="2473" spans="5:5" ht="14.25" thickTop="1" thickBot="1">
      <c r="E2473"/>
    </row>
    <row r="2474" spans="5:5" ht="14.25" thickTop="1" thickBot="1">
      <c r="E2474"/>
    </row>
    <row r="2475" spans="5:5" ht="14.25" thickTop="1" thickBot="1">
      <c r="E2475"/>
    </row>
    <row r="2476" spans="5:5" ht="14.25" thickTop="1" thickBot="1">
      <c r="E2476"/>
    </row>
    <row r="2477" spans="5:5" ht="14.25" thickTop="1" thickBot="1">
      <c r="E2477"/>
    </row>
    <row r="2478" spans="5:5" ht="14.25" thickTop="1" thickBot="1">
      <c r="E2478"/>
    </row>
    <row r="2479" spans="5:5" ht="14.25" thickTop="1" thickBot="1">
      <c r="E2479"/>
    </row>
    <row r="2480" spans="5:5" ht="14.25" thickTop="1" thickBot="1">
      <c r="E2480"/>
    </row>
    <row r="2481" spans="5:5" ht="14.25" thickTop="1" thickBot="1">
      <c r="E2481"/>
    </row>
    <row r="2482" spans="5:5" ht="14.25" thickTop="1" thickBot="1">
      <c r="E2482"/>
    </row>
    <row r="2483" spans="5:5" ht="14.25" thickTop="1" thickBot="1">
      <c r="E2483"/>
    </row>
    <row r="2484" spans="5:5" ht="14.25" thickTop="1" thickBot="1">
      <c r="E2484"/>
    </row>
    <row r="2485" spans="5:5" ht="14.25" thickTop="1" thickBot="1">
      <c r="E2485"/>
    </row>
    <row r="2486" spans="5:5" ht="14.25" thickTop="1" thickBot="1">
      <c r="E2486"/>
    </row>
    <row r="2487" spans="5:5" ht="14.25" thickTop="1" thickBot="1">
      <c r="E2487"/>
    </row>
    <row r="2488" spans="5:5" ht="14.25" thickTop="1" thickBot="1">
      <c r="E2488"/>
    </row>
    <row r="2489" spans="5:5" ht="14.25" thickTop="1" thickBot="1">
      <c r="E2489"/>
    </row>
    <row r="2490" spans="5:5" ht="14.25" thickTop="1" thickBot="1">
      <c r="E2490"/>
    </row>
    <row r="2491" spans="5:5" ht="14.25" thickTop="1" thickBot="1">
      <c r="E2491"/>
    </row>
    <row r="2492" spans="5:5" ht="14.25" thickTop="1" thickBot="1">
      <c r="E2492"/>
    </row>
    <row r="2493" spans="5:5" ht="14.25" thickTop="1" thickBot="1">
      <c r="E2493"/>
    </row>
    <row r="2494" spans="5:5" ht="14.25" thickTop="1" thickBot="1">
      <c r="E2494"/>
    </row>
    <row r="2495" spans="5:5" ht="14.25" thickTop="1" thickBot="1">
      <c r="E2495"/>
    </row>
    <row r="2496" spans="5:5" ht="14.25" thickTop="1" thickBot="1">
      <c r="E2496"/>
    </row>
    <row r="2497" spans="5:5" ht="14.25" thickTop="1" thickBot="1">
      <c r="E2497"/>
    </row>
    <row r="2498" spans="5:5" ht="14.25" thickTop="1" thickBot="1">
      <c r="E2498"/>
    </row>
    <row r="2499" spans="5:5" ht="14.25" thickTop="1" thickBot="1">
      <c r="E2499"/>
    </row>
    <row r="2500" spans="5:5" ht="14.25" thickTop="1" thickBot="1">
      <c r="E2500"/>
    </row>
    <row r="2501" spans="5:5" ht="14.25" thickTop="1" thickBot="1">
      <c r="E2501"/>
    </row>
    <row r="2502" spans="5:5" ht="14.25" thickTop="1" thickBot="1">
      <c r="E2502"/>
    </row>
    <row r="2503" spans="5:5" ht="14.25" thickTop="1" thickBot="1">
      <c r="E2503"/>
    </row>
    <row r="2504" spans="5:5" ht="14.25" thickTop="1" thickBot="1">
      <c r="E2504"/>
    </row>
    <row r="2505" spans="5:5" ht="14.25" thickTop="1" thickBot="1">
      <c r="E2505"/>
    </row>
    <row r="2506" spans="5:5" ht="14.25" thickTop="1" thickBot="1">
      <c r="E2506"/>
    </row>
    <row r="2507" spans="5:5" ht="14.25" thickTop="1" thickBot="1">
      <c r="E2507"/>
    </row>
    <row r="2508" spans="5:5" ht="14.25" thickTop="1" thickBot="1">
      <c r="E2508"/>
    </row>
    <row r="2509" spans="5:5" ht="14.25" thickTop="1" thickBot="1">
      <c r="E2509"/>
    </row>
    <row r="2510" spans="5:5" ht="14.25" thickTop="1" thickBot="1">
      <c r="E2510"/>
    </row>
    <row r="2511" spans="5:5" ht="14.25" thickTop="1" thickBot="1">
      <c r="E2511"/>
    </row>
    <row r="2512" spans="5:5" ht="14.25" thickTop="1" thickBot="1">
      <c r="E2512"/>
    </row>
    <row r="2513" spans="5:5" ht="14.25" thickTop="1" thickBot="1">
      <c r="E2513"/>
    </row>
    <row r="2514" spans="5:5" ht="14.25" thickTop="1" thickBot="1">
      <c r="E2514"/>
    </row>
    <row r="2515" spans="5:5" ht="14.25" thickTop="1" thickBot="1">
      <c r="E2515"/>
    </row>
    <row r="2516" spans="5:5" ht="14.25" thickTop="1" thickBot="1">
      <c r="E2516"/>
    </row>
    <row r="2517" spans="5:5" ht="14.25" thickTop="1" thickBot="1">
      <c r="E2517"/>
    </row>
    <row r="2518" spans="5:5" ht="14.25" thickTop="1" thickBot="1">
      <c r="E2518"/>
    </row>
    <row r="2519" spans="5:5" ht="14.25" thickTop="1" thickBot="1">
      <c r="E2519"/>
    </row>
    <row r="2520" spans="5:5" ht="14.25" thickTop="1" thickBot="1">
      <c r="E2520"/>
    </row>
    <row r="2521" spans="5:5" ht="14.25" thickTop="1" thickBot="1">
      <c r="E2521"/>
    </row>
    <row r="2522" spans="5:5" ht="14.25" thickTop="1" thickBot="1">
      <c r="E2522"/>
    </row>
    <row r="2523" spans="5:5" ht="14.25" thickTop="1" thickBot="1">
      <c r="E2523"/>
    </row>
    <row r="2524" spans="5:5" ht="14.25" thickTop="1" thickBot="1">
      <c r="E2524"/>
    </row>
    <row r="2525" spans="5:5" ht="14.25" thickTop="1" thickBot="1">
      <c r="E2525"/>
    </row>
    <row r="2526" spans="5:5" ht="14.25" thickTop="1" thickBot="1">
      <c r="E2526"/>
    </row>
    <row r="2527" spans="5:5" ht="14.25" thickTop="1" thickBot="1">
      <c r="E2527"/>
    </row>
    <row r="2528" spans="5:5" ht="14.25" thickTop="1" thickBot="1">
      <c r="E2528"/>
    </row>
    <row r="2529" spans="5:5" ht="14.25" thickTop="1" thickBot="1">
      <c r="E2529"/>
    </row>
    <row r="2530" spans="5:5" ht="14.25" thickTop="1" thickBot="1">
      <c r="E2530"/>
    </row>
    <row r="2531" spans="5:5" ht="14.25" thickTop="1" thickBot="1">
      <c r="E2531"/>
    </row>
    <row r="2532" spans="5:5" ht="14.25" thickTop="1" thickBot="1">
      <c r="E2532"/>
    </row>
    <row r="2533" spans="5:5" ht="14.25" thickTop="1" thickBot="1">
      <c r="E2533"/>
    </row>
    <row r="2534" spans="5:5" ht="14.25" thickTop="1" thickBot="1">
      <c r="E2534"/>
    </row>
    <row r="2535" spans="5:5" ht="14.25" thickTop="1" thickBot="1">
      <c r="E2535"/>
    </row>
    <row r="2536" spans="5:5" ht="14.25" thickTop="1" thickBot="1">
      <c r="E2536"/>
    </row>
    <row r="2537" spans="5:5" ht="14.25" thickTop="1" thickBot="1">
      <c r="E2537"/>
    </row>
    <row r="2538" spans="5:5" ht="14.25" thickTop="1" thickBot="1">
      <c r="E2538"/>
    </row>
    <row r="2539" spans="5:5" ht="14.25" thickTop="1" thickBot="1">
      <c r="E2539"/>
    </row>
    <row r="2540" spans="5:5" ht="14.25" thickTop="1" thickBot="1">
      <c r="E2540"/>
    </row>
    <row r="2541" spans="5:5" ht="14.25" thickTop="1" thickBot="1">
      <c r="E2541"/>
    </row>
    <row r="2542" spans="5:5" ht="14.25" thickTop="1" thickBot="1">
      <c r="E2542"/>
    </row>
    <row r="2543" spans="5:5" ht="14.25" thickTop="1" thickBot="1">
      <c r="E2543"/>
    </row>
    <row r="2544" spans="5:5" ht="14.25" thickTop="1" thickBot="1">
      <c r="E2544"/>
    </row>
    <row r="2545" spans="5:5" ht="14.25" thickTop="1" thickBot="1">
      <c r="E2545"/>
    </row>
    <row r="2546" spans="5:5" ht="14.25" thickTop="1" thickBot="1">
      <c r="E2546"/>
    </row>
    <row r="2547" spans="5:5" ht="14.25" thickTop="1" thickBot="1">
      <c r="E2547"/>
    </row>
    <row r="2548" spans="5:5" ht="14.25" thickTop="1" thickBot="1">
      <c r="E2548"/>
    </row>
    <row r="2549" spans="5:5" ht="14.25" thickTop="1" thickBot="1">
      <c r="E2549"/>
    </row>
    <row r="2550" spans="5:5" ht="14.25" thickTop="1" thickBot="1">
      <c r="E2550"/>
    </row>
    <row r="2551" spans="5:5" ht="14.25" thickTop="1" thickBot="1">
      <c r="E2551"/>
    </row>
    <row r="2552" spans="5:5" ht="14.25" thickTop="1" thickBot="1">
      <c r="E2552"/>
    </row>
    <row r="2553" spans="5:5" ht="14.25" thickTop="1" thickBot="1">
      <c r="E2553"/>
    </row>
    <row r="2554" spans="5:5" ht="14.25" thickTop="1" thickBot="1">
      <c r="E2554"/>
    </row>
    <row r="2555" spans="5:5" ht="14.25" thickTop="1" thickBot="1">
      <c r="E2555"/>
    </row>
    <row r="2556" spans="5:5" ht="14.25" thickTop="1" thickBot="1">
      <c r="E2556"/>
    </row>
    <row r="2557" spans="5:5" ht="14.25" thickTop="1" thickBot="1">
      <c r="E2557"/>
    </row>
    <row r="2558" spans="5:5" ht="14.25" thickTop="1" thickBot="1">
      <c r="E2558"/>
    </row>
    <row r="2559" spans="5:5" ht="14.25" thickTop="1" thickBot="1">
      <c r="E2559"/>
    </row>
    <row r="2560" spans="5:5" ht="14.25" thickTop="1" thickBot="1">
      <c r="E2560"/>
    </row>
    <row r="2561" spans="5:5" ht="14.25" thickTop="1" thickBot="1">
      <c r="E2561"/>
    </row>
    <row r="2562" spans="5:5" ht="14.25" thickTop="1" thickBot="1">
      <c r="E2562"/>
    </row>
    <row r="2563" spans="5:5" ht="14.25" thickTop="1" thickBot="1">
      <c r="E2563"/>
    </row>
    <row r="2564" spans="5:5" ht="14.25" thickTop="1" thickBot="1">
      <c r="E2564"/>
    </row>
    <row r="2565" spans="5:5" ht="14.25" thickTop="1" thickBot="1">
      <c r="E2565"/>
    </row>
    <row r="2566" spans="5:5" ht="14.25" thickTop="1" thickBot="1">
      <c r="E2566"/>
    </row>
    <row r="2567" spans="5:5" ht="14.25" thickTop="1" thickBot="1">
      <c r="E2567"/>
    </row>
    <row r="2568" spans="5:5" ht="14.25" thickTop="1" thickBot="1">
      <c r="E2568"/>
    </row>
    <row r="2569" spans="5:5" ht="14.25" thickTop="1" thickBot="1">
      <c r="E2569"/>
    </row>
    <row r="2570" spans="5:5" ht="14.25" thickTop="1" thickBot="1">
      <c r="E2570"/>
    </row>
    <row r="2571" spans="5:5" ht="14.25" thickTop="1" thickBot="1">
      <c r="E2571"/>
    </row>
    <row r="2572" spans="5:5" ht="14.25" thickTop="1" thickBot="1">
      <c r="E2572"/>
    </row>
    <row r="2573" spans="5:5" ht="14.25" thickTop="1" thickBot="1">
      <c r="E2573"/>
    </row>
    <row r="2574" spans="5:5" ht="14.25" thickTop="1" thickBot="1">
      <c r="E2574"/>
    </row>
    <row r="2575" spans="5:5" ht="14.25" thickTop="1" thickBot="1">
      <c r="E2575"/>
    </row>
    <row r="2576" spans="5:5" ht="14.25" thickTop="1" thickBot="1">
      <c r="E2576"/>
    </row>
    <row r="2577" spans="5:5" ht="14.25" thickTop="1" thickBot="1">
      <c r="E2577"/>
    </row>
    <row r="2578" spans="5:5" ht="14.25" thickTop="1" thickBot="1">
      <c r="E2578"/>
    </row>
    <row r="2579" spans="5:5" ht="14.25" thickTop="1" thickBot="1">
      <c r="E2579"/>
    </row>
    <row r="2580" spans="5:5" ht="14.25" thickTop="1" thickBot="1">
      <c r="E2580"/>
    </row>
    <row r="2581" spans="5:5" ht="14.25" thickTop="1" thickBot="1">
      <c r="E2581"/>
    </row>
    <row r="2582" spans="5:5" ht="14.25" thickTop="1" thickBot="1">
      <c r="E2582"/>
    </row>
    <row r="2583" spans="5:5" ht="14.25" thickTop="1" thickBot="1">
      <c r="E2583"/>
    </row>
    <row r="2584" spans="5:5" ht="14.25" thickTop="1" thickBot="1">
      <c r="E2584"/>
    </row>
    <row r="2585" spans="5:5" ht="14.25" thickTop="1" thickBot="1">
      <c r="E2585"/>
    </row>
    <row r="2586" spans="5:5" ht="14.25" thickTop="1" thickBot="1">
      <c r="E2586"/>
    </row>
    <row r="2587" spans="5:5" ht="14.25" thickTop="1" thickBot="1">
      <c r="E2587"/>
    </row>
    <row r="2588" spans="5:5" ht="14.25" thickTop="1" thickBot="1">
      <c r="E2588"/>
    </row>
    <row r="2589" spans="5:5" ht="14.25" thickTop="1" thickBot="1">
      <c r="E2589"/>
    </row>
    <row r="2590" spans="5:5" ht="14.25" thickTop="1" thickBot="1">
      <c r="E2590"/>
    </row>
    <row r="2591" spans="5:5" ht="14.25" thickTop="1" thickBot="1">
      <c r="E2591"/>
    </row>
    <row r="2592" spans="5:5" ht="14.25" thickTop="1" thickBot="1">
      <c r="E2592"/>
    </row>
    <row r="2593" spans="5:5" ht="14.25" thickTop="1" thickBot="1">
      <c r="E2593"/>
    </row>
    <row r="2594" spans="5:5" ht="14.25" thickTop="1" thickBot="1">
      <c r="E2594"/>
    </row>
    <row r="2595" spans="5:5" ht="14.25" thickTop="1" thickBot="1">
      <c r="E2595"/>
    </row>
    <row r="2596" spans="5:5" ht="14.25" thickTop="1" thickBot="1">
      <c r="E2596"/>
    </row>
    <row r="2597" spans="5:5" ht="14.25" thickTop="1" thickBot="1">
      <c r="E2597"/>
    </row>
    <row r="2598" spans="5:5" ht="14.25" thickTop="1" thickBot="1">
      <c r="E2598"/>
    </row>
    <row r="2599" spans="5:5" ht="14.25" thickTop="1" thickBot="1">
      <c r="E2599"/>
    </row>
    <row r="2600" spans="5:5" ht="14.25" thickTop="1" thickBot="1">
      <c r="E2600"/>
    </row>
    <row r="2601" spans="5:5" ht="14.25" thickTop="1" thickBot="1">
      <c r="E2601"/>
    </row>
    <row r="2602" spans="5:5" ht="14.25" thickTop="1" thickBot="1">
      <c r="E2602"/>
    </row>
    <row r="2603" spans="5:5" ht="14.25" thickTop="1" thickBot="1">
      <c r="E2603"/>
    </row>
    <row r="2604" spans="5:5" ht="14.25" thickTop="1" thickBot="1">
      <c r="E2604"/>
    </row>
    <row r="2605" spans="5:5" ht="14.25" thickTop="1" thickBot="1">
      <c r="E2605"/>
    </row>
    <row r="2606" spans="5:5" ht="14.25" thickTop="1" thickBot="1">
      <c r="E2606"/>
    </row>
    <row r="2607" spans="5:5" ht="14.25" thickTop="1" thickBot="1">
      <c r="E2607"/>
    </row>
    <row r="2608" spans="5:5" ht="14.25" thickTop="1" thickBot="1">
      <c r="E2608"/>
    </row>
    <row r="2609" spans="5:5" ht="14.25" thickTop="1" thickBot="1">
      <c r="E2609"/>
    </row>
    <row r="2610" spans="5:5" ht="14.25" thickTop="1" thickBot="1">
      <c r="E2610"/>
    </row>
    <row r="2611" spans="5:5" ht="14.25" thickTop="1" thickBot="1">
      <c r="E2611"/>
    </row>
    <row r="2612" spans="5:5" ht="14.25" thickTop="1" thickBot="1">
      <c r="E2612"/>
    </row>
    <row r="2613" spans="5:5" ht="14.25" thickTop="1" thickBot="1">
      <c r="E2613"/>
    </row>
    <row r="2614" spans="5:5" ht="14.25" thickTop="1" thickBot="1">
      <c r="E2614"/>
    </row>
    <row r="2615" spans="5:5" ht="14.25" thickTop="1" thickBot="1">
      <c r="E2615"/>
    </row>
    <row r="2616" spans="5:5" ht="14.25" thickTop="1" thickBot="1">
      <c r="E2616"/>
    </row>
    <row r="2617" spans="5:5" ht="14.25" thickTop="1" thickBot="1">
      <c r="E2617"/>
    </row>
    <row r="2618" spans="5:5" ht="14.25" thickTop="1" thickBot="1">
      <c r="E2618"/>
    </row>
    <row r="2619" spans="5:5" ht="14.25" thickTop="1" thickBot="1">
      <c r="E2619"/>
    </row>
    <row r="2620" spans="5:5" ht="14.25" thickTop="1" thickBot="1">
      <c r="E2620"/>
    </row>
    <row r="2621" spans="5:5" ht="14.25" thickTop="1" thickBot="1">
      <c r="E2621"/>
    </row>
    <row r="2622" spans="5:5" ht="14.25" thickTop="1" thickBot="1">
      <c r="E2622"/>
    </row>
    <row r="2623" spans="5:5" ht="14.25" thickTop="1" thickBot="1">
      <c r="E2623"/>
    </row>
    <row r="2624" spans="5:5" ht="14.25" thickTop="1" thickBot="1">
      <c r="E2624"/>
    </row>
    <row r="2625" spans="5:5" ht="14.25" thickTop="1" thickBot="1">
      <c r="E2625"/>
    </row>
    <row r="2626" spans="5:5" ht="14.25" thickTop="1" thickBot="1">
      <c r="E2626"/>
    </row>
    <row r="2627" spans="5:5" ht="14.25" thickTop="1" thickBot="1">
      <c r="E2627"/>
    </row>
    <row r="2628" spans="5:5" ht="14.25" thickTop="1" thickBot="1">
      <c r="E2628"/>
    </row>
    <row r="2629" spans="5:5" ht="14.25" thickTop="1" thickBot="1">
      <c r="E2629"/>
    </row>
    <row r="2630" spans="5:5" ht="14.25" thickTop="1" thickBot="1">
      <c r="E2630"/>
    </row>
    <row r="2631" spans="5:5" ht="14.25" thickTop="1" thickBot="1">
      <c r="E2631"/>
    </row>
    <row r="2632" spans="5:5" ht="14.25" thickTop="1" thickBot="1">
      <c r="E2632"/>
    </row>
    <row r="2633" spans="5:5" ht="14.25" thickTop="1" thickBot="1">
      <c r="E2633"/>
    </row>
    <row r="2634" spans="5:5" ht="14.25" thickTop="1" thickBot="1">
      <c r="E2634"/>
    </row>
    <row r="2635" spans="5:5" ht="14.25" thickTop="1" thickBot="1">
      <c r="E2635"/>
    </row>
    <row r="2636" spans="5:5" ht="14.25" thickTop="1" thickBot="1">
      <c r="E2636"/>
    </row>
    <row r="2637" spans="5:5" ht="14.25" thickTop="1" thickBot="1">
      <c r="E2637"/>
    </row>
    <row r="2638" spans="5:5" ht="14.25" thickTop="1" thickBot="1">
      <c r="E2638"/>
    </row>
    <row r="2639" spans="5:5" ht="14.25" thickTop="1" thickBot="1">
      <c r="E2639"/>
    </row>
    <row r="2640" spans="5:5" ht="14.25" thickTop="1" thickBot="1">
      <c r="E2640"/>
    </row>
    <row r="2641" spans="5:5" ht="14.25" thickTop="1" thickBot="1">
      <c r="E2641"/>
    </row>
    <row r="2642" spans="5:5" ht="14.25" thickTop="1" thickBot="1">
      <c r="E2642"/>
    </row>
    <row r="2643" spans="5:5" ht="14.25" thickTop="1" thickBot="1">
      <c r="E2643"/>
    </row>
    <row r="2644" spans="5:5" ht="14.25" thickTop="1" thickBot="1">
      <c r="E2644"/>
    </row>
    <row r="2645" spans="5:5" ht="14.25" thickTop="1" thickBot="1">
      <c r="E2645"/>
    </row>
    <row r="2646" spans="5:5" ht="14.25" thickTop="1" thickBot="1">
      <c r="E2646"/>
    </row>
    <row r="2647" spans="5:5" ht="14.25" thickTop="1" thickBot="1">
      <c r="E2647"/>
    </row>
    <row r="2648" spans="5:5" ht="14.25" thickTop="1" thickBot="1">
      <c r="E2648"/>
    </row>
    <row r="2649" spans="5:5" ht="14.25" thickTop="1" thickBot="1">
      <c r="E2649"/>
    </row>
    <row r="2650" spans="5:5" ht="14.25" thickTop="1" thickBot="1">
      <c r="E2650"/>
    </row>
    <row r="2651" spans="5:5" ht="14.25" thickTop="1" thickBot="1">
      <c r="E2651"/>
    </row>
    <row r="2652" spans="5:5" ht="14.25" thickTop="1" thickBot="1">
      <c r="E2652"/>
    </row>
    <row r="2653" spans="5:5" ht="14.25" thickTop="1" thickBot="1">
      <c r="E2653"/>
    </row>
    <row r="2654" spans="5:5" ht="14.25" thickTop="1" thickBot="1">
      <c r="E2654"/>
    </row>
    <row r="2655" spans="5:5" ht="14.25" thickTop="1" thickBot="1">
      <c r="E2655"/>
    </row>
    <row r="2656" spans="5:5" ht="14.25" thickTop="1" thickBot="1">
      <c r="E2656"/>
    </row>
    <row r="2657" spans="5:5" ht="14.25" thickTop="1" thickBot="1">
      <c r="E2657"/>
    </row>
    <row r="2658" spans="5:5" ht="14.25" thickTop="1" thickBot="1">
      <c r="E2658"/>
    </row>
    <row r="2659" spans="5:5" ht="14.25" thickTop="1" thickBot="1">
      <c r="E2659"/>
    </row>
    <row r="2660" spans="5:5" ht="14.25" thickTop="1" thickBot="1">
      <c r="E2660"/>
    </row>
    <row r="2661" spans="5:5" ht="14.25" thickTop="1" thickBot="1">
      <c r="E2661"/>
    </row>
    <row r="2662" spans="5:5" ht="14.25" thickTop="1" thickBot="1">
      <c r="E2662"/>
    </row>
    <row r="2663" spans="5:5" ht="14.25" thickTop="1" thickBot="1">
      <c r="E2663"/>
    </row>
    <row r="2664" spans="5:5" ht="14.25" thickTop="1" thickBot="1">
      <c r="E2664"/>
    </row>
    <row r="2665" spans="5:5" ht="14.25" thickTop="1" thickBot="1">
      <c r="E2665"/>
    </row>
    <row r="2666" spans="5:5" ht="14.25" thickTop="1" thickBot="1">
      <c r="E2666"/>
    </row>
    <row r="2667" spans="5:5" ht="14.25" thickTop="1" thickBot="1">
      <c r="E2667"/>
    </row>
    <row r="2668" spans="5:5" ht="14.25" thickTop="1" thickBot="1">
      <c r="E2668"/>
    </row>
    <row r="2669" spans="5:5" ht="14.25" thickTop="1" thickBot="1">
      <c r="E2669"/>
    </row>
    <row r="2670" spans="5:5" ht="14.25" thickTop="1" thickBot="1">
      <c r="E2670"/>
    </row>
    <row r="2671" spans="5:5" ht="14.25" thickTop="1" thickBot="1">
      <c r="E2671"/>
    </row>
    <row r="2672" spans="5:5" ht="14.25" thickTop="1" thickBot="1">
      <c r="E2672"/>
    </row>
    <row r="2673" spans="5:5" ht="14.25" thickTop="1" thickBot="1">
      <c r="E2673"/>
    </row>
    <row r="2674" spans="5:5" ht="14.25" thickTop="1" thickBot="1">
      <c r="E2674"/>
    </row>
    <row r="2675" spans="5:5" ht="14.25" thickTop="1" thickBot="1">
      <c r="E2675"/>
    </row>
    <row r="2676" spans="5:5" ht="14.25" thickTop="1" thickBot="1">
      <c r="E2676"/>
    </row>
    <row r="2677" spans="5:5" ht="14.25" thickTop="1" thickBot="1">
      <c r="E2677"/>
    </row>
    <row r="2678" spans="5:5" ht="14.25" thickTop="1" thickBot="1">
      <c r="E2678"/>
    </row>
    <row r="2679" spans="5:5" ht="14.25" thickTop="1" thickBot="1">
      <c r="E2679"/>
    </row>
    <row r="2680" spans="5:5" ht="14.25" thickTop="1" thickBot="1">
      <c r="E2680"/>
    </row>
    <row r="2681" spans="5:5" ht="14.25" thickTop="1" thickBot="1">
      <c r="E2681"/>
    </row>
    <row r="2682" spans="5:5" ht="14.25" thickTop="1" thickBot="1">
      <c r="E2682"/>
    </row>
    <row r="2683" spans="5:5" ht="14.25" thickTop="1" thickBot="1">
      <c r="E2683"/>
    </row>
    <row r="2684" spans="5:5" ht="14.25" thickTop="1" thickBot="1">
      <c r="E2684"/>
    </row>
    <row r="2685" spans="5:5" ht="14.25" thickTop="1" thickBot="1">
      <c r="E2685"/>
    </row>
    <row r="2686" spans="5:5" ht="14.25" thickTop="1" thickBot="1">
      <c r="E2686"/>
    </row>
    <row r="2687" spans="5:5" ht="14.25" thickTop="1" thickBot="1">
      <c r="E2687"/>
    </row>
    <row r="2688" spans="5:5" ht="14.25" thickTop="1" thickBot="1">
      <c r="E2688"/>
    </row>
    <row r="2689" spans="5:5" ht="14.25" thickTop="1" thickBot="1">
      <c r="E2689"/>
    </row>
    <row r="2690" spans="5:5" ht="14.25" thickTop="1" thickBot="1">
      <c r="E2690"/>
    </row>
    <row r="2691" spans="5:5" ht="14.25" thickTop="1" thickBot="1">
      <c r="E2691"/>
    </row>
    <row r="2692" spans="5:5" ht="14.25" thickTop="1" thickBot="1">
      <c r="E2692"/>
    </row>
    <row r="2693" spans="5:5" ht="14.25" thickTop="1" thickBot="1">
      <c r="E2693"/>
    </row>
    <row r="2694" spans="5:5" ht="14.25" thickTop="1" thickBot="1">
      <c r="E2694"/>
    </row>
    <row r="2695" spans="5:5" ht="14.25" thickTop="1" thickBot="1">
      <c r="E2695"/>
    </row>
    <row r="2696" spans="5:5" ht="14.25" thickTop="1" thickBot="1">
      <c r="E2696"/>
    </row>
    <row r="2697" spans="5:5" ht="14.25" thickTop="1" thickBot="1">
      <c r="E2697"/>
    </row>
    <row r="2698" spans="5:5" ht="14.25" thickTop="1" thickBot="1">
      <c r="E2698"/>
    </row>
    <row r="2699" spans="5:5" ht="14.25" thickTop="1" thickBot="1">
      <c r="E2699"/>
    </row>
    <row r="2700" spans="5:5" ht="14.25" thickTop="1" thickBot="1">
      <c r="E2700"/>
    </row>
    <row r="2701" spans="5:5" ht="14.25" thickTop="1" thickBot="1">
      <c r="E2701"/>
    </row>
    <row r="2702" spans="5:5" ht="14.25" thickTop="1" thickBot="1">
      <c r="E2702"/>
    </row>
    <row r="2703" spans="5:5" ht="14.25" thickTop="1" thickBot="1">
      <c r="E2703"/>
    </row>
    <row r="2704" spans="5:5" ht="14.25" thickTop="1" thickBot="1">
      <c r="E2704"/>
    </row>
    <row r="2705" spans="5:5" ht="14.25" thickTop="1" thickBot="1">
      <c r="E2705"/>
    </row>
    <row r="2706" spans="5:5" ht="14.25" thickTop="1" thickBot="1">
      <c r="E2706"/>
    </row>
    <row r="2707" spans="5:5" ht="14.25" thickTop="1" thickBot="1">
      <c r="E2707"/>
    </row>
    <row r="2708" spans="5:5" ht="14.25" thickTop="1" thickBot="1">
      <c r="E2708"/>
    </row>
    <row r="2709" spans="5:5" ht="14.25" thickTop="1" thickBot="1">
      <c r="E2709"/>
    </row>
    <row r="2710" spans="5:5" ht="14.25" thickTop="1" thickBot="1">
      <c r="E2710"/>
    </row>
    <row r="2711" spans="5:5" ht="14.25" thickTop="1" thickBot="1">
      <c r="E2711"/>
    </row>
    <row r="2712" spans="5:5" ht="14.25" thickTop="1" thickBot="1">
      <c r="E2712"/>
    </row>
    <row r="2713" spans="5:5" ht="14.25" thickTop="1" thickBot="1">
      <c r="E2713"/>
    </row>
    <row r="2714" spans="5:5" ht="14.25" thickTop="1" thickBot="1">
      <c r="E2714"/>
    </row>
    <row r="2715" spans="5:5" ht="14.25" thickTop="1" thickBot="1">
      <c r="E2715"/>
    </row>
    <row r="2716" spans="5:5" ht="14.25" thickTop="1" thickBot="1">
      <c r="E2716"/>
    </row>
    <row r="2717" spans="5:5" ht="14.25" thickTop="1" thickBot="1">
      <c r="E2717"/>
    </row>
    <row r="2718" spans="5:5" ht="14.25" thickTop="1" thickBot="1">
      <c r="E2718"/>
    </row>
    <row r="2719" spans="5:5" ht="14.25" thickTop="1" thickBot="1">
      <c r="E2719"/>
    </row>
    <row r="2720" spans="5:5" ht="14.25" thickTop="1" thickBot="1">
      <c r="E2720"/>
    </row>
    <row r="2721" spans="5:5" ht="14.25" thickTop="1" thickBot="1">
      <c r="E2721"/>
    </row>
    <row r="2722" spans="5:5" ht="14.25" thickTop="1" thickBot="1">
      <c r="E2722"/>
    </row>
    <row r="2723" spans="5:5" ht="14.25" thickTop="1" thickBot="1">
      <c r="E2723"/>
    </row>
    <row r="2724" spans="5:5" ht="14.25" thickTop="1" thickBot="1">
      <c r="E2724"/>
    </row>
    <row r="2725" spans="5:5" ht="14.25" thickTop="1" thickBot="1">
      <c r="E2725"/>
    </row>
    <row r="2726" spans="5:5" ht="14.25" thickTop="1" thickBot="1">
      <c r="E2726"/>
    </row>
    <row r="2727" spans="5:5" ht="14.25" thickTop="1" thickBot="1">
      <c r="E2727"/>
    </row>
    <row r="2728" spans="5:5" ht="14.25" thickTop="1" thickBot="1">
      <c r="E2728"/>
    </row>
    <row r="2729" spans="5:5" ht="14.25" thickTop="1" thickBot="1">
      <c r="E2729"/>
    </row>
    <row r="2730" spans="5:5" ht="14.25" thickTop="1" thickBot="1">
      <c r="E2730"/>
    </row>
    <row r="2731" spans="5:5" ht="14.25" thickTop="1" thickBot="1">
      <c r="E2731"/>
    </row>
    <row r="2732" spans="5:5" ht="14.25" thickTop="1" thickBot="1">
      <c r="E2732"/>
    </row>
    <row r="2733" spans="5:5" ht="14.25" thickTop="1" thickBot="1">
      <c r="E2733"/>
    </row>
    <row r="2734" spans="5:5" ht="14.25" thickTop="1" thickBot="1">
      <c r="E2734"/>
    </row>
    <row r="2735" spans="5:5" ht="14.25" thickTop="1" thickBot="1">
      <c r="E2735"/>
    </row>
    <row r="2736" spans="5:5" ht="14.25" thickTop="1" thickBot="1">
      <c r="E2736"/>
    </row>
    <row r="2737" spans="5:5" ht="14.25" thickTop="1" thickBot="1">
      <c r="E2737"/>
    </row>
    <row r="2738" spans="5:5" ht="14.25" thickTop="1" thickBot="1">
      <c r="E2738"/>
    </row>
    <row r="2739" spans="5:5" ht="14.25" thickTop="1" thickBot="1">
      <c r="E2739"/>
    </row>
    <row r="2740" spans="5:5" ht="14.25" thickTop="1" thickBot="1">
      <c r="E2740"/>
    </row>
    <row r="2741" spans="5:5" ht="14.25" thickTop="1" thickBot="1">
      <c r="E2741"/>
    </row>
    <row r="2742" spans="5:5" ht="14.25" thickTop="1" thickBot="1">
      <c r="E2742"/>
    </row>
    <row r="2743" spans="5:5" ht="14.25" thickTop="1" thickBot="1">
      <c r="E2743"/>
    </row>
    <row r="2744" spans="5:5" ht="14.25" thickTop="1" thickBot="1">
      <c r="E2744"/>
    </row>
    <row r="2745" spans="5:5" ht="14.25" thickTop="1" thickBot="1">
      <c r="E2745"/>
    </row>
    <row r="2746" spans="5:5" ht="14.25" thickTop="1" thickBot="1">
      <c r="E2746"/>
    </row>
    <row r="2747" spans="5:5" ht="14.25" thickTop="1" thickBot="1">
      <c r="E2747"/>
    </row>
    <row r="2748" spans="5:5" ht="14.25" thickTop="1" thickBot="1">
      <c r="E2748"/>
    </row>
    <row r="2749" spans="5:5" ht="14.25" thickTop="1" thickBot="1">
      <c r="E2749"/>
    </row>
    <row r="2750" spans="5:5" ht="14.25" thickTop="1" thickBot="1">
      <c r="E2750"/>
    </row>
    <row r="2751" spans="5:5" ht="14.25" thickTop="1" thickBot="1">
      <c r="E2751"/>
    </row>
    <row r="2752" spans="5:5" ht="14.25" thickTop="1" thickBot="1">
      <c r="E2752"/>
    </row>
    <row r="2753" spans="5:5" ht="14.25" thickTop="1" thickBot="1">
      <c r="E2753"/>
    </row>
    <row r="2754" spans="5:5" ht="14.25" thickTop="1" thickBot="1">
      <c r="E2754"/>
    </row>
    <row r="2755" spans="5:5" ht="14.25" thickTop="1" thickBot="1">
      <c r="E2755"/>
    </row>
    <row r="2756" spans="5:5" ht="14.25" thickTop="1" thickBot="1">
      <c r="E2756"/>
    </row>
    <row r="2757" spans="5:5" ht="14.25" thickTop="1" thickBot="1">
      <c r="E2757"/>
    </row>
    <row r="2758" spans="5:5" ht="14.25" thickTop="1" thickBot="1">
      <c r="E2758"/>
    </row>
    <row r="2759" spans="5:5" ht="14.25" thickTop="1" thickBot="1">
      <c r="E2759"/>
    </row>
    <row r="2760" spans="5:5" ht="14.25" thickTop="1" thickBot="1">
      <c r="E2760"/>
    </row>
    <row r="2761" spans="5:5" ht="14.25" thickTop="1" thickBot="1">
      <c r="E2761"/>
    </row>
    <row r="2762" spans="5:5" ht="14.25" thickTop="1" thickBot="1">
      <c r="E2762"/>
    </row>
    <row r="2763" spans="5:5" ht="14.25" thickTop="1" thickBot="1">
      <c r="E2763"/>
    </row>
    <row r="2764" spans="5:5" ht="14.25" thickTop="1" thickBot="1">
      <c r="E2764"/>
    </row>
    <row r="2765" spans="5:5" ht="14.25" thickTop="1" thickBot="1">
      <c r="E2765"/>
    </row>
    <row r="2766" spans="5:5" ht="14.25" thickTop="1" thickBot="1">
      <c r="E2766"/>
    </row>
    <row r="2767" spans="5:5" ht="14.25" thickTop="1" thickBot="1">
      <c r="E2767"/>
    </row>
    <row r="2768" spans="5:5" ht="14.25" thickTop="1" thickBot="1">
      <c r="E2768"/>
    </row>
    <row r="2769" spans="5:5" ht="14.25" thickTop="1" thickBot="1">
      <c r="E2769"/>
    </row>
    <row r="2770" spans="5:5" ht="14.25" thickTop="1" thickBot="1">
      <c r="E2770"/>
    </row>
    <row r="2771" spans="5:5" ht="14.25" thickTop="1" thickBot="1">
      <c r="E2771"/>
    </row>
    <row r="2772" spans="5:5" ht="14.25" thickTop="1" thickBot="1">
      <c r="E2772"/>
    </row>
    <row r="2773" spans="5:5" ht="14.25" thickTop="1" thickBot="1">
      <c r="E2773"/>
    </row>
    <row r="2774" spans="5:5" ht="14.25" thickTop="1" thickBot="1">
      <c r="E2774"/>
    </row>
    <row r="2775" spans="5:5" ht="14.25" thickTop="1" thickBot="1">
      <c r="E2775"/>
    </row>
    <row r="2776" spans="5:5" ht="14.25" thickTop="1" thickBot="1">
      <c r="E2776"/>
    </row>
    <row r="2777" spans="5:5" ht="14.25" thickTop="1" thickBot="1">
      <c r="E2777"/>
    </row>
    <row r="2778" spans="5:5" ht="14.25" thickTop="1" thickBot="1">
      <c r="E2778"/>
    </row>
    <row r="2779" spans="5:5" ht="14.25" thickTop="1" thickBot="1">
      <c r="E2779"/>
    </row>
    <row r="2780" spans="5:5" ht="14.25" thickTop="1" thickBot="1">
      <c r="E2780"/>
    </row>
    <row r="2781" spans="5:5" ht="14.25" thickTop="1" thickBot="1">
      <c r="E2781"/>
    </row>
    <row r="2782" spans="5:5" ht="14.25" thickTop="1" thickBot="1">
      <c r="E2782"/>
    </row>
    <row r="2783" spans="5:5" ht="14.25" thickTop="1" thickBot="1">
      <c r="E2783"/>
    </row>
    <row r="2784" spans="5:5" ht="14.25" thickTop="1" thickBot="1">
      <c r="E2784"/>
    </row>
    <row r="2785" spans="5:5" ht="14.25" thickTop="1" thickBot="1">
      <c r="E2785"/>
    </row>
    <row r="2786" spans="5:5" ht="14.25" thickTop="1" thickBot="1">
      <c r="E2786"/>
    </row>
    <row r="2787" spans="5:5" ht="14.25" thickTop="1" thickBot="1">
      <c r="E2787"/>
    </row>
    <row r="2788" spans="5:5" ht="14.25" thickTop="1" thickBot="1">
      <c r="E2788"/>
    </row>
    <row r="2789" spans="5:5" ht="14.25" thickTop="1" thickBot="1">
      <c r="E2789"/>
    </row>
    <row r="2790" spans="5:5" ht="14.25" thickTop="1" thickBot="1">
      <c r="E2790"/>
    </row>
    <row r="2791" spans="5:5" ht="14.25" thickTop="1" thickBot="1">
      <c r="E2791"/>
    </row>
    <row r="2792" spans="5:5" ht="14.25" thickTop="1" thickBot="1">
      <c r="E2792"/>
    </row>
    <row r="2793" spans="5:5" ht="14.25" thickTop="1" thickBot="1">
      <c r="E2793"/>
    </row>
    <row r="2794" spans="5:5" ht="14.25" thickTop="1" thickBot="1">
      <c r="E2794"/>
    </row>
    <row r="2795" spans="5:5" ht="14.25" thickTop="1" thickBot="1">
      <c r="E2795"/>
    </row>
    <row r="2796" spans="5:5" ht="14.25" thickTop="1" thickBot="1">
      <c r="E2796"/>
    </row>
    <row r="2797" spans="5:5" ht="14.25" thickTop="1" thickBot="1">
      <c r="E2797"/>
    </row>
    <row r="2798" spans="5:5" ht="14.25" thickTop="1" thickBot="1">
      <c r="E2798"/>
    </row>
    <row r="2799" spans="5:5" ht="14.25" thickTop="1" thickBot="1">
      <c r="E2799"/>
    </row>
    <row r="2800" spans="5:5" ht="14.25" thickTop="1" thickBot="1">
      <c r="E2800"/>
    </row>
    <row r="2801" spans="5:5" ht="14.25" thickTop="1" thickBot="1">
      <c r="E2801"/>
    </row>
    <row r="2802" spans="5:5" ht="14.25" thickTop="1" thickBot="1">
      <c r="E2802"/>
    </row>
    <row r="2803" spans="5:5" ht="14.25" thickTop="1" thickBot="1">
      <c r="E2803"/>
    </row>
    <row r="2804" spans="5:5" ht="14.25" thickTop="1" thickBot="1">
      <c r="E2804"/>
    </row>
    <row r="2805" spans="5:5" ht="14.25" thickTop="1" thickBot="1">
      <c r="E2805"/>
    </row>
    <row r="2806" spans="5:5" ht="14.25" thickTop="1" thickBot="1">
      <c r="E2806"/>
    </row>
    <row r="2807" spans="5:5" ht="14.25" thickTop="1" thickBot="1">
      <c r="E2807"/>
    </row>
    <row r="2808" spans="5:5" ht="14.25" thickTop="1" thickBot="1">
      <c r="E2808"/>
    </row>
    <row r="2809" spans="5:5" ht="14.25" thickTop="1" thickBot="1">
      <c r="E2809"/>
    </row>
    <row r="2810" spans="5:5" ht="14.25" thickTop="1" thickBot="1">
      <c r="E2810"/>
    </row>
    <row r="2811" spans="5:5" ht="14.25" thickTop="1" thickBot="1">
      <c r="E2811"/>
    </row>
    <row r="2812" spans="5:5" ht="14.25" thickTop="1" thickBot="1">
      <c r="E2812"/>
    </row>
    <row r="2813" spans="5:5" ht="14.25" thickTop="1" thickBot="1">
      <c r="E2813"/>
    </row>
    <row r="2814" spans="5:5" ht="14.25" thickTop="1" thickBot="1">
      <c r="E2814"/>
    </row>
    <row r="2815" spans="5:5" ht="14.25" thickTop="1" thickBot="1">
      <c r="E2815"/>
    </row>
    <row r="2816" spans="5:5" ht="14.25" thickTop="1" thickBot="1">
      <c r="E2816"/>
    </row>
    <row r="2817" spans="5:5" ht="14.25" thickTop="1" thickBot="1">
      <c r="E2817"/>
    </row>
    <row r="2818" spans="5:5" ht="14.25" thickTop="1" thickBot="1">
      <c r="E2818"/>
    </row>
    <row r="2819" spans="5:5" ht="14.25" thickTop="1" thickBot="1">
      <c r="E2819"/>
    </row>
    <row r="2820" spans="5:5" ht="14.25" thickTop="1" thickBot="1">
      <c r="E2820"/>
    </row>
    <row r="2821" spans="5:5" ht="14.25" thickTop="1" thickBot="1">
      <c r="E2821"/>
    </row>
    <row r="2822" spans="5:5" ht="14.25" thickTop="1" thickBot="1">
      <c r="E2822"/>
    </row>
    <row r="2823" spans="5:5" ht="14.25" thickTop="1" thickBot="1">
      <c r="E2823"/>
    </row>
    <row r="2824" spans="5:5" ht="14.25" thickTop="1" thickBot="1">
      <c r="E2824"/>
    </row>
    <row r="2825" spans="5:5" ht="14.25" thickTop="1" thickBot="1">
      <c r="E2825"/>
    </row>
    <row r="2826" spans="5:5" ht="14.25" thickTop="1" thickBot="1">
      <c r="E2826"/>
    </row>
    <row r="2827" spans="5:5" ht="14.25" thickTop="1" thickBot="1">
      <c r="E2827"/>
    </row>
    <row r="2828" spans="5:5" ht="14.25" thickTop="1" thickBot="1">
      <c r="E2828"/>
    </row>
    <row r="2829" spans="5:5" ht="14.25" thickTop="1" thickBot="1">
      <c r="E2829"/>
    </row>
    <row r="2830" spans="5:5" ht="14.25" thickTop="1" thickBot="1">
      <c r="E2830"/>
    </row>
    <row r="2831" spans="5:5" ht="14.25" thickTop="1" thickBot="1">
      <c r="E2831"/>
    </row>
    <row r="2832" spans="5:5" ht="14.25" thickTop="1" thickBot="1">
      <c r="E2832"/>
    </row>
    <row r="2833" spans="5:5" ht="14.25" thickTop="1" thickBot="1">
      <c r="E2833"/>
    </row>
    <row r="2834" spans="5:5" ht="14.25" thickTop="1" thickBot="1">
      <c r="E2834"/>
    </row>
    <row r="2835" spans="5:5" ht="14.25" thickTop="1" thickBot="1">
      <c r="E2835"/>
    </row>
    <row r="2836" spans="5:5" ht="14.25" thickTop="1" thickBot="1">
      <c r="E2836"/>
    </row>
    <row r="2837" spans="5:5" ht="14.25" thickTop="1" thickBot="1">
      <c r="E2837"/>
    </row>
    <row r="2838" spans="5:5" ht="14.25" thickTop="1" thickBot="1">
      <c r="E2838"/>
    </row>
    <row r="2839" spans="5:5" ht="14.25" thickTop="1" thickBot="1">
      <c r="E2839"/>
    </row>
    <row r="2840" spans="5:5" ht="14.25" thickTop="1" thickBot="1">
      <c r="E2840"/>
    </row>
    <row r="2841" spans="5:5" ht="14.25" thickTop="1" thickBot="1">
      <c r="E2841"/>
    </row>
    <row r="2842" spans="5:5" ht="14.25" thickTop="1" thickBot="1">
      <c r="E2842"/>
    </row>
    <row r="2843" spans="5:5" ht="14.25" thickTop="1" thickBot="1">
      <c r="E2843"/>
    </row>
    <row r="2844" spans="5:5" ht="14.25" thickTop="1" thickBot="1">
      <c r="E2844"/>
    </row>
    <row r="2845" spans="5:5" ht="14.25" thickTop="1" thickBot="1">
      <c r="E2845"/>
    </row>
    <row r="2846" spans="5:5" ht="14.25" thickTop="1" thickBot="1">
      <c r="E2846"/>
    </row>
    <row r="2847" spans="5:5" ht="14.25" thickTop="1" thickBot="1">
      <c r="E2847"/>
    </row>
    <row r="2848" spans="5:5" ht="14.25" thickTop="1" thickBot="1">
      <c r="E2848"/>
    </row>
    <row r="2849" spans="5:5" ht="14.25" thickTop="1" thickBot="1">
      <c r="E2849"/>
    </row>
    <row r="2850" spans="5:5" ht="14.25" thickTop="1" thickBot="1">
      <c r="E2850"/>
    </row>
    <row r="2851" spans="5:5" ht="14.25" thickTop="1" thickBot="1">
      <c r="E2851"/>
    </row>
    <row r="2852" spans="5:5" ht="14.25" thickTop="1" thickBot="1">
      <c r="E2852"/>
    </row>
    <row r="2853" spans="5:5" ht="14.25" thickTop="1" thickBot="1">
      <c r="E2853"/>
    </row>
    <row r="2854" spans="5:5" ht="14.25" thickTop="1" thickBot="1">
      <c r="E2854"/>
    </row>
    <row r="2855" spans="5:5" ht="14.25" thickTop="1" thickBot="1">
      <c r="E2855"/>
    </row>
    <row r="2856" spans="5:5" ht="14.25" thickTop="1" thickBot="1">
      <c r="E2856"/>
    </row>
    <row r="2857" spans="5:5" ht="14.25" thickTop="1" thickBot="1">
      <c r="E2857"/>
    </row>
    <row r="2858" spans="5:5" ht="14.25" thickTop="1" thickBot="1">
      <c r="E2858"/>
    </row>
    <row r="2859" spans="5:5" ht="14.25" thickTop="1" thickBot="1">
      <c r="E2859"/>
    </row>
    <row r="2860" spans="5:5" ht="14.25" thickTop="1" thickBot="1">
      <c r="E2860"/>
    </row>
    <row r="2861" spans="5:5" ht="14.25" thickTop="1" thickBot="1">
      <c r="E2861"/>
    </row>
    <row r="2862" spans="5:5" ht="14.25" thickTop="1" thickBot="1">
      <c r="E2862"/>
    </row>
    <row r="2863" spans="5:5" ht="14.25" thickTop="1" thickBot="1">
      <c r="E2863"/>
    </row>
    <row r="2864" spans="5:5" ht="14.25" thickTop="1" thickBot="1">
      <c r="E2864"/>
    </row>
    <row r="2865" spans="5:5" ht="14.25" thickTop="1" thickBot="1">
      <c r="E2865"/>
    </row>
    <row r="2866" spans="5:5" ht="14.25" thickTop="1" thickBot="1">
      <c r="E2866"/>
    </row>
    <row r="2867" spans="5:5" ht="14.25" thickTop="1" thickBot="1">
      <c r="E2867"/>
    </row>
    <row r="2868" spans="5:5" ht="14.25" thickTop="1" thickBot="1">
      <c r="E2868"/>
    </row>
    <row r="2869" spans="5:5" ht="14.25" thickTop="1" thickBot="1">
      <c r="E2869"/>
    </row>
    <row r="2870" spans="5:5" ht="14.25" thickTop="1" thickBot="1">
      <c r="E2870"/>
    </row>
    <row r="2871" spans="5:5" ht="14.25" thickTop="1" thickBot="1">
      <c r="E2871"/>
    </row>
    <row r="2872" spans="5:5" ht="14.25" thickTop="1" thickBot="1">
      <c r="E2872"/>
    </row>
    <row r="2873" spans="5:5" ht="14.25" thickTop="1" thickBot="1">
      <c r="E2873"/>
    </row>
    <row r="2874" spans="5:5" ht="14.25" thickTop="1" thickBot="1">
      <c r="E2874"/>
    </row>
    <row r="2875" spans="5:5" ht="14.25" thickTop="1" thickBot="1">
      <c r="E2875"/>
    </row>
    <row r="2876" spans="5:5" ht="14.25" thickTop="1" thickBot="1">
      <c r="E2876"/>
    </row>
    <row r="2877" spans="5:5" ht="14.25" thickTop="1" thickBot="1">
      <c r="E2877"/>
    </row>
    <row r="2878" spans="5:5" ht="14.25" thickTop="1" thickBot="1">
      <c r="E2878"/>
    </row>
    <row r="2879" spans="5:5" ht="14.25" thickTop="1" thickBot="1">
      <c r="E2879"/>
    </row>
    <row r="2880" spans="5:5" ht="14.25" thickTop="1" thickBot="1">
      <c r="E2880"/>
    </row>
    <row r="2881" spans="5:5" ht="14.25" thickTop="1" thickBot="1">
      <c r="E2881"/>
    </row>
    <row r="2882" spans="5:5" ht="14.25" thickTop="1" thickBot="1">
      <c r="E2882"/>
    </row>
    <row r="2883" spans="5:5" ht="14.25" thickTop="1" thickBot="1">
      <c r="E2883"/>
    </row>
    <row r="2884" spans="5:5" ht="14.25" thickTop="1" thickBot="1">
      <c r="E2884"/>
    </row>
    <row r="2885" spans="5:5" ht="14.25" thickTop="1" thickBot="1">
      <c r="E2885"/>
    </row>
    <row r="2886" spans="5:5" ht="14.25" thickTop="1" thickBot="1">
      <c r="E2886"/>
    </row>
    <row r="2887" spans="5:5" ht="14.25" thickTop="1" thickBot="1">
      <c r="E2887"/>
    </row>
    <row r="2888" spans="5:5" ht="14.25" thickTop="1" thickBot="1">
      <c r="E2888"/>
    </row>
    <row r="2889" spans="5:5" ht="14.25" thickTop="1" thickBot="1">
      <c r="E2889"/>
    </row>
    <row r="2890" spans="5:5" ht="14.25" thickTop="1" thickBot="1">
      <c r="E2890"/>
    </row>
    <row r="2891" spans="5:5" ht="14.25" thickTop="1" thickBot="1">
      <c r="E2891"/>
    </row>
    <row r="2892" spans="5:5" ht="14.25" thickTop="1" thickBot="1">
      <c r="E2892"/>
    </row>
    <row r="2893" spans="5:5" ht="14.25" thickTop="1" thickBot="1">
      <c r="E2893"/>
    </row>
    <row r="2894" spans="5:5" ht="14.25" thickTop="1" thickBot="1">
      <c r="E2894"/>
    </row>
    <row r="2895" spans="5:5" ht="14.25" thickTop="1" thickBot="1">
      <c r="E2895"/>
    </row>
    <row r="2896" spans="5:5" ht="14.25" thickTop="1" thickBot="1">
      <c r="E2896"/>
    </row>
    <row r="2897" spans="5:5" ht="14.25" thickTop="1" thickBot="1">
      <c r="E2897"/>
    </row>
    <row r="2898" spans="5:5" ht="14.25" thickTop="1" thickBot="1">
      <c r="E2898"/>
    </row>
    <row r="2899" spans="5:5" ht="14.25" thickTop="1" thickBot="1">
      <c r="E2899"/>
    </row>
    <row r="2900" spans="5:5" ht="14.25" thickTop="1" thickBot="1">
      <c r="E2900"/>
    </row>
    <row r="2901" spans="5:5" ht="14.25" thickTop="1" thickBot="1">
      <c r="E2901"/>
    </row>
    <row r="2902" spans="5:5" ht="14.25" thickTop="1" thickBot="1">
      <c r="E2902"/>
    </row>
    <row r="2903" spans="5:5" ht="14.25" thickTop="1" thickBot="1">
      <c r="E2903"/>
    </row>
    <row r="2904" spans="5:5" ht="14.25" thickTop="1" thickBot="1">
      <c r="E2904"/>
    </row>
    <row r="2905" spans="5:5" ht="14.25" thickTop="1" thickBot="1">
      <c r="E2905"/>
    </row>
    <row r="2906" spans="5:5" ht="14.25" thickTop="1" thickBot="1">
      <c r="E2906"/>
    </row>
    <row r="2907" spans="5:5" ht="14.25" thickTop="1" thickBot="1">
      <c r="E2907"/>
    </row>
    <row r="2908" spans="5:5" ht="14.25" thickTop="1" thickBot="1">
      <c r="E2908"/>
    </row>
    <row r="2909" spans="5:5" ht="14.25" thickTop="1" thickBot="1">
      <c r="E2909"/>
    </row>
    <row r="2910" spans="5:5" ht="14.25" thickTop="1" thickBot="1">
      <c r="E2910"/>
    </row>
    <row r="2911" spans="5:5" ht="14.25" thickTop="1" thickBot="1">
      <c r="E2911"/>
    </row>
    <row r="2912" spans="5:5" ht="14.25" thickTop="1" thickBot="1">
      <c r="E2912"/>
    </row>
    <row r="2913" spans="5:5" ht="14.25" thickTop="1" thickBot="1">
      <c r="E2913"/>
    </row>
    <row r="2914" spans="5:5" ht="14.25" thickTop="1" thickBot="1">
      <c r="E2914"/>
    </row>
    <row r="2915" spans="5:5" ht="14.25" thickTop="1" thickBot="1">
      <c r="E2915"/>
    </row>
    <row r="2916" spans="5:5" ht="14.25" thickTop="1" thickBot="1">
      <c r="E2916"/>
    </row>
    <row r="2917" spans="5:5" ht="14.25" thickTop="1" thickBot="1">
      <c r="E2917"/>
    </row>
    <row r="2918" spans="5:5" ht="14.25" thickTop="1" thickBot="1">
      <c r="E2918"/>
    </row>
    <row r="2919" spans="5:5" ht="14.25" thickTop="1" thickBot="1">
      <c r="E2919"/>
    </row>
    <row r="2920" spans="5:5" ht="14.25" thickTop="1" thickBot="1">
      <c r="E2920"/>
    </row>
    <row r="2921" spans="5:5" ht="14.25" thickTop="1" thickBot="1">
      <c r="E2921"/>
    </row>
    <row r="2922" spans="5:5" ht="14.25" thickTop="1" thickBot="1">
      <c r="E2922"/>
    </row>
    <row r="2923" spans="5:5" ht="14.25" thickTop="1" thickBot="1">
      <c r="E2923"/>
    </row>
    <row r="2924" spans="5:5" ht="14.25" thickTop="1" thickBot="1">
      <c r="E2924"/>
    </row>
    <row r="2925" spans="5:5" ht="14.25" thickTop="1" thickBot="1">
      <c r="E2925"/>
    </row>
    <row r="2926" spans="5:5" ht="14.25" thickTop="1" thickBot="1">
      <c r="E2926"/>
    </row>
    <row r="2927" spans="5:5" ht="14.25" thickTop="1" thickBot="1">
      <c r="E2927"/>
    </row>
    <row r="2928" spans="5:5" ht="14.25" thickTop="1" thickBot="1">
      <c r="E2928"/>
    </row>
    <row r="2929" spans="5:5" ht="14.25" thickTop="1" thickBot="1">
      <c r="E2929"/>
    </row>
    <row r="2930" spans="5:5" ht="14.25" thickTop="1" thickBot="1">
      <c r="E2930"/>
    </row>
    <row r="2931" spans="5:5" ht="14.25" thickTop="1" thickBot="1">
      <c r="E2931"/>
    </row>
    <row r="2932" spans="5:5" ht="14.25" thickTop="1" thickBot="1">
      <c r="E2932"/>
    </row>
    <row r="2933" spans="5:5" ht="14.25" thickTop="1" thickBot="1">
      <c r="E2933"/>
    </row>
    <row r="2934" spans="5:5" ht="14.25" thickTop="1" thickBot="1">
      <c r="E2934"/>
    </row>
    <row r="2935" spans="5:5" ht="14.25" thickTop="1" thickBot="1">
      <c r="E2935"/>
    </row>
    <row r="2936" spans="5:5" ht="14.25" thickTop="1" thickBot="1">
      <c r="E2936"/>
    </row>
    <row r="2937" spans="5:5" ht="14.25" thickTop="1" thickBot="1">
      <c r="E2937"/>
    </row>
    <row r="2938" spans="5:5" ht="14.25" thickTop="1" thickBot="1">
      <c r="E2938"/>
    </row>
    <row r="2939" spans="5:5" ht="14.25" thickTop="1" thickBot="1">
      <c r="E2939"/>
    </row>
    <row r="2940" spans="5:5" ht="14.25" thickTop="1" thickBot="1">
      <c r="E2940"/>
    </row>
    <row r="2941" spans="5:5" ht="14.25" thickTop="1" thickBot="1">
      <c r="E2941"/>
    </row>
    <row r="2942" spans="5:5" ht="14.25" thickTop="1" thickBot="1">
      <c r="E2942"/>
    </row>
    <row r="2943" spans="5:5" ht="14.25" thickTop="1" thickBot="1">
      <c r="E2943"/>
    </row>
    <row r="2944" spans="5:5" ht="14.25" thickTop="1" thickBot="1">
      <c r="E2944"/>
    </row>
    <row r="2945" spans="5:5" ht="14.25" thickTop="1" thickBot="1">
      <c r="E2945"/>
    </row>
    <row r="2946" spans="5:5" ht="14.25" thickTop="1" thickBot="1">
      <c r="E2946"/>
    </row>
    <row r="2947" spans="5:5" ht="14.25" thickTop="1" thickBot="1">
      <c r="E2947"/>
    </row>
    <row r="2948" spans="5:5" ht="14.25" thickTop="1" thickBot="1">
      <c r="E2948"/>
    </row>
    <row r="2949" spans="5:5" ht="14.25" thickTop="1" thickBot="1">
      <c r="E2949"/>
    </row>
    <row r="2950" spans="5:5" ht="14.25" thickTop="1" thickBot="1">
      <c r="E2950"/>
    </row>
    <row r="2951" spans="5:5" ht="14.25" thickTop="1" thickBot="1">
      <c r="E2951"/>
    </row>
    <row r="2952" spans="5:5" ht="14.25" thickTop="1" thickBot="1">
      <c r="E2952"/>
    </row>
    <row r="2953" spans="5:5" ht="14.25" thickTop="1" thickBot="1">
      <c r="E2953"/>
    </row>
    <row r="2954" spans="5:5" ht="14.25" thickTop="1" thickBot="1">
      <c r="E2954"/>
    </row>
    <row r="2955" spans="5:5" ht="14.25" thickTop="1" thickBot="1">
      <c r="E2955"/>
    </row>
    <row r="2956" spans="5:5" ht="14.25" thickTop="1" thickBot="1">
      <c r="E2956"/>
    </row>
    <row r="2957" spans="5:5" ht="14.25" thickTop="1" thickBot="1">
      <c r="E2957"/>
    </row>
    <row r="2958" spans="5:5" ht="14.25" thickTop="1" thickBot="1">
      <c r="E2958"/>
    </row>
    <row r="2959" spans="5:5" ht="14.25" thickTop="1" thickBot="1">
      <c r="E2959"/>
    </row>
    <row r="2960" spans="5:5" ht="14.25" thickTop="1" thickBot="1">
      <c r="E2960"/>
    </row>
    <row r="2961" spans="5:5" ht="14.25" thickTop="1" thickBot="1">
      <c r="E2961"/>
    </row>
    <row r="2962" spans="5:5" ht="14.25" thickTop="1" thickBot="1">
      <c r="E2962"/>
    </row>
    <row r="2963" spans="5:5" ht="14.25" thickTop="1" thickBot="1">
      <c r="E2963"/>
    </row>
    <row r="2964" spans="5:5" ht="14.25" thickTop="1" thickBot="1">
      <c r="E2964"/>
    </row>
    <row r="2965" spans="5:5" ht="14.25" thickTop="1" thickBot="1">
      <c r="E2965"/>
    </row>
    <row r="2966" spans="5:5" ht="14.25" thickTop="1" thickBot="1">
      <c r="E2966"/>
    </row>
    <row r="2967" spans="5:5" ht="14.25" thickTop="1" thickBot="1">
      <c r="E2967"/>
    </row>
    <row r="2968" spans="5:5" ht="14.25" thickTop="1" thickBot="1">
      <c r="E2968"/>
    </row>
    <row r="2969" spans="5:5" ht="14.25" thickTop="1" thickBot="1">
      <c r="E2969"/>
    </row>
    <row r="2970" spans="5:5" ht="14.25" thickTop="1" thickBot="1">
      <c r="E2970"/>
    </row>
    <row r="2971" spans="5:5" ht="14.25" thickTop="1" thickBot="1">
      <c r="E2971"/>
    </row>
    <row r="2972" spans="5:5" ht="14.25" thickTop="1" thickBot="1">
      <c r="E2972"/>
    </row>
    <row r="2973" spans="5:5" ht="14.25" thickTop="1" thickBot="1">
      <c r="E2973"/>
    </row>
    <row r="2974" spans="5:5" ht="14.25" thickTop="1" thickBot="1">
      <c r="E2974"/>
    </row>
    <row r="2975" spans="5:5" ht="14.25" thickTop="1" thickBot="1">
      <c r="E2975"/>
    </row>
    <row r="2976" spans="5:5" ht="14.25" thickTop="1" thickBot="1">
      <c r="E2976"/>
    </row>
    <row r="2977" spans="5:5" ht="14.25" thickTop="1" thickBot="1">
      <c r="E2977"/>
    </row>
    <row r="2978" spans="5:5" ht="14.25" thickTop="1" thickBot="1">
      <c r="E2978"/>
    </row>
    <row r="2979" spans="5:5" ht="14.25" thickTop="1" thickBot="1">
      <c r="E2979"/>
    </row>
    <row r="2980" spans="5:5" ht="14.25" thickTop="1" thickBot="1">
      <c r="E2980"/>
    </row>
    <row r="2981" spans="5:5" ht="14.25" thickTop="1" thickBot="1">
      <c r="E2981"/>
    </row>
    <row r="2982" spans="5:5" ht="14.25" thickTop="1" thickBot="1">
      <c r="E2982"/>
    </row>
    <row r="2983" spans="5:5" ht="14.25" thickTop="1" thickBot="1">
      <c r="E2983"/>
    </row>
    <row r="2984" spans="5:5" ht="14.25" thickTop="1" thickBot="1">
      <c r="E2984"/>
    </row>
    <row r="2985" spans="5:5" ht="14.25" thickTop="1" thickBot="1">
      <c r="E2985"/>
    </row>
    <row r="2986" spans="5:5" ht="14.25" thickTop="1" thickBot="1">
      <c r="E2986"/>
    </row>
    <row r="2987" spans="5:5" ht="14.25" thickTop="1" thickBot="1">
      <c r="E2987"/>
    </row>
    <row r="2988" spans="5:5" ht="14.25" thickTop="1" thickBot="1">
      <c r="E2988"/>
    </row>
    <row r="2989" spans="5:5" ht="14.25" thickTop="1" thickBot="1">
      <c r="E2989"/>
    </row>
    <row r="2990" spans="5:5" ht="14.25" thickTop="1" thickBot="1">
      <c r="E2990"/>
    </row>
    <row r="2991" spans="5:5" ht="14.25" thickTop="1" thickBot="1">
      <c r="E2991"/>
    </row>
    <row r="2992" spans="5:5" ht="14.25" thickTop="1" thickBot="1">
      <c r="E2992"/>
    </row>
    <row r="2993" spans="5:5" ht="14.25" thickTop="1" thickBot="1">
      <c r="E2993"/>
    </row>
    <row r="2994" spans="5:5" ht="14.25" thickTop="1" thickBot="1">
      <c r="E2994"/>
    </row>
    <row r="2995" spans="5:5" ht="14.25" thickTop="1" thickBot="1">
      <c r="E2995"/>
    </row>
    <row r="2996" spans="5:5" ht="14.25" thickTop="1" thickBot="1">
      <c r="E2996"/>
    </row>
    <row r="2997" spans="5:5" ht="14.25" thickTop="1" thickBot="1">
      <c r="E2997"/>
    </row>
    <row r="2998" spans="5:5" ht="14.25" thickTop="1" thickBot="1">
      <c r="E2998"/>
    </row>
    <row r="2999" spans="5:5" ht="14.25" thickTop="1" thickBot="1">
      <c r="E2999"/>
    </row>
    <row r="3000" spans="5:5" ht="14.25" thickTop="1" thickBot="1">
      <c r="E3000"/>
    </row>
    <row r="3001" spans="5:5" ht="14.25" thickTop="1" thickBot="1">
      <c r="E3001"/>
    </row>
    <row r="3002" spans="5:5" ht="14.25" thickTop="1" thickBot="1">
      <c r="E3002"/>
    </row>
    <row r="3003" spans="5:5" ht="14.25" thickTop="1" thickBot="1">
      <c r="E3003"/>
    </row>
    <row r="3004" spans="5:5" ht="14.25" thickTop="1" thickBot="1">
      <c r="E3004"/>
    </row>
    <row r="3005" spans="5:5" ht="14.25" thickTop="1" thickBot="1">
      <c r="E3005"/>
    </row>
    <row r="3006" spans="5:5" ht="14.25" thickTop="1" thickBot="1">
      <c r="E3006"/>
    </row>
    <row r="3007" spans="5:5" ht="14.25" thickTop="1" thickBot="1">
      <c r="E3007"/>
    </row>
    <row r="3008" spans="5:5" ht="14.25" thickTop="1" thickBot="1">
      <c r="E3008"/>
    </row>
    <row r="3009" spans="5:5" ht="14.25" thickTop="1" thickBot="1">
      <c r="E3009"/>
    </row>
    <row r="3010" spans="5:5" ht="14.25" thickTop="1" thickBot="1">
      <c r="E3010"/>
    </row>
    <row r="3011" spans="5:5" ht="14.25" thickTop="1" thickBot="1">
      <c r="E3011"/>
    </row>
    <row r="3012" spans="5:5" ht="14.25" thickTop="1" thickBot="1">
      <c r="E3012"/>
    </row>
    <row r="3013" spans="5:5" ht="14.25" thickTop="1" thickBot="1">
      <c r="E3013"/>
    </row>
    <row r="3014" spans="5:5" ht="14.25" thickTop="1" thickBot="1">
      <c r="E3014"/>
    </row>
    <row r="3015" spans="5:5" ht="14.25" thickTop="1" thickBot="1">
      <c r="E3015"/>
    </row>
    <row r="3016" spans="5:5" ht="14.25" thickTop="1" thickBot="1">
      <c r="E3016"/>
    </row>
    <row r="3017" spans="5:5" ht="14.25" thickTop="1" thickBot="1">
      <c r="E3017"/>
    </row>
    <row r="3018" spans="5:5" ht="14.25" thickTop="1" thickBot="1">
      <c r="E3018"/>
    </row>
    <row r="3019" spans="5:5" ht="14.25" thickTop="1" thickBot="1">
      <c r="E3019"/>
    </row>
    <row r="3020" spans="5:5" ht="14.25" thickTop="1" thickBot="1">
      <c r="E3020"/>
    </row>
    <row r="3021" spans="5:5" ht="14.25" thickTop="1" thickBot="1">
      <c r="E3021"/>
    </row>
    <row r="3022" spans="5:5" ht="14.25" thickTop="1" thickBot="1">
      <c r="E3022"/>
    </row>
    <row r="3023" spans="5:5" ht="14.25" thickTop="1" thickBot="1">
      <c r="E3023"/>
    </row>
    <row r="3024" spans="5:5" ht="14.25" thickTop="1" thickBot="1">
      <c r="E3024"/>
    </row>
    <row r="3025" spans="5:5" ht="14.25" thickTop="1" thickBot="1">
      <c r="E3025"/>
    </row>
    <row r="3026" spans="5:5" ht="14.25" thickTop="1" thickBot="1">
      <c r="E3026"/>
    </row>
    <row r="3027" spans="5:5" ht="14.25" thickTop="1" thickBot="1">
      <c r="E3027"/>
    </row>
    <row r="3028" spans="5:5" ht="14.25" thickTop="1" thickBot="1">
      <c r="E3028"/>
    </row>
    <row r="3029" spans="5:5" ht="14.25" thickTop="1" thickBot="1">
      <c r="E3029"/>
    </row>
    <row r="3030" spans="5:5" ht="14.25" thickTop="1" thickBot="1">
      <c r="E3030"/>
    </row>
    <row r="3031" spans="5:5" ht="14.25" thickTop="1" thickBot="1">
      <c r="E3031"/>
    </row>
    <row r="3032" spans="5:5" ht="14.25" thickTop="1" thickBot="1">
      <c r="E3032"/>
    </row>
    <row r="3033" spans="5:5" ht="14.25" thickTop="1" thickBot="1">
      <c r="E3033"/>
    </row>
    <row r="3034" spans="5:5" ht="14.25" thickTop="1" thickBot="1">
      <c r="E3034"/>
    </row>
    <row r="3035" spans="5:5" ht="14.25" thickTop="1" thickBot="1">
      <c r="E3035"/>
    </row>
    <row r="3036" spans="5:5" ht="14.25" thickTop="1" thickBot="1">
      <c r="E3036"/>
    </row>
    <row r="3037" spans="5:5" ht="14.25" thickTop="1" thickBot="1">
      <c r="E3037"/>
    </row>
    <row r="3038" spans="5:5" ht="14.25" thickTop="1" thickBot="1">
      <c r="E3038"/>
    </row>
    <row r="3039" spans="5:5" ht="14.25" thickTop="1" thickBot="1">
      <c r="E3039"/>
    </row>
    <row r="3040" spans="5:5" ht="14.25" thickTop="1" thickBot="1">
      <c r="E3040"/>
    </row>
    <row r="3041" spans="5:5" ht="14.25" thickTop="1" thickBot="1">
      <c r="E3041"/>
    </row>
    <row r="3042" spans="5:5" ht="14.25" thickTop="1" thickBot="1">
      <c r="E3042"/>
    </row>
    <row r="3043" spans="5:5" ht="14.25" thickTop="1" thickBot="1">
      <c r="E3043"/>
    </row>
    <row r="3044" spans="5:5" ht="14.25" thickTop="1" thickBot="1">
      <c r="E3044"/>
    </row>
    <row r="3045" spans="5:5" ht="14.25" thickTop="1" thickBot="1">
      <c r="E3045"/>
    </row>
    <row r="3046" spans="5:5" ht="14.25" thickTop="1" thickBot="1">
      <c r="E3046"/>
    </row>
    <row r="3047" spans="5:5" ht="14.25" thickTop="1" thickBot="1">
      <c r="E3047"/>
    </row>
    <row r="3048" spans="5:5" ht="14.25" thickTop="1" thickBot="1">
      <c r="E3048"/>
    </row>
    <row r="3049" spans="5:5" ht="14.25" thickTop="1" thickBot="1">
      <c r="E3049"/>
    </row>
    <row r="3050" spans="5:5" ht="14.25" thickTop="1" thickBot="1">
      <c r="E3050"/>
    </row>
    <row r="3051" spans="5:5" ht="14.25" thickTop="1" thickBot="1">
      <c r="E3051"/>
    </row>
    <row r="3052" spans="5:5" ht="14.25" thickTop="1" thickBot="1">
      <c r="E3052"/>
    </row>
    <row r="3053" spans="5:5" ht="14.25" thickTop="1" thickBot="1">
      <c r="E3053"/>
    </row>
    <row r="3054" spans="5:5" ht="14.25" thickTop="1" thickBot="1">
      <c r="E3054"/>
    </row>
    <row r="3055" spans="5:5" ht="14.25" thickTop="1" thickBot="1">
      <c r="E3055"/>
    </row>
    <row r="3056" spans="5:5" ht="14.25" thickTop="1" thickBot="1">
      <c r="E3056"/>
    </row>
    <row r="3057" spans="5:5" ht="14.25" thickTop="1" thickBot="1">
      <c r="E3057"/>
    </row>
    <row r="3058" spans="5:5" ht="14.25" thickTop="1" thickBot="1">
      <c r="E3058"/>
    </row>
    <row r="3059" spans="5:5" ht="14.25" thickTop="1" thickBot="1">
      <c r="E3059"/>
    </row>
    <row r="3060" spans="5:5" ht="14.25" thickTop="1" thickBot="1">
      <c r="E3060"/>
    </row>
    <row r="3061" spans="5:5" ht="14.25" thickTop="1" thickBot="1">
      <c r="E3061"/>
    </row>
    <row r="3062" spans="5:5" ht="14.25" thickTop="1" thickBot="1">
      <c r="E3062"/>
    </row>
    <row r="3063" spans="5:5" ht="14.25" thickTop="1" thickBot="1">
      <c r="E3063"/>
    </row>
    <row r="3064" spans="5:5" ht="14.25" thickTop="1" thickBot="1">
      <c r="E3064"/>
    </row>
    <row r="3065" spans="5:5" ht="14.25" thickTop="1" thickBot="1">
      <c r="E3065"/>
    </row>
    <row r="3066" spans="5:5" ht="14.25" thickTop="1" thickBot="1">
      <c r="E3066"/>
    </row>
    <row r="3067" spans="5:5" ht="14.25" thickTop="1" thickBot="1">
      <c r="E3067"/>
    </row>
    <row r="3068" spans="5:5" ht="14.25" thickTop="1" thickBot="1">
      <c r="E3068"/>
    </row>
    <row r="3069" spans="5:5" ht="14.25" thickTop="1" thickBot="1">
      <c r="E3069"/>
    </row>
    <row r="3070" spans="5:5" ht="14.25" thickTop="1" thickBot="1">
      <c r="E3070"/>
    </row>
    <row r="3071" spans="5:5" ht="14.25" thickTop="1" thickBot="1">
      <c r="E3071"/>
    </row>
    <row r="3072" spans="5:5" ht="14.25" thickTop="1" thickBot="1">
      <c r="E3072"/>
    </row>
    <row r="3073" spans="5:5" ht="14.25" thickTop="1" thickBot="1">
      <c r="E3073"/>
    </row>
    <row r="3074" spans="5:5" ht="14.25" thickTop="1" thickBot="1">
      <c r="E3074"/>
    </row>
    <row r="3075" spans="5:5" ht="14.25" thickTop="1" thickBot="1">
      <c r="E3075"/>
    </row>
    <row r="3076" spans="5:5" ht="14.25" thickTop="1" thickBot="1">
      <c r="E3076"/>
    </row>
    <row r="3077" spans="5:5" ht="14.25" thickTop="1" thickBot="1">
      <c r="E3077"/>
    </row>
    <row r="3078" spans="5:5" ht="14.25" thickTop="1" thickBot="1">
      <c r="E3078"/>
    </row>
    <row r="3079" spans="5:5" ht="14.25" thickTop="1" thickBot="1">
      <c r="E3079"/>
    </row>
    <row r="3080" spans="5:5" ht="14.25" thickTop="1" thickBot="1">
      <c r="E3080"/>
    </row>
    <row r="3081" spans="5:5" ht="14.25" thickTop="1" thickBot="1">
      <c r="E3081"/>
    </row>
    <row r="3082" spans="5:5" ht="14.25" thickTop="1" thickBot="1">
      <c r="E3082"/>
    </row>
    <row r="3083" spans="5:5" ht="14.25" thickTop="1" thickBot="1">
      <c r="E3083"/>
    </row>
    <row r="3084" spans="5:5" ht="14.25" thickTop="1" thickBot="1">
      <c r="E3084"/>
    </row>
    <row r="3085" spans="5:5" ht="14.25" thickTop="1" thickBot="1">
      <c r="E3085"/>
    </row>
    <row r="3086" spans="5:5" ht="14.25" thickTop="1" thickBot="1">
      <c r="E3086"/>
    </row>
    <row r="3087" spans="5:5" ht="14.25" thickTop="1" thickBot="1">
      <c r="E3087"/>
    </row>
    <row r="3088" spans="5:5" ht="14.25" thickTop="1" thickBot="1">
      <c r="E3088"/>
    </row>
    <row r="3089" spans="5:5" ht="14.25" thickTop="1" thickBot="1">
      <c r="E3089"/>
    </row>
    <row r="3090" spans="5:5" ht="14.25" thickTop="1" thickBot="1">
      <c r="E3090"/>
    </row>
    <row r="3091" spans="5:5" ht="14.25" thickTop="1" thickBot="1">
      <c r="E3091"/>
    </row>
    <row r="3092" spans="5:5" ht="14.25" thickTop="1" thickBot="1">
      <c r="E3092"/>
    </row>
    <row r="3093" spans="5:5" ht="14.25" thickTop="1" thickBot="1">
      <c r="E3093"/>
    </row>
    <row r="3094" spans="5:5" ht="14.25" thickTop="1" thickBot="1">
      <c r="E3094"/>
    </row>
    <row r="3095" spans="5:5" ht="14.25" thickTop="1" thickBot="1">
      <c r="E3095"/>
    </row>
    <row r="3096" spans="5:5" ht="14.25" thickTop="1" thickBot="1">
      <c r="E3096"/>
    </row>
    <row r="3097" spans="5:5" ht="14.25" thickTop="1" thickBot="1">
      <c r="E3097"/>
    </row>
    <row r="3098" spans="5:5" ht="14.25" thickTop="1" thickBot="1">
      <c r="E3098"/>
    </row>
    <row r="3099" spans="5:5" ht="14.25" thickTop="1" thickBot="1">
      <c r="E3099"/>
    </row>
    <row r="3100" spans="5:5" ht="14.25" thickTop="1" thickBot="1">
      <c r="E3100"/>
    </row>
    <row r="3101" spans="5:5" ht="14.25" thickTop="1" thickBot="1">
      <c r="E3101"/>
    </row>
    <row r="3102" spans="5:5" ht="14.25" thickTop="1" thickBot="1">
      <c r="E3102"/>
    </row>
    <row r="3103" spans="5:5" ht="14.25" thickTop="1" thickBot="1">
      <c r="E3103"/>
    </row>
    <row r="3104" spans="5:5" ht="14.25" thickTop="1" thickBot="1">
      <c r="E3104"/>
    </row>
    <row r="3105" spans="5:5" ht="14.25" thickTop="1" thickBot="1">
      <c r="E3105"/>
    </row>
    <row r="3106" spans="5:5" ht="14.25" thickTop="1" thickBot="1">
      <c r="E3106"/>
    </row>
    <row r="3107" spans="5:5" ht="14.25" thickTop="1" thickBot="1">
      <c r="E3107"/>
    </row>
    <row r="3108" spans="5:5" ht="14.25" thickTop="1" thickBot="1">
      <c r="E3108"/>
    </row>
    <row r="3109" spans="5:5" ht="14.25" thickTop="1" thickBot="1">
      <c r="E3109"/>
    </row>
    <row r="3110" spans="5:5" ht="14.25" thickTop="1" thickBot="1">
      <c r="E3110"/>
    </row>
    <row r="3111" spans="5:5" ht="14.25" thickTop="1" thickBot="1">
      <c r="E3111"/>
    </row>
    <row r="3112" spans="5:5" ht="14.25" thickTop="1" thickBot="1">
      <c r="E3112"/>
    </row>
    <row r="3113" spans="5:5" ht="14.25" thickTop="1" thickBot="1">
      <c r="E3113"/>
    </row>
    <row r="3114" spans="5:5" ht="14.25" thickTop="1" thickBot="1">
      <c r="E3114"/>
    </row>
    <row r="3115" spans="5:5" ht="14.25" thickTop="1" thickBot="1">
      <c r="E3115"/>
    </row>
    <row r="3116" spans="5:5" ht="14.25" thickTop="1" thickBot="1">
      <c r="E3116"/>
    </row>
    <row r="3117" spans="5:5" ht="14.25" thickTop="1" thickBot="1">
      <c r="E3117"/>
    </row>
    <row r="3118" spans="5:5" ht="14.25" thickTop="1" thickBot="1">
      <c r="E3118"/>
    </row>
    <row r="3119" spans="5:5" ht="14.25" thickTop="1" thickBot="1">
      <c r="E3119"/>
    </row>
    <row r="3120" spans="5:5" ht="14.25" thickTop="1" thickBot="1">
      <c r="E3120"/>
    </row>
    <row r="3121" spans="5:5" ht="14.25" thickTop="1" thickBot="1">
      <c r="E3121"/>
    </row>
    <row r="3122" spans="5:5" ht="14.25" thickTop="1" thickBot="1">
      <c r="E3122"/>
    </row>
    <row r="3123" spans="5:5" ht="14.25" thickTop="1" thickBot="1">
      <c r="E3123"/>
    </row>
    <row r="3124" spans="5:5" ht="14.25" thickTop="1" thickBot="1">
      <c r="E3124"/>
    </row>
    <row r="3125" spans="5:5" ht="14.25" thickTop="1" thickBot="1">
      <c r="E3125"/>
    </row>
    <row r="3126" spans="5:5" ht="14.25" thickTop="1" thickBot="1">
      <c r="E3126"/>
    </row>
    <row r="3127" spans="5:5" ht="14.25" thickTop="1" thickBot="1">
      <c r="E3127"/>
    </row>
    <row r="3128" spans="5:5" ht="14.25" thickTop="1" thickBot="1">
      <c r="E3128"/>
    </row>
    <row r="3129" spans="5:5" ht="14.25" thickTop="1" thickBot="1">
      <c r="E3129"/>
    </row>
    <row r="3130" spans="5:5" ht="14.25" thickTop="1" thickBot="1">
      <c r="E3130"/>
    </row>
    <row r="3131" spans="5:5" ht="14.25" thickTop="1" thickBot="1">
      <c r="E3131"/>
    </row>
    <row r="3132" spans="5:5" ht="14.25" thickTop="1" thickBot="1">
      <c r="E3132"/>
    </row>
    <row r="3133" spans="5:5" ht="14.25" thickTop="1" thickBot="1">
      <c r="E3133"/>
    </row>
    <row r="3134" spans="5:5" ht="14.25" thickTop="1" thickBot="1">
      <c r="E3134"/>
    </row>
    <row r="3135" spans="5:5" ht="14.25" thickTop="1" thickBot="1">
      <c r="E3135"/>
    </row>
    <row r="3136" spans="5:5" ht="14.25" thickTop="1" thickBot="1">
      <c r="E3136"/>
    </row>
    <row r="3137" spans="5:5" ht="14.25" thickTop="1" thickBot="1">
      <c r="E3137"/>
    </row>
    <row r="3138" spans="5:5" ht="14.25" thickTop="1" thickBot="1">
      <c r="E3138"/>
    </row>
    <row r="3139" spans="5:5" ht="14.25" thickTop="1" thickBot="1">
      <c r="E3139"/>
    </row>
    <row r="3140" spans="5:5" ht="14.25" thickTop="1" thickBot="1">
      <c r="E3140"/>
    </row>
    <row r="3141" spans="5:5" ht="14.25" thickTop="1" thickBot="1">
      <c r="E3141"/>
    </row>
    <row r="3142" spans="5:5" ht="14.25" thickTop="1" thickBot="1">
      <c r="E3142"/>
    </row>
    <row r="3143" spans="5:5" ht="14.25" thickTop="1" thickBot="1">
      <c r="E3143"/>
    </row>
    <row r="3144" spans="5:5" ht="14.25" thickTop="1" thickBot="1">
      <c r="E3144"/>
    </row>
    <row r="3145" spans="5:5" ht="14.25" thickTop="1" thickBot="1">
      <c r="E3145"/>
    </row>
    <row r="3146" spans="5:5" ht="14.25" thickTop="1" thickBot="1">
      <c r="E3146"/>
    </row>
    <row r="3147" spans="5:5" ht="14.25" thickTop="1" thickBot="1">
      <c r="E3147"/>
    </row>
    <row r="3148" spans="5:5" ht="14.25" thickTop="1" thickBot="1">
      <c r="E3148"/>
    </row>
    <row r="3149" spans="5:5" ht="14.25" thickTop="1" thickBot="1">
      <c r="E3149"/>
    </row>
    <row r="3150" spans="5:5" ht="14.25" thickTop="1" thickBot="1">
      <c r="E3150"/>
    </row>
    <row r="3151" spans="5:5" ht="14.25" thickTop="1" thickBot="1">
      <c r="E3151"/>
    </row>
    <row r="3152" spans="5:5" ht="14.25" thickTop="1" thickBot="1">
      <c r="E3152"/>
    </row>
    <row r="3153" spans="5:5" ht="14.25" thickTop="1" thickBot="1">
      <c r="E3153"/>
    </row>
    <row r="3154" spans="5:5" ht="14.25" thickTop="1" thickBot="1">
      <c r="E3154"/>
    </row>
    <row r="3155" spans="5:5" ht="14.25" thickTop="1" thickBot="1">
      <c r="E3155"/>
    </row>
    <row r="3156" spans="5:5" ht="14.25" thickTop="1" thickBot="1">
      <c r="E3156"/>
    </row>
    <row r="3157" spans="5:5" ht="14.25" thickTop="1" thickBot="1">
      <c r="E3157"/>
    </row>
    <row r="3158" spans="5:5" ht="14.25" thickTop="1" thickBot="1">
      <c r="E3158"/>
    </row>
    <row r="3159" spans="5:5" ht="14.25" thickTop="1" thickBot="1">
      <c r="E3159"/>
    </row>
    <row r="3160" spans="5:5" ht="14.25" thickTop="1" thickBot="1">
      <c r="E3160"/>
    </row>
    <row r="3161" spans="5:5" ht="14.25" thickTop="1" thickBot="1">
      <c r="E3161"/>
    </row>
    <row r="3162" spans="5:5" ht="14.25" thickTop="1" thickBot="1">
      <c r="E3162"/>
    </row>
    <row r="3163" spans="5:5" ht="14.25" thickTop="1" thickBot="1">
      <c r="E3163"/>
    </row>
    <row r="3164" spans="5:5" ht="14.25" thickTop="1" thickBot="1">
      <c r="E3164"/>
    </row>
    <row r="3165" spans="5:5" ht="14.25" thickTop="1" thickBot="1">
      <c r="E3165"/>
    </row>
    <row r="3166" spans="5:5" ht="14.25" thickTop="1" thickBot="1">
      <c r="E3166"/>
    </row>
    <row r="3167" spans="5:5" ht="14.25" thickTop="1" thickBot="1">
      <c r="E3167"/>
    </row>
    <row r="3168" spans="5:5" ht="14.25" thickTop="1" thickBot="1">
      <c r="E3168"/>
    </row>
    <row r="3169" spans="5:5" ht="14.25" thickTop="1" thickBot="1">
      <c r="E3169"/>
    </row>
    <row r="3170" spans="5:5" ht="14.25" thickTop="1" thickBot="1">
      <c r="E3170"/>
    </row>
    <row r="3171" spans="5:5" ht="14.25" thickTop="1" thickBot="1">
      <c r="E3171"/>
    </row>
    <row r="3172" spans="5:5" ht="14.25" thickTop="1" thickBot="1">
      <c r="E3172"/>
    </row>
    <row r="3173" spans="5:5" ht="14.25" thickTop="1" thickBot="1">
      <c r="E3173"/>
    </row>
    <row r="3174" spans="5:5" ht="14.25" thickTop="1" thickBot="1">
      <c r="E3174"/>
    </row>
    <row r="3175" spans="5:5" ht="14.25" thickTop="1" thickBot="1">
      <c r="E3175"/>
    </row>
    <row r="3176" spans="5:5" ht="14.25" thickTop="1" thickBot="1">
      <c r="E3176"/>
    </row>
    <row r="3177" spans="5:5" ht="14.25" thickTop="1" thickBot="1">
      <c r="E3177"/>
    </row>
    <row r="3178" spans="5:5" ht="14.25" thickTop="1" thickBot="1">
      <c r="E3178"/>
    </row>
    <row r="3179" spans="5:5" ht="14.25" thickTop="1" thickBot="1">
      <c r="E3179"/>
    </row>
    <row r="3180" spans="5:5" ht="14.25" thickTop="1" thickBot="1">
      <c r="E3180"/>
    </row>
    <row r="3181" spans="5:5" ht="14.25" thickTop="1" thickBot="1">
      <c r="E3181"/>
    </row>
    <row r="3182" spans="5:5" ht="14.25" thickTop="1" thickBot="1">
      <c r="E3182"/>
    </row>
    <row r="3183" spans="5:5" ht="14.25" thickTop="1" thickBot="1">
      <c r="E3183"/>
    </row>
    <row r="3184" spans="5:5" ht="14.25" thickTop="1" thickBot="1">
      <c r="E3184"/>
    </row>
    <row r="3185" spans="5:5" ht="14.25" thickTop="1" thickBot="1">
      <c r="E3185"/>
    </row>
    <row r="3186" spans="5:5" ht="14.25" thickTop="1" thickBot="1">
      <c r="E3186"/>
    </row>
    <row r="3187" spans="5:5" ht="14.25" thickTop="1" thickBot="1">
      <c r="E3187"/>
    </row>
    <row r="3188" spans="5:5" ht="14.25" thickTop="1" thickBot="1">
      <c r="E3188"/>
    </row>
    <row r="3189" spans="5:5" ht="14.25" thickTop="1" thickBot="1">
      <c r="E3189"/>
    </row>
    <row r="3190" spans="5:5" ht="14.25" thickTop="1" thickBot="1">
      <c r="E3190"/>
    </row>
    <row r="3191" spans="5:5" ht="14.25" thickTop="1" thickBot="1">
      <c r="E3191"/>
    </row>
    <row r="3192" spans="5:5" ht="14.25" thickTop="1" thickBot="1">
      <c r="E3192"/>
    </row>
    <row r="3193" spans="5:5" ht="14.25" thickTop="1" thickBot="1">
      <c r="E3193"/>
    </row>
    <row r="3194" spans="5:5" ht="14.25" thickTop="1" thickBot="1">
      <c r="E3194"/>
    </row>
    <row r="3195" spans="5:5" ht="14.25" thickTop="1" thickBot="1">
      <c r="E3195"/>
    </row>
    <row r="3196" spans="5:5" ht="14.25" thickTop="1" thickBot="1">
      <c r="E3196"/>
    </row>
    <row r="3197" spans="5:5" ht="14.25" thickTop="1" thickBot="1">
      <c r="E3197"/>
    </row>
    <row r="3198" spans="5:5" ht="14.25" thickTop="1" thickBot="1">
      <c r="E3198"/>
    </row>
    <row r="3199" spans="5:5" ht="14.25" thickTop="1" thickBot="1">
      <c r="E3199"/>
    </row>
    <row r="3200" spans="5:5" ht="14.25" thickTop="1" thickBot="1">
      <c r="E3200"/>
    </row>
    <row r="3201" spans="5:5" ht="14.25" thickTop="1" thickBot="1">
      <c r="E3201"/>
    </row>
    <row r="3202" spans="5:5" ht="14.25" thickTop="1" thickBot="1">
      <c r="E3202"/>
    </row>
    <row r="3203" spans="5:5" ht="14.25" thickTop="1" thickBot="1">
      <c r="E3203"/>
    </row>
    <row r="3204" spans="5:5" ht="14.25" thickTop="1" thickBot="1">
      <c r="E3204"/>
    </row>
    <row r="3205" spans="5:5" ht="14.25" thickTop="1" thickBot="1">
      <c r="E3205"/>
    </row>
    <row r="3206" spans="5:5" ht="14.25" thickTop="1" thickBot="1">
      <c r="E3206"/>
    </row>
    <row r="3207" spans="5:5" ht="14.25" thickTop="1" thickBot="1">
      <c r="E3207"/>
    </row>
    <row r="3208" spans="5:5" ht="14.25" thickTop="1" thickBot="1">
      <c r="E3208"/>
    </row>
    <row r="3209" spans="5:5" ht="14.25" thickTop="1" thickBot="1">
      <c r="E3209"/>
    </row>
    <row r="3210" spans="5:5" ht="14.25" thickTop="1" thickBot="1">
      <c r="E3210"/>
    </row>
    <row r="3211" spans="5:5" ht="14.25" thickTop="1" thickBot="1">
      <c r="E3211"/>
    </row>
    <row r="3212" spans="5:5" ht="14.25" thickTop="1" thickBot="1">
      <c r="E3212"/>
    </row>
    <row r="3213" spans="5:5" ht="14.25" thickTop="1" thickBot="1">
      <c r="E3213"/>
    </row>
    <row r="3214" spans="5:5" ht="14.25" thickTop="1" thickBot="1">
      <c r="E3214"/>
    </row>
    <row r="3215" spans="5:5" ht="14.25" thickTop="1" thickBot="1">
      <c r="E3215"/>
    </row>
    <row r="3216" spans="5:5" ht="14.25" thickTop="1" thickBot="1">
      <c r="E3216"/>
    </row>
    <row r="3217" spans="5:5" ht="14.25" thickTop="1" thickBot="1">
      <c r="E3217"/>
    </row>
    <row r="3218" spans="5:5" ht="14.25" thickTop="1" thickBot="1">
      <c r="E3218"/>
    </row>
    <row r="3219" spans="5:5" ht="14.25" thickTop="1" thickBot="1">
      <c r="E3219"/>
    </row>
    <row r="3220" spans="5:5" ht="14.25" thickTop="1" thickBot="1">
      <c r="E3220"/>
    </row>
    <row r="3221" spans="5:5" ht="14.25" thickTop="1" thickBot="1">
      <c r="E3221"/>
    </row>
    <row r="3222" spans="5:5" ht="14.25" thickTop="1" thickBot="1">
      <c r="E3222"/>
    </row>
    <row r="3223" spans="5:5" ht="14.25" thickTop="1" thickBot="1">
      <c r="E3223"/>
    </row>
    <row r="3224" spans="5:5" ht="14.25" thickTop="1" thickBot="1">
      <c r="E3224"/>
    </row>
    <row r="3225" spans="5:5" ht="14.25" thickTop="1" thickBot="1">
      <c r="E3225"/>
    </row>
    <row r="3226" spans="5:5" ht="14.25" thickTop="1" thickBot="1">
      <c r="E3226"/>
    </row>
    <row r="3227" spans="5:5" ht="14.25" thickTop="1" thickBot="1">
      <c r="E3227"/>
    </row>
    <row r="3228" spans="5:5" ht="14.25" thickTop="1" thickBot="1">
      <c r="E3228"/>
    </row>
    <row r="3229" spans="5:5" ht="14.25" thickTop="1" thickBot="1">
      <c r="E3229"/>
    </row>
    <row r="3230" spans="5:5" ht="14.25" thickTop="1" thickBot="1">
      <c r="E3230"/>
    </row>
    <row r="3231" spans="5:5" ht="14.25" thickTop="1" thickBot="1">
      <c r="E3231"/>
    </row>
    <row r="3232" spans="5:5" ht="14.25" thickTop="1" thickBot="1">
      <c r="E3232"/>
    </row>
    <row r="3233" spans="5:5" ht="14.25" thickTop="1" thickBot="1">
      <c r="E3233"/>
    </row>
    <row r="3234" spans="5:5" ht="14.25" thickTop="1" thickBot="1">
      <c r="E3234"/>
    </row>
    <row r="3235" spans="5:5" ht="14.25" thickTop="1" thickBot="1">
      <c r="E3235"/>
    </row>
    <row r="3236" spans="5:5" ht="14.25" thickTop="1" thickBot="1">
      <c r="E3236"/>
    </row>
    <row r="3237" spans="5:5" ht="14.25" thickTop="1" thickBot="1">
      <c r="E3237"/>
    </row>
    <row r="3238" spans="5:5" ht="14.25" thickTop="1" thickBot="1">
      <c r="E3238"/>
    </row>
    <row r="3239" spans="5:5" ht="14.25" thickTop="1" thickBot="1">
      <c r="E3239"/>
    </row>
    <row r="3240" spans="5:5" ht="14.25" thickTop="1" thickBot="1">
      <c r="E3240"/>
    </row>
    <row r="3241" spans="5:5" ht="14.25" thickTop="1" thickBot="1">
      <c r="E3241"/>
    </row>
    <row r="3242" spans="5:5" ht="14.25" thickTop="1" thickBot="1">
      <c r="E3242"/>
    </row>
    <row r="3243" spans="5:5" ht="14.25" thickTop="1" thickBot="1">
      <c r="E3243"/>
    </row>
    <row r="3244" spans="5:5" ht="14.25" thickTop="1" thickBot="1">
      <c r="E3244"/>
    </row>
    <row r="3245" spans="5:5" ht="14.25" thickTop="1" thickBot="1">
      <c r="E3245"/>
    </row>
    <row r="3246" spans="5:5" ht="14.25" thickTop="1" thickBot="1">
      <c r="E3246"/>
    </row>
    <row r="3247" spans="5:5" ht="14.25" thickTop="1" thickBot="1">
      <c r="E3247"/>
    </row>
    <row r="3248" spans="5:5" ht="14.25" thickTop="1" thickBot="1">
      <c r="E3248"/>
    </row>
    <row r="3249" spans="5:5" ht="14.25" thickTop="1" thickBot="1">
      <c r="E3249"/>
    </row>
    <row r="3250" spans="5:5" ht="14.25" thickTop="1" thickBot="1">
      <c r="E3250"/>
    </row>
    <row r="3251" spans="5:5" ht="14.25" thickTop="1" thickBot="1">
      <c r="E3251"/>
    </row>
    <row r="3252" spans="5:5" ht="14.25" thickTop="1" thickBot="1">
      <c r="E3252"/>
    </row>
    <row r="3253" spans="5:5" ht="14.25" thickTop="1" thickBot="1">
      <c r="E3253"/>
    </row>
    <row r="3254" spans="5:5" ht="14.25" thickTop="1" thickBot="1">
      <c r="E3254"/>
    </row>
    <row r="3255" spans="5:5" ht="14.25" thickTop="1" thickBot="1">
      <c r="E3255"/>
    </row>
    <row r="3256" spans="5:5" ht="14.25" thickTop="1" thickBot="1">
      <c r="E3256"/>
    </row>
    <row r="3257" spans="5:5" ht="14.25" thickTop="1" thickBot="1">
      <c r="E3257"/>
    </row>
    <row r="3258" spans="5:5" ht="14.25" thickTop="1" thickBot="1">
      <c r="E3258"/>
    </row>
    <row r="3259" spans="5:5" ht="14.25" thickTop="1" thickBot="1">
      <c r="E3259"/>
    </row>
    <row r="3260" spans="5:5" ht="14.25" thickTop="1" thickBot="1">
      <c r="E3260"/>
    </row>
    <row r="3261" spans="5:5" ht="14.25" thickTop="1" thickBot="1">
      <c r="E3261"/>
    </row>
    <row r="3262" spans="5:5" ht="14.25" thickTop="1" thickBot="1">
      <c r="E3262"/>
    </row>
    <row r="3263" spans="5:5" ht="14.25" thickTop="1" thickBot="1">
      <c r="E3263"/>
    </row>
    <row r="3264" spans="5:5" ht="14.25" thickTop="1" thickBot="1">
      <c r="E3264"/>
    </row>
    <row r="3265" spans="5:5" ht="14.25" thickTop="1" thickBot="1">
      <c r="E3265"/>
    </row>
    <row r="3266" spans="5:5" ht="14.25" thickTop="1" thickBot="1">
      <c r="E3266"/>
    </row>
    <row r="3267" spans="5:5" ht="14.25" thickTop="1" thickBot="1">
      <c r="E3267"/>
    </row>
    <row r="3268" spans="5:5" ht="14.25" thickTop="1" thickBot="1">
      <c r="E3268"/>
    </row>
    <row r="3269" spans="5:5" ht="14.25" thickTop="1" thickBot="1">
      <c r="E3269"/>
    </row>
    <row r="3270" spans="5:5" ht="14.25" thickTop="1" thickBot="1">
      <c r="E3270"/>
    </row>
    <row r="3271" spans="5:5" ht="14.25" thickTop="1" thickBot="1">
      <c r="E3271"/>
    </row>
    <row r="3272" spans="5:5" ht="14.25" thickTop="1" thickBot="1">
      <c r="E3272"/>
    </row>
    <row r="3273" spans="5:5" ht="14.25" thickTop="1" thickBot="1">
      <c r="E3273"/>
    </row>
    <row r="3274" spans="5:5" ht="14.25" thickTop="1" thickBot="1">
      <c r="E3274"/>
    </row>
    <row r="3275" spans="5:5" ht="14.25" thickTop="1" thickBot="1">
      <c r="E3275"/>
    </row>
    <row r="3276" spans="5:5" ht="14.25" thickTop="1" thickBot="1">
      <c r="E3276"/>
    </row>
    <row r="3277" spans="5:5" ht="14.25" thickTop="1" thickBot="1">
      <c r="E3277"/>
    </row>
    <row r="3278" spans="5:5" ht="14.25" thickTop="1" thickBot="1">
      <c r="E3278"/>
    </row>
    <row r="3279" spans="5:5" ht="14.25" thickTop="1" thickBot="1">
      <c r="E3279"/>
    </row>
    <row r="3280" spans="5:5" ht="14.25" thickTop="1" thickBot="1">
      <c r="E3280"/>
    </row>
    <row r="3281" spans="5:5" ht="14.25" thickTop="1" thickBot="1">
      <c r="E3281"/>
    </row>
    <row r="3282" spans="5:5" ht="14.25" thickTop="1" thickBot="1">
      <c r="E3282"/>
    </row>
    <row r="3283" spans="5:5" ht="14.25" thickTop="1" thickBot="1">
      <c r="E3283"/>
    </row>
    <row r="3284" spans="5:5" ht="14.25" thickTop="1" thickBot="1">
      <c r="E3284"/>
    </row>
    <row r="3285" spans="5:5" ht="14.25" thickTop="1" thickBot="1">
      <c r="E3285"/>
    </row>
    <row r="3286" spans="5:5" ht="14.25" thickTop="1" thickBot="1">
      <c r="E3286"/>
    </row>
    <row r="3287" spans="5:5" ht="14.25" thickTop="1" thickBot="1">
      <c r="E3287"/>
    </row>
    <row r="3288" spans="5:5" ht="14.25" thickTop="1" thickBot="1">
      <c r="E3288"/>
    </row>
    <row r="3289" spans="5:5" ht="14.25" thickTop="1" thickBot="1">
      <c r="E3289"/>
    </row>
    <row r="3290" spans="5:5" ht="14.25" thickTop="1" thickBot="1">
      <c r="E3290"/>
    </row>
    <row r="3291" spans="5:5" ht="14.25" thickTop="1" thickBot="1">
      <c r="E3291"/>
    </row>
    <row r="3292" spans="5:5" ht="14.25" thickTop="1" thickBot="1">
      <c r="E3292"/>
    </row>
    <row r="3293" spans="5:5" ht="14.25" thickTop="1" thickBot="1">
      <c r="E3293"/>
    </row>
    <row r="3294" spans="5:5" ht="14.25" thickTop="1" thickBot="1">
      <c r="E3294"/>
    </row>
    <row r="3295" spans="5:5" ht="14.25" thickTop="1" thickBot="1">
      <c r="E3295"/>
    </row>
    <row r="3296" spans="5:5" ht="14.25" thickTop="1" thickBot="1">
      <c r="E3296"/>
    </row>
    <row r="3297" spans="5:5" ht="14.25" thickTop="1" thickBot="1">
      <c r="E3297"/>
    </row>
    <row r="3298" spans="5:5" ht="14.25" thickTop="1" thickBot="1">
      <c r="E3298"/>
    </row>
    <row r="3299" spans="5:5" ht="14.25" thickTop="1" thickBot="1">
      <c r="E3299"/>
    </row>
    <row r="3300" spans="5:5" ht="14.25" thickTop="1" thickBot="1">
      <c r="E3300"/>
    </row>
    <row r="3301" spans="5:5" ht="14.25" thickTop="1" thickBot="1">
      <c r="E3301"/>
    </row>
    <row r="3302" spans="5:5" ht="14.25" thickTop="1" thickBot="1">
      <c r="E3302"/>
    </row>
    <row r="3303" spans="5:5" ht="14.25" thickTop="1" thickBot="1">
      <c r="E3303"/>
    </row>
    <row r="3304" spans="5:5" ht="14.25" thickTop="1" thickBot="1">
      <c r="E3304"/>
    </row>
    <row r="3305" spans="5:5" ht="14.25" thickTop="1" thickBot="1">
      <c r="E3305"/>
    </row>
    <row r="3306" spans="5:5" ht="14.25" thickTop="1" thickBot="1">
      <c r="E3306"/>
    </row>
    <row r="3307" spans="5:5" ht="14.25" thickTop="1" thickBot="1">
      <c r="E3307"/>
    </row>
    <row r="3308" spans="5:5" ht="14.25" thickTop="1" thickBot="1">
      <c r="E3308"/>
    </row>
    <row r="3309" spans="5:5" ht="14.25" thickTop="1" thickBot="1">
      <c r="E3309"/>
    </row>
    <row r="3310" spans="5:5" ht="14.25" thickTop="1" thickBot="1">
      <c r="E3310"/>
    </row>
    <row r="3311" spans="5:5" ht="14.25" thickTop="1" thickBot="1">
      <c r="E3311"/>
    </row>
    <row r="3312" spans="5:5" ht="14.25" thickTop="1" thickBot="1">
      <c r="E3312"/>
    </row>
    <row r="3313" spans="5:5" ht="14.25" thickTop="1" thickBot="1">
      <c r="E3313"/>
    </row>
    <row r="3314" spans="5:5" ht="14.25" thickTop="1" thickBot="1">
      <c r="E3314"/>
    </row>
    <row r="3315" spans="5:5" ht="14.25" thickTop="1" thickBot="1">
      <c r="E3315"/>
    </row>
    <row r="3316" spans="5:5" ht="14.25" thickTop="1" thickBot="1">
      <c r="E3316"/>
    </row>
    <row r="3317" spans="5:5" ht="14.25" thickTop="1" thickBot="1">
      <c r="E3317"/>
    </row>
    <row r="3318" spans="5:5" ht="14.25" thickTop="1" thickBot="1">
      <c r="E3318"/>
    </row>
    <row r="3319" spans="5:5" ht="14.25" thickTop="1" thickBot="1">
      <c r="E3319"/>
    </row>
    <row r="3320" spans="5:5" ht="14.25" thickTop="1" thickBot="1">
      <c r="E3320"/>
    </row>
    <row r="3321" spans="5:5" ht="14.25" thickTop="1" thickBot="1">
      <c r="E3321"/>
    </row>
    <row r="3322" spans="5:5" ht="14.25" thickTop="1" thickBot="1">
      <c r="E3322"/>
    </row>
    <row r="3323" spans="5:5" ht="14.25" thickTop="1" thickBot="1">
      <c r="E3323"/>
    </row>
    <row r="3324" spans="5:5" ht="14.25" thickTop="1" thickBot="1">
      <c r="E3324"/>
    </row>
    <row r="3325" spans="5:5" ht="14.25" thickTop="1" thickBot="1">
      <c r="E3325"/>
    </row>
    <row r="3326" spans="5:5" ht="14.25" thickTop="1" thickBot="1">
      <c r="E3326"/>
    </row>
    <row r="3327" spans="5:5" ht="14.25" thickTop="1" thickBot="1">
      <c r="E3327"/>
    </row>
    <row r="3328" spans="5:5" ht="14.25" thickTop="1" thickBot="1">
      <c r="E3328"/>
    </row>
    <row r="3329" spans="5:5" ht="14.25" thickTop="1" thickBot="1">
      <c r="E3329"/>
    </row>
    <row r="3330" spans="5:5" ht="14.25" thickTop="1" thickBot="1">
      <c r="E3330"/>
    </row>
    <row r="3331" spans="5:5" ht="14.25" thickTop="1" thickBot="1">
      <c r="E3331"/>
    </row>
    <row r="3332" spans="5:5" ht="14.25" thickTop="1" thickBot="1">
      <c r="E3332"/>
    </row>
    <row r="3333" spans="5:5" ht="14.25" thickTop="1" thickBot="1">
      <c r="E3333"/>
    </row>
    <row r="3334" spans="5:5" ht="14.25" thickTop="1" thickBot="1">
      <c r="E3334"/>
    </row>
    <row r="3335" spans="5:5" ht="14.25" thickTop="1" thickBot="1">
      <c r="E3335"/>
    </row>
    <row r="3336" spans="5:5" ht="14.25" thickTop="1" thickBot="1">
      <c r="E3336"/>
    </row>
    <row r="3337" spans="5:5" ht="14.25" thickTop="1" thickBot="1">
      <c r="E3337"/>
    </row>
    <row r="3338" spans="5:5" ht="14.25" thickTop="1" thickBot="1">
      <c r="E3338"/>
    </row>
    <row r="3339" spans="5:5" ht="14.25" thickTop="1" thickBot="1">
      <c r="E3339"/>
    </row>
    <row r="3340" spans="5:5" ht="14.25" thickTop="1" thickBot="1">
      <c r="E3340"/>
    </row>
    <row r="3341" spans="5:5" ht="14.25" thickTop="1" thickBot="1">
      <c r="E3341"/>
    </row>
    <row r="3342" spans="5:5" ht="14.25" thickTop="1" thickBot="1">
      <c r="E3342"/>
    </row>
    <row r="3343" spans="5:5" ht="14.25" thickTop="1" thickBot="1">
      <c r="E3343"/>
    </row>
    <row r="3344" spans="5:5" ht="14.25" thickTop="1" thickBot="1">
      <c r="E3344"/>
    </row>
    <row r="3345" spans="5:5" ht="14.25" thickTop="1" thickBot="1">
      <c r="E3345"/>
    </row>
    <row r="3346" spans="5:5" ht="14.25" thickTop="1" thickBot="1">
      <c r="E3346"/>
    </row>
    <row r="3347" spans="5:5" ht="14.25" thickTop="1" thickBot="1">
      <c r="E3347"/>
    </row>
    <row r="3348" spans="5:5" ht="14.25" thickTop="1" thickBot="1">
      <c r="E3348"/>
    </row>
    <row r="3349" spans="5:5" ht="14.25" thickTop="1" thickBot="1">
      <c r="E3349"/>
    </row>
    <row r="3350" spans="5:5" ht="14.25" thickTop="1" thickBot="1">
      <c r="E3350"/>
    </row>
    <row r="3351" spans="5:5" ht="14.25" thickTop="1" thickBot="1">
      <c r="E3351"/>
    </row>
    <row r="3352" spans="5:5" ht="14.25" thickTop="1" thickBot="1">
      <c r="E3352"/>
    </row>
    <row r="3353" spans="5:5" ht="14.25" thickTop="1" thickBot="1">
      <c r="E3353"/>
    </row>
    <row r="3354" spans="5:5" ht="14.25" thickTop="1" thickBot="1">
      <c r="E3354"/>
    </row>
    <row r="3355" spans="5:5" ht="14.25" thickTop="1" thickBot="1">
      <c r="E3355"/>
    </row>
    <row r="3356" spans="5:5" ht="14.25" thickTop="1" thickBot="1">
      <c r="E3356"/>
    </row>
    <row r="3357" spans="5:5" ht="14.25" thickTop="1" thickBot="1">
      <c r="E3357"/>
    </row>
    <row r="3358" spans="5:5" ht="14.25" thickTop="1" thickBot="1">
      <c r="E3358"/>
    </row>
    <row r="3359" spans="5:5" ht="14.25" thickTop="1" thickBot="1">
      <c r="E3359"/>
    </row>
    <row r="3360" spans="5:5" ht="14.25" thickTop="1" thickBot="1">
      <c r="E3360"/>
    </row>
    <row r="3361" spans="5:5" ht="14.25" thickTop="1" thickBot="1">
      <c r="E3361"/>
    </row>
    <row r="3362" spans="5:5" ht="14.25" thickTop="1" thickBot="1">
      <c r="E3362"/>
    </row>
    <row r="3363" spans="5:5" ht="14.25" thickTop="1" thickBot="1">
      <c r="E3363"/>
    </row>
    <row r="3364" spans="5:5" ht="14.25" thickTop="1" thickBot="1">
      <c r="E3364"/>
    </row>
    <row r="3365" spans="5:5" ht="14.25" thickTop="1" thickBot="1">
      <c r="E3365"/>
    </row>
    <row r="3366" spans="5:5" ht="14.25" thickTop="1" thickBot="1">
      <c r="E3366"/>
    </row>
    <row r="3367" spans="5:5" ht="14.25" thickTop="1" thickBot="1">
      <c r="E3367"/>
    </row>
    <row r="3368" spans="5:5" ht="14.25" thickTop="1" thickBot="1">
      <c r="E3368"/>
    </row>
    <row r="3369" spans="5:5" ht="14.25" thickTop="1" thickBot="1">
      <c r="E3369"/>
    </row>
    <row r="3370" spans="5:5" ht="14.25" thickTop="1" thickBot="1">
      <c r="E3370"/>
    </row>
    <row r="3371" spans="5:5" ht="14.25" thickTop="1" thickBot="1">
      <c r="E3371"/>
    </row>
    <row r="3372" spans="5:5" ht="14.25" thickTop="1" thickBot="1">
      <c r="E3372"/>
    </row>
    <row r="3373" spans="5:5" ht="14.25" thickTop="1" thickBot="1">
      <c r="E3373"/>
    </row>
    <row r="3374" spans="5:5" ht="14.25" thickTop="1" thickBot="1">
      <c r="E3374"/>
    </row>
    <row r="3375" spans="5:5" ht="14.25" thickTop="1" thickBot="1">
      <c r="E3375"/>
    </row>
    <row r="3376" spans="5:5" ht="14.25" thickTop="1" thickBot="1">
      <c r="E3376"/>
    </row>
    <row r="3377" spans="5:5" ht="14.25" thickTop="1" thickBot="1">
      <c r="E3377"/>
    </row>
    <row r="3378" spans="5:5" ht="14.25" thickTop="1" thickBot="1">
      <c r="E3378"/>
    </row>
    <row r="3379" spans="5:5" ht="14.25" thickTop="1" thickBot="1">
      <c r="E3379"/>
    </row>
    <row r="3380" spans="5:5" ht="14.25" thickTop="1" thickBot="1">
      <c r="E3380"/>
    </row>
    <row r="3381" spans="5:5" ht="14.25" thickTop="1" thickBot="1">
      <c r="E3381"/>
    </row>
    <row r="3382" spans="5:5" ht="14.25" thickTop="1" thickBot="1">
      <c r="E3382"/>
    </row>
    <row r="3383" spans="5:5" ht="14.25" thickTop="1" thickBot="1">
      <c r="E3383"/>
    </row>
    <row r="3384" spans="5:5" ht="14.25" thickTop="1" thickBot="1">
      <c r="E3384"/>
    </row>
    <row r="3385" spans="5:5" ht="14.25" thickTop="1" thickBot="1">
      <c r="E3385"/>
    </row>
    <row r="3386" spans="5:5" ht="14.25" thickTop="1" thickBot="1">
      <c r="E3386"/>
    </row>
    <row r="3387" spans="5:5" ht="14.25" thickTop="1" thickBot="1">
      <c r="E3387"/>
    </row>
    <row r="3388" spans="5:5" ht="14.25" thickTop="1" thickBot="1">
      <c r="E3388"/>
    </row>
    <row r="3389" spans="5:5" ht="14.25" thickTop="1" thickBot="1">
      <c r="E3389"/>
    </row>
    <row r="3390" spans="5:5" ht="14.25" thickTop="1" thickBot="1">
      <c r="E3390"/>
    </row>
    <row r="3391" spans="5:5" ht="14.25" thickTop="1" thickBot="1">
      <c r="E3391"/>
    </row>
    <row r="3392" spans="5:5" ht="14.25" thickTop="1" thickBot="1">
      <c r="E3392"/>
    </row>
    <row r="3393" spans="5:5" ht="14.25" thickTop="1" thickBot="1">
      <c r="E3393"/>
    </row>
    <row r="3394" spans="5:5" ht="14.25" thickTop="1" thickBot="1">
      <c r="E3394"/>
    </row>
    <row r="3395" spans="5:5" ht="14.25" thickTop="1" thickBot="1">
      <c r="E3395"/>
    </row>
    <row r="3396" spans="5:5" ht="14.25" thickTop="1" thickBot="1">
      <c r="E3396"/>
    </row>
    <row r="3397" spans="5:5" ht="14.25" thickTop="1" thickBot="1">
      <c r="E3397"/>
    </row>
    <row r="3398" spans="5:5" ht="14.25" thickTop="1" thickBot="1">
      <c r="E3398"/>
    </row>
    <row r="3399" spans="5:5" ht="14.25" thickTop="1" thickBot="1">
      <c r="E3399"/>
    </row>
    <row r="3400" spans="5:5" ht="14.25" thickTop="1" thickBot="1">
      <c r="E3400"/>
    </row>
    <row r="3401" spans="5:5" ht="14.25" thickTop="1" thickBot="1">
      <c r="E3401"/>
    </row>
    <row r="3402" spans="5:5" ht="14.25" thickTop="1" thickBot="1">
      <c r="E3402"/>
    </row>
    <row r="3403" spans="5:5" ht="14.25" thickTop="1" thickBot="1">
      <c r="E3403"/>
    </row>
    <row r="3404" spans="5:5" ht="14.25" thickTop="1" thickBot="1">
      <c r="E3404"/>
    </row>
    <row r="3405" spans="5:5" ht="14.25" thickTop="1" thickBot="1">
      <c r="E3405"/>
    </row>
    <row r="3406" spans="5:5" ht="14.25" thickTop="1" thickBot="1">
      <c r="E3406"/>
    </row>
    <row r="3407" spans="5:5" ht="14.25" thickTop="1" thickBot="1">
      <c r="E3407"/>
    </row>
    <row r="3408" spans="5:5" ht="14.25" thickTop="1" thickBot="1">
      <c r="E3408"/>
    </row>
    <row r="3409" spans="5:5" ht="14.25" thickTop="1" thickBot="1">
      <c r="E3409"/>
    </row>
    <row r="3410" spans="5:5" ht="14.25" thickTop="1" thickBot="1">
      <c r="E3410"/>
    </row>
    <row r="3411" spans="5:5" ht="14.25" thickTop="1" thickBot="1">
      <c r="E3411"/>
    </row>
    <row r="3412" spans="5:5" ht="14.25" thickTop="1" thickBot="1">
      <c r="E3412"/>
    </row>
    <row r="3413" spans="5:5" ht="14.25" thickTop="1" thickBot="1">
      <c r="E3413"/>
    </row>
    <row r="3414" spans="5:5" ht="14.25" thickTop="1" thickBot="1">
      <c r="E3414"/>
    </row>
    <row r="3415" spans="5:5" ht="14.25" thickTop="1" thickBot="1">
      <c r="E3415"/>
    </row>
    <row r="3416" spans="5:5" ht="14.25" thickTop="1" thickBot="1">
      <c r="E3416"/>
    </row>
    <row r="3417" spans="5:5" ht="14.25" thickTop="1" thickBot="1">
      <c r="E3417"/>
    </row>
    <row r="3418" spans="5:5" ht="14.25" thickTop="1" thickBot="1">
      <c r="E3418"/>
    </row>
    <row r="3419" spans="5:5" ht="14.25" thickTop="1" thickBot="1">
      <c r="E3419"/>
    </row>
    <row r="3420" spans="5:5" ht="14.25" thickTop="1" thickBot="1">
      <c r="E3420"/>
    </row>
    <row r="3421" spans="5:5" ht="14.25" thickTop="1" thickBot="1">
      <c r="E3421"/>
    </row>
    <row r="3422" spans="5:5" ht="14.25" thickTop="1" thickBot="1">
      <c r="E3422"/>
    </row>
    <row r="3423" spans="5:5" ht="14.25" thickTop="1" thickBot="1">
      <c r="E3423"/>
    </row>
    <row r="3424" spans="5:5" ht="14.25" thickTop="1" thickBot="1">
      <c r="E3424"/>
    </row>
    <row r="3425" spans="5:5" ht="14.25" thickTop="1" thickBot="1">
      <c r="E3425"/>
    </row>
    <row r="3426" spans="5:5" ht="14.25" thickTop="1" thickBot="1">
      <c r="E3426"/>
    </row>
    <row r="3427" spans="5:5" ht="14.25" thickTop="1" thickBot="1">
      <c r="E3427"/>
    </row>
    <row r="3428" spans="5:5" ht="14.25" thickTop="1" thickBot="1">
      <c r="E3428"/>
    </row>
    <row r="3429" spans="5:5" ht="14.25" thickTop="1" thickBot="1">
      <c r="E3429"/>
    </row>
    <row r="3430" spans="5:5" ht="14.25" thickTop="1" thickBot="1">
      <c r="E3430"/>
    </row>
    <row r="3431" spans="5:5" ht="14.25" thickTop="1" thickBot="1">
      <c r="E3431"/>
    </row>
    <row r="3432" spans="5:5" ht="14.25" thickTop="1" thickBot="1">
      <c r="E3432"/>
    </row>
    <row r="3433" spans="5:5" ht="14.25" thickTop="1" thickBot="1">
      <c r="E3433"/>
    </row>
    <row r="3434" spans="5:5" ht="14.25" thickTop="1" thickBot="1">
      <c r="E3434"/>
    </row>
    <row r="3435" spans="5:5" ht="14.25" thickTop="1" thickBot="1">
      <c r="E3435"/>
    </row>
    <row r="3436" spans="5:5" ht="14.25" thickTop="1" thickBot="1">
      <c r="E3436"/>
    </row>
    <row r="3437" spans="5:5" ht="14.25" thickTop="1" thickBot="1">
      <c r="E3437"/>
    </row>
    <row r="3438" spans="5:5" ht="14.25" thickTop="1" thickBot="1">
      <c r="E3438"/>
    </row>
    <row r="3439" spans="5:5" ht="14.25" thickTop="1" thickBot="1">
      <c r="E3439"/>
    </row>
    <row r="3440" spans="5:5" ht="14.25" thickTop="1" thickBot="1">
      <c r="E3440"/>
    </row>
    <row r="3441" spans="5:5" ht="14.25" thickTop="1" thickBot="1">
      <c r="E3441"/>
    </row>
    <row r="3442" spans="5:5" ht="14.25" thickTop="1" thickBot="1">
      <c r="E3442"/>
    </row>
    <row r="3443" spans="5:5" ht="14.25" thickTop="1" thickBot="1">
      <c r="E3443"/>
    </row>
    <row r="3444" spans="5:5" ht="14.25" thickTop="1" thickBot="1">
      <c r="E3444"/>
    </row>
    <row r="3445" spans="5:5" ht="14.25" thickTop="1" thickBot="1">
      <c r="E3445"/>
    </row>
    <row r="3446" spans="5:5" ht="14.25" thickTop="1" thickBot="1">
      <c r="E3446"/>
    </row>
    <row r="3447" spans="5:5" ht="14.25" thickTop="1" thickBot="1">
      <c r="E3447"/>
    </row>
    <row r="3448" spans="5:5" ht="14.25" thickTop="1" thickBot="1">
      <c r="E3448"/>
    </row>
    <row r="3449" spans="5:5" ht="14.25" thickTop="1" thickBot="1">
      <c r="E3449"/>
    </row>
    <row r="3450" spans="5:5" ht="14.25" thickTop="1" thickBot="1">
      <c r="E3450"/>
    </row>
    <row r="3451" spans="5:5" ht="14.25" thickTop="1" thickBot="1">
      <c r="E3451"/>
    </row>
    <row r="3452" spans="5:5" ht="14.25" thickTop="1" thickBot="1">
      <c r="E3452"/>
    </row>
    <row r="3453" spans="5:5" ht="14.25" thickTop="1" thickBot="1">
      <c r="E3453"/>
    </row>
    <row r="3454" spans="5:5" ht="14.25" thickTop="1" thickBot="1">
      <c r="E3454"/>
    </row>
    <row r="3455" spans="5:5" ht="14.25" thickTop="1" thickBot="1">
      <c r="E3455"/>
    </row>
    <row r="3456" spans="5:5" ht="14.25" thickTop="1" thickBot="1">
      <c r="E3456"/>
    </row>
    <row r="3457" spans="5:5" ht="14.25" thickTop="1" thickBot="1">
      <c r="E3457"/>
    </row>
    <row r="3458" spans="5:5" ht="14.25" thickTop="1" thickBot="1">
      <c r="E3458"/>
    </row>
    <row r="3459" spans="5:5" ht="14.25" thickTop="1" thickBot="1">
      <c r="E3459"/>
    </row>
    <row r="3460" spans="5:5" ht="14.25" thickTop="1" thickBot="1">
      <c r="E3460"/>
    </row>
    <row r="3461" spans="5:5" ht="14.25" thickTop="1" thickBot="1">
      <c r="E3461"/>
    </row>
    <row r="3462" spans="5:5" ht="14.25" thickTop="1" thickBot="1">
      <c r="E3462"/>
    </row>
    <row r="3463" spans="5:5" ht="14.25" thickTop="1" thickBot="1">
      <c r="E3463"/>
    </row>
    <row r="3464" spans="5:5" ht="14.25" thickTop="1" thickBot="1">
      <c r="E3464"/>
    </row>
    <row r="3465" spans="5:5" ht="14.25" thickTop="1" thickBot="1">
      <c r="E3465"/>
    </row>
    <row r="3466" spans="5:5" ht="14.25" thickTop="1" thickBot="1">
      <c r="E3466"/>
    </row>
    <row r="3467" spans="5:5" ht="14.25" thickTop="1" thickBot="1">
      <c r="E3467"/>
    </row>
    <row r="3468" spans="5:5" ht="14.25" thickTop="1" thickBot="1">
      <c r="E3468"/>
    </row>
    <row r="3469" spans="5:5" ht="14.25" thickTop="1" thickBot="1">
      <c r="E3469"/>
    </row>
    <row r="3470" spans="5:5" ht="14.25" thickTop="1" thickBot="1">
      <c r="E3470"/>
    </row>
    <row r="3471" spans="5:5" ht="14.25" thickTop="1" thickBot="1">
      <c r="E3471"/>
    </row>
    <row r="3472" spans="5:5" ht="14.25" thickTop="1" thickBot="1">
      <c r="E3472"/>
    </row>
    <row r="3473" spans="5:5" ht="14.25" thickTop="1" thickBot="1">
      <c r="E3473"/>
    </row>
    <row r="3474" spans="5:5" ht="14.25" thickTop="1" thickBot="1">
      <c r="E3474"/>
    </row>
    <row r="3475" spans="5:5" ht="14.25" thickTop="1" thickBot="1">
      <c r="E3475"/>
    </row>
    <row r="3476" spans="5:5" ht="14.25" thickTop="1" thickBot="1">
      <c r="E3476"/>
    </row>
    <row r="3477" spans="5:5" ht="14.25" thickTop="1" thickBot="1">
      <c r="E3477"/>
    </row>
    <row r="3478" spans="5:5" ht="14.25" thickTop="1" thickBot="1">
      <c r="E3478"/>
    </row>
    <row r="3479" spans="5:5" ht="14.25" thickTop="1" thickBot="1">
      <c r="E3479"/>
    </row>
    <row r="3480" spans="5:5" ht="14.25" thickTop="1" thickBot="1">
      <c r="E3480"/>
    </row>
    <row r="3481" spans="5:5" ht="14.25" thickTop="1" thickBot="1">
      <c r="E3481"/>
    </row>
    <row r="3482" spans="5:5" ht="14.25" thickTop="1" thickBot="1">
      <c r="E3482"/>
    </row>
    <row r="3483" spans="5:5" ht="14.25" thickTop="1" thickBot="1">
      <c r="E3483"/>
    </row>
    <row r="3484" spans="5:5" ht="14.25" thickTop="1" thickBot="1">
      <c r="E3484"/>
    </row>
    <row r="3485" spans="5:5" ht="14.25" thickTop="1" thickBot="1">
      <c r="E3485"/>
    </row>
    <row r="3486" spans="5:5" ht="14.25" thickTop="1" thickBot="1">
      <c r="E3486"/>
    </row>
    <row r="3487" spans="5:5" ht="14.25" thickTop="1" thickBot="1">
      <c r="E3487"/>
    </row>
    <row r="3488" spans="5:5" ht="14.25" thickTop="1" thickBot="1">
      <c r="E3488"/>
    </row>
    <row r="3489" spans="5:5" ht="14.25" thickTop="1" thickBot="1">
      <c r="E3489"/>
    </row>
    <row r="3490" spans="5:5" ht="14.25" thickTop="1" thickBot="1">
      <c r="E3490"/>
    </row>
    <row r="3491" spans="5:5" ht="14.25" thickTop="1" thickBot="1">
      <c r="E3491"/>
    </row>
    <row r="3492" spans="5:5" ht="14.25" thickTop="1" thickBot="1">
      <c r="E3492"/>
    </row>
    <row r="3493" spans="5:5" ht="14.25" thickTop="1" thickBot="1">
      <c r="E3493"/>
    </row>
    <row r="3494" spans="5:5" ht="14.25" thickTop="1" thickBot="1">
      <c r="E3494"/>
    </row>
    <row r="3495" spans="5:5" ht="14.25" thickTop="1" thickBot="1">
      <c r="E3495"/>
    </row>
    <row r="3496" spans="5:5" ht="14.25" thickTop="1" thickBot="1">
      <c r="E3496"/>
    </row>
    <row r="3497" spans="5:5" ht="14.25" thickTop="1" thickBot="1">
      <c r="E3497"/>
    </row>
    <row r="3498" spans="5:5" ht="14.25" thickTop="1" thickBot="1">
      <c r="E3498"/>
    </row>
    <row r="3499" spans="5:5" ht="14.25" thickTop="1" thickBot="1">
      <c r="E3499"/>
    </row>
    <row r="3500" spans="5:5" ht="14.25" thickTop="1" thickBot="1">
      <c r="E3500"/>
    </row>
    <row r="3501" spans="5:5" ht="14.25" thickTop="1" thickBot="1">
      <c r="E3501"/>
    </row>
    <row r="3502" spans="5:5" ht="14.25" thickTop="1" thickBot="1">
      <c r="E3502"/>
    </row>
    <row r="3503" spans="5:5" ht="14.25" thickTop="1" thickBot="1">
      <c r="E3503"/>
    </row>
    <row r="3504" spans="5:5" ht="14.25" thickTop="1" thickBot="1">
      <c r="E3504"/>
    </row>
    <row r="3505" spans="5:5" ht="14.25" thickTop="1" thickBot="1">
      <c r="E3505"/>
    </row>
    <row r="3506" spans="5:5" ht="14.25" thickTop="1" thickBot="1">
      <c r="E3506"/>
    </row>
    <row r="3507" spans="5:5" ht="14.25" thickTop="1" thickBot="1">
      <c r="E3507"/>
    </row>
    <row r="3508" spans="5:5" ht="14.25" thickTop="1" thickBot="1">
      <c r="E3508"/>
    </row>
    <row r="3509" spans="5:5" ht="14.25" thickTop="1" thickBot="1">
      <c r="E3509"/>
    </row>
    <row r="3510" spans="5:5" ht="14.25" thickTop="1" thickBot="1">
      <c r="E3510"/>
    </row>
    <row r="3511" spans="5:5" ht="14.25" thickTop="1" thickBot="1">
      <c r="E3511"/>
    </row>
    <row r="3512" spans="5:5" ht="14.25" thickTop="1" thickBot="1">
      <c r="E3512"/>
    </row>
    <row r="3513" spans="5:5" ht="14.25" thickTop="1" thickBot="1">
      <c r="E3513"/>
    </row>
    <row r="3514" spans="5:5" ht="14.25" thickTop="1" thickBot="1">
      <c r="E3514"/>
    </row>
    <row r="3515" spans="5:5" ht="14.25" thickTop="1" thickBot="1">
      <c r="E3515"/>
    </row>
    <row r="3516" spans="5:5" ht="14.25" thickTop="1" thickBot="1">
      <c r="E3516"/>
    </row>
    <row r="3517" spans="5:5" ht="14.25" thickTop="1" thickBot="1">
      <c r="E3517"/>
    </row>
    <row r="3518" spans="5:5" ht="14.25" thickTop="1" thickBot="1">
      <c r="E3518"/>
    </row>
    <row r="3519" spans="5:5" ht="14.25" thickTop="1" thickBot="1">
      <c r="E3519"/>
    </row>
    <row r="3520" spans="5:5" ht="14.25" thickTop="1" thickBot="1">
      <c r="E3520"/>
    </row>
    <row r="3521" spans="5:5" ht="14.25" thickTop="1" thickBot="1">
      <c r="E3521"/>
    </row>
    <row r="3522" spans="5:5" ht="14.25" thickTop="1" thickBot="1">
      <c r="E3522"/>
    </row>
    <row r="3523" spans="5:5" ht="14.25" thickTop="1" thickBot="1">
      <c r="E3523"/>
    </row>
    <row r="3524" spans="5:5" ht="14.25" thickTop="1" thickBot="1">
      <c r="E3524"/>
    </row>
    <row r="3525" spans="5:5" ht="14.25" thickTop="1" thickBot="1">
      <c r="E3525"/>
    </row>
    <row r="3526" spans="5:5" ht="14.25" thickTop="1" thickBot="1">
      <c r="E3526"/>
    </row>
    <row r="3527" spans="5:5" ht="14.25" thickTop="1" thickBot="1">
      <c r="E3527"/>
    </row>
    <row r="3528" spans="5:5" ht="14.25" thickTop="1" thickBot="1">
      <c r="E3528"/>
    </row>
    <row r="3529" spans="5:5" ht="14.25" thickTop="1" thickBot="1">
      <c r="E3529"/>
    </row>
    <row r="3530" spans="5:5" ht="14.25" thickTop="1" thickBot="1">
      <c r="E3530"/>
    </row>
    <row r="3531" spans="5:5" ht="14.25" thickTop="1" thickBot="1">
      <c r="E3531"/>
    </row>
    <row r="3532" spans="5:5" ht="14.25" thickTop="1" thickBot="1">
      <c r="E3532"/>
    </row>
    <row r="3533" spans="5:5" ht="14.25" thickTop="1" thickBot="1">
      <c r="E3533"/>
    </row>
    <row r="3534" spans="5:5" ht="14.25" thickTop="1" thickBot="1">
      <c r="E3534"/>
    </row>
    <row r="3535" spans="5:5" ht="14.25" thickTop="1" thickBot="1">
      <c r="E3535"/>
    </row>
    <row r="3536" spans="5:5" ht="14.25" thickTop="1" thickBot="1">
      <c r="E3536"/>
    </row>
    <row r="3537" spans="5:5" ht="14.25" thickTop="1" thickBot="1">
      <c r="E3537"/>
    </row>
    <row r="3538" spans="5:5" ht="14.25" thickTop="1" thickBot="1">
      <c r="E3538"/>
    </row>
    <row r="3539" spans="5:5" ht="14.25" thickTop="1" thickBot="1">
      <c r="E3539"/>
    </row>
    <row r="3540" spans="5:5" ht="14.25" thickTop="1" thickBot="1">
      <c r="E3540"/>
    </row>
    <row r="3541" spans="5:5" ht="14.25" thickTop="1" thickBot="1">
      <c r="E3541"/>
    </row>
    <row r="3542" spans="5:5" ht="14.25" thickTop="1" thickBot="1">
      <c r="E3542"/>
    </row>
    <row r="3543" spans="5:5" ht="14.25" thickTop="1" thickBot="1">
      <c r="E3543"/>
    </row>
    <row r="3544" spans="5:5" ht="14.25" thickTop="1" thickBot="1">
      <c r="E3544"/>
    </row>
    <row r="3545" spans="5:5" ht="14.25" thickTop="1" thickBot="1">
      <c r="E3545"/>
    </row>
    <row r="3546" spans="5:5" ht="14.25" thickTop="1" thickBot="1">
      <c r="E3546"/>
    </row>
    <row r="3547" spans="5:5" ht="14.25" thickTop="1" thickBot="1">
      <c r="E3547"/>
    </row>
    <row r="3548" spans="5:5" ht="14.25" thickTop="1" thickBot="1">
      <c r="E3548"/>
    </row>
    <row r="3549" spans="5:5" ht="14.25" thickTop="1" thickBot="1">
      <c r="E3549"/>
    </row>
    <row r="3550" spans="5:5" ht="14.25" thickTop="1" thickBot="1">
      <c r="E3550"/>
    </row>
    <row r="3551" spans="5:5" ht="14.25" thickTop="1" thickBot="1">
      <c r="E3551"/>
    </row>
    <row r="3552" spans="5:5" ht="14.25" thickTop="1" thickBot="1">
      <c r="E3552"/>
    </row>
    <row r="3553" spans="5:5" ht="14.25" thickTop="1" thickBot="1">
      <c r="E3553"/>
    </row>
    <row r="3554" spans="5:5" ht="14.25" thickTop="1" thickBot="1">
      <c r="E3554"/>
    </row>
    <row r="3555" spans="5:5" ht="14.25" thickTop="1" thickBot="1">
      <c r="E3555"/>
    </row>
    <row r="3556" spans="5:5" ht="14.25" thickTop="1" thickBot="1">
      <c r="E3556"/>
    </row>
    <row r="3557" spans="5:5" ht="14.25" thickTop="1" thickBot="1">
      <c r="E3557"/>
    </row>
    <row r="3558" spans="5:5" ht="14.25" thickTop="1" thickBot="1">
      <c r="E3558"/>
    </row>
    <row r="3559" spans="5:5" ht="14.25" thickTop="1" thickBot="1">
      <c r="E3559"/>
    </row>
    <row r="3560" spans="5:5" ht="14.25" thickTop="1" thickBot="1">
      <c r="E3560"/>
    </row>
    <row r="3561" spans="5:5" ht="14.25" thickTop="1" thickBot="1">
      <c r="E3561"/>
    </row>
    <row r="3562" spans="5:5" ht="14.25" thickTop="1" thickBot="1">
      <c r="E3562"/>
    </row>
    <row r="3563" spans="5:5" ht="14.25" thickTop="1" thickBot="1">
      <c r="E3563"/>
    </row>
    <row r="3564" spans="5:5" ht="14.25" thickTop="1" thickBot="1">
      <c r="E3564"/>
    </row>
    <row r="3565" spans="5:5" ht="14.25" thickTop="1" thickBot="1">
      <c r="E3565"/>
    </row>
    <row r="3566" spans="5:5" ht="14.25" thickTop="1" thickBot="1">
      <c r="E3566"/>
    </row>
    <row r="3567" spans="5:5" ht="14.25" thickTop="1" thickBot="1">
      <c r="E3567"/>
    </row>
    <row r="3568" spans="5:5" ht="14.25" thickTop="1" thickBot="1">
      <c r="E3568"/>
    </row>
    <row r="3569" spans="5:5" ht="14.25" thickTop="1" thickBot="1">
      <c r="E3569"/>
    </row>
    <row r="3570" spans="5:5" ht="14.25" thickTop="1" thickBot="1">
      <c r="E3570"/>
    </row>
    <row r="3571" spans="5:5" ht="14.25" thickTop="1" thickBot="1">
      <c r="E3571"/>
    </row>
    <row r="3572" spans="5:5" ht="14.25" thickTop="1" thickBot="1">
      <c r="E3572"/>
    </row>
    <row r="3573" spans="5:5" ht="14.25" thickTop="1" thickBot="1">
      <c r="E3573"/>
    </row>
    <row r="3574" spans="5:5" ht="14.25" thickTop="1" thickBot="1">
      <c r="E3574"/>
    </row>
    <row r="3575" spans="5:5" ht="14.25" thickTop="1" thickBot="1">
      <c r="E3575"/>
    </row>
    <row r="3576" spans="5:5" ht="14.25" thickTop="1" thickBot="1">
      <c r="E3576"/>
    </row>
    <row r="3577" spans="5:5" ht="14.25" thickTop="1" thickBot="1">
      <c r="E3577"/>
    </row>
    <row r="3578" spans="5:5" ht="14.25" thickTop="1" thickBot="1">
      <c r="E3578"/>
    </row>
    <row r="3579" spans="5:5" ht="14.25" thickTop="1" thickBot="1">
      <c r="E3579"/>
    </row>
    <row r="3580" spans="5:5" ht="14.25" thickTop="1" thickBot="1">
      <c r="E3580"/>
    </row>
    <row r="3581" spans="5:5" ht="14.25" thickTop="1" thickBot="1">
      <c r="E3581"/>
    </row>
    <row r="3582" spans="5:5" ht="14.25" thickTop="1" thickBot="1">
      <c r="E3582"/>
    </row>
    <row r="3583" spans="5:5" ht="14.25" thickTop="1" thickBot="1">
      <c r="E3583"/>
    </row>
    <row r="3584" spans="5:5" ht="14.25" thickTop="1" thickBot="1">
      <c r="E3584"/>
    </row>
    <row r="3585" spans="5:5" ht="14.25" thickTop="1" thickBot="1">
      <c r="E3585"/>
    </row>
    <row r="3586" spans="5:5" ht="14.25" thickTop="1" thickBot="1">
      <c r="E3586"/>
    </row>
    <row r="3587" spans="5:5" ht="14.25" thickTop="1" thickBot="1">
      <c r="E3587"/>
    </row>
    <row r="3588" spans="5:5" ht="14.25" thickTop="1" thickBot="1">
      <c r="E3588"/>
    </row>
    <row r="3589" spans="5:5" ht="14.25" thickTop="1" thickBot="1">
      <c r="E3589"/>
    </row>
    <row r="3590" spans="5:5" ht="14.25" thickTop="1" thickBot="1">
      <c r="E3590"/>
    </row>
    <row r="3591" spans="5:5" ht="14.25" thickTop="1" thickBot="1">
      <c r="E3591"/>
    </row>
    <row r="3592" spans="5:5" ht="14.25" thickTop="1" thickBot="1">
      <c r="E3592"/>
    </row>
    <row r="3593" spans="5:5" ht="14.25" thickTop="1" thickBot="1">
      <c r="E3593"/>
    </row>
    <row r="3594" spans="5:5" ht="14.25" thickTop="1" thickBot="1">
      <c r="E3594"/>
    </row>
    <row r="3595" spans="5:5" ht="14.25" thickTop="1" thickBot="1">
      <c r="E3595"/>
    </row>
    <row r="3596" spans="5:5" ht="14.25" thickTop="1" thickBot="1">
      <c r="E3596"/>
    </row>
    <row r="3597" spans="5:5" ht="14.25" thickTop="1" thickBot="1">
      <c r="E3597"/>
    </row>
    <row r="3598" spans="5:5" ht="14.25" thickTop="1" thickBot="1">
      <c r="E3598"/>
    </row>
    <row r="3599" spans="5:5" ht="14.25" thickTop="1" thickBot="1">
      <c r="E3599"/>
    </row>
    <row r="3600" spans="5:5" ht="14.25" thickTop="1" thickBot="1">
      <c r="E3600"/>
    </row>
    <row r="3601" spans="5:5" ht="14.25" thickTop="1" thickBot="1">
      <c r="E3601"/>
    </row>
    <row r="3602" spans="5:5" ht="14.25" thickTop="1" thickBot="1">
      <c r="E3602"/>
    </row>
    <row r="3603" spans="5:5" ht="14.25" thickTop="1" thickBot="1">
      <c r="E3603"/>
    </row>
    <row r="3604" spans="5:5" ht="14.25" thickTop="1" thickBot="1">
      <c r="E3604"/>
    </row>
    <row r="3605" spans="5:5" ht="14.25" thickTop="1" thickBot="1">
      <c r="E3605"/>
    </row>
    <row r="3606" spans="5:5" ht="14.25" thickTop="1" thickBot="1">
      <c r="E3606"/>
    </row>
    <row r="3607" spans="5:5" ht="14.25" thickTop="1" thickBot="1">
      <c r="E3607"/>
    </row>
    <row r="3608" spans="5:5" ht="14.25" thickTop="1" thickBot="1">
      <c r="E3608"/>
    </row>
    <row r="3609" spans="5:5" ht="14.25" thickTop="1" thickBot="1">
      <c r="E3609"/>
    </row>
    <row r="3610" spans="5:5" ht="14.25" thickTop="1" thickBot="1">
      <c r="E3610"/>
    </row>
    <row r="3611" spans="5:5" ht="14.25" thickTop="1" thickBot="1">
      <c r="E3611"/>
    </row>
    <row r="3612" spans="5:5" ht="14.25" thickTop="1" thickBot="1">
      <c r="E3612"/>
    </row>
    <row r="3613" spans="5:5" ht="14.25" thickTop="1" thickBot="1">
      <c r="E3613"/>
    </row>
    <row r="3614" spans="5:5" ht="14.25" thickTop="1" thickBot="1">
      <c r="E3614"/>
    </row>
    <row r="3615" spans="5:5" ht="14.25" thickTop="1" thickBot="1">
      <c r="E3615"/>
    </row>
    <row r="3616" spans="5:5" ht="14.25" thickTop="1" thickBot="1">
      <c r="E3616"/>
    </row>
    <row r="3617" spans="5:5" ht="14.25" thickTop="1" thickBot="1">
      <c r="E3617"/>
    </row>
    <row r="3618" spans="5:5" ht="14.25" thickTop="1" thickBot="1">
      <c r="E3618"/>
    </row>
    <row r="3619" spans="5:5" ht="14.25" thickTop="1" thickBot="1">
      <c r="E3619"/>
    </row>
    <row r="3620" spans="5:5" ht="14.25" thickTop="1" thickBot="1">
      <c r="E3620"/>
    </row>
    <row r="3621" spans="5:5" ht="14.25" thickTop="1" thickBot="1">
      <c r="E3621"/>
    </row>
    <row r="3622" spans="5:5" ht="14.25" thickTop="1" thickBot="1">
      <c r="E3622"/>
    </row>
    <row r="3623" spans="5:5" ht="14.25" thickTop="1" thickBot="1">
      <c r="E3623"/>
    </row>
    <row r="3624" spans="5:5" ht="14.25" thickTop="1" thickBot="1">
      <c r="E3624"/>
    </row>
    <row r="3625" spans="5:5" ht="14.25" thickTop="1" thickBot="1">
      <c r="E3625"/>
    </row>
    <row r="3626" spans="5:5" ht="14.25" thickTop="1" thickBot="1">
      <c r="E3626"/>
    </row>
    <row r="3627" spans="5:5" ht="14.25" thickTop="1" thickBot="1">
      <c r="E3627"/>
    </row>
    <row r="3628" spans="5:5" ht="14.25" thickTop="1" thickBot="1">
      <c r="E3628"/>
    </row>
    <row r="3629" spans="5:5" ht="14.25" thickTop="1" thickBot="1">
      <c r="E3629"/>
    </row>
    <row r="3630" spans="5:5" ht="14.25" thickTop="1" thickBot="1">
      <c r="E3630"/>
    </row>
    <row r="3631" spans="5:5" ht="14.25" thickTop="1" thickBot="1">
      <c r="E3631"/>
    </row>
    <row r="3632" spans="5:5" ht="14.25" thickTop="1" thickBot="1">
      <c r="E3632"/>
    </row>
    <row r="3633" spans="5:5" ht="14.25" thickTop="1" thickBot="1">
      <c r="E3633"/>
    </row>
    <row r="3634" spans="5:5" ht="14.25" thickTop="1" thickBot="1">
      <c r="E3634"/>
    </row>
    <row r="3635" spans="5:5" ht="14.25" thickTop="1" thickBot="1">
      <c r="E3635"/>
    </row>
    <row r="3636" spans="5:5" ht="14.25" thickTop="1" thickBot="1">
      <c r="E3636"/>
    </row>
    <row r="3637" spans="5:5" ht="14.25" thickTop="1" thickBot="1">
      <c r="E3637"/>
    </row>
    <row r="3638" spans="5:5" ht="14.25" thickTop="1" thickBot="1">
      <c r="E3638"/>
    </row>
    <row r="3639" spans="5:5" ht="14.25" thickTop="1" thickBot="1">
      <c r="E3639"/>
    </row>
    <row r="3640" spans="5:5" ht="14.25" thickTop="1" thickBot="1">
      <c r="E3640"/>
    </row>
    <row r="3641" spans="5:5" ht="14.25" thickTop="1" thickBot="1">
      <c r="E3641"/>
    </row>
    <row r="3642" spans="5:5" ht="14.25" thickTop="1" thickBot="1">
      <c r="E3642"/>
    </row>
    <row r="3643" spans="5:5" ht="14.25" thickTop="1" thickBot="1">
      <c r="E3643"/>
    </row>
    <row r="3644" spans="5:5" ht="14.25" thickTop="1" thickBot="1">
      <c r="E3644"/>
    </row>
    <row r="3645" spans="5:5" ht="14.25" thickTop="1" thickBot="1">
      <c r="E3645"/>
    </row>
    <row r="3646" spans="5:5" ht="14.25" thickTop="1" thickBot="1">
      <c r="E3646"/>
    </row>
    <row r="3647" spans="5:5" ht="14.25" thickTop="1" thickBot="1">
      <c r="E3647"/>
    </row>
    <row r="3648" spans="5:5" ht="14.25" thickTop="1" thickBot="1">
      <c r="E3648"/>
    </row>
    <row r="3649" spans="5:5" ht="14.25" thickTop="1" thickBot="1">
      <c r="E3649"/>
    </row>
    <row r="3650" spans="5:5" ht="14.25" thickTop="1" thickBot="1">
      <c r="E3650"/>
    </row>
    <row r="3651" spans="5:5" ht="14.25" thickTop="1" thickBot="1">
      <c r="E3651"/>
    </row>
    <row r="3652" spans="5:5" ht="14.25" thickTop="1" thickBot="1">
      <c r="E3652"/>
    </row>
    <row r="3653" spans="5:5" ht="14.25" thickTop="1" thickBot="1">
      <c r="E3653"/>
    </row>
    <row r="3654" spans="5:5" ht="14.25" thickTop="1" thickBot="1">
      <c r="E3654"/>
    </row>
    <row r="3655" spans="5:5" ht="14.25" thickTop="1" thickBot="1">
      <c r="E3655"/>
    </row>
    <row r="3656" spans="5:5" ht="14.25" thickTop="1" thickBot="1">
      <c r="E3656"/>
    </row>
    <row r="3657" spans="5:5" ht="14.25" thickTop="1" thickBot="1">
      <c r="E3657"/>
    </row>
    <row r="3658" spans="5:5" ht="14.25" thickTop="1" thickBot="1">
      <c r="E3658"/>
    </row>
    <row r="3659" spans="5:5" ht="14.25" thickTop="1" thickBot="1">
      <c r="E3659"/>
    </row>
    <row r="3660" spans="5:5" ht="14.25" thickTop="1" thickBot="1">
      <c r="E3660"/>
    </row>
    <row r="3661" spans="5:5" ht="14.25" thickTop="1" thickBot="1">
      <c r="E3661"/>
    </row>
    <row r="3662" spans="5:5" ht="14.25" thickTop="1" thickBot="1">
      <c r="E3662"/>
    </row>
    <row r="3663" spans="5:5" ht="14.25" thickTop="1" thickBot="1">
      <c r="E3663"/>
    </row>
    <row r="3664" spans="5:5" ht="14.25" thickTop="1" thickBot="1">
      <c r="E3664"/>
    </row>
    <row r="3665" spans="5:5" ht="14.25" thickTop="1" thickBot="1">
      <c r="E3665"/>
    </row>
    <row r="3666" spans="5:5" ht="14.25" thickTop="1" thickBot="1">
      <c r="E3666"/>
    </row>
    <row r="3667" spans="5:5" ht="14.25" thickTop="1" thickBot="1">
      <c r="E3667"/>
    </row>
    <row r="3668" spans="5:5" ht="14.25" thickTop="1" thickBot="1">
      <c r="E3668"/>
    </row>
    <row r="3669" spans="5:5" ht="14.25" thickTop="1" thickBot="1">
      <c r="E3669"/>
    </row>
    <row r="3670" spans="5:5" ht="14.25" thickTop="1" thickBot="1">
      <c r="E3670"/>
    </row>
    <row r="3671" spans="5:5" ht="14.25" thickTop="1" thickBot="1">
      <c r="E3671"/>
    </row>
    <row r="3672" spans="5:5" ht="14.25" thickTop="1" thickBot="1">
      <c r="E3672"/>
    </row>
    <row r="3673" spans="5:5" ht="14.25" thickTop="1" thickBot="1">
      <c r="E3673"/>
    </row>
    <row r="3674" spans="5:5" ht="14.25" thickTop="1" thickBot="1">
      <c r="E3674"/>
    </row>
    <row r="3675" spans="5:5" ht="14.25" thickTop="1" thickBot="1">
      <c r="E3675"/>
    </row>
    <row r="3676" spans="5:5" ht="14.25" thickTop="1" thickBot="1">
      <c r="E3676"/>
    </row>
    <row r="3677" spans="5:5" ht="14.25" thickTop="1" thickBot="1">
      <c r="E3677"/>
    </row>
    <row r="3678" spans="5:5" ht="14.25" thickTop="1" thickBot="1">
      <c r="E3678"/>
    </row>
    <row r="3679" spans="5:5" ht="14.25" thickTop="1" thickBot="1">
      <c r="E3679"/>
    </row>
    <row r="3680" spans="5:5" ht="14.25" thickTop="1" thickBot="1">
      <c r="E3680"/>
    </row>
    <row r="3681" spans="5:5" ht="14.25" thickTop="1" thickBot="1">
      <c r="E3681"/>
    </row>
    <row r="3682" spans="5:5" ht="14.25" thickTop="1" thickBot="1">
      <c r="E3682"/>
    </row>
    <row r="3683" spans="5:5" ht="14.25" thickTop="1" thickBot="1">
      <c r="E3683"/>
    </row>
    <row r="3684" spans="5:5" ht="14.25" thickTop="1" thickBot="1">
      <c r="E3684"/>
    </row>
    <row r="3685" spans="5:5" ht="14.25" thickTop="1" thickBot="1">
      <c r="E3685"/>
    </row>
    <row r="3686" spans="5:5" ht="14.25" thickTop="1" thickBot="1">
      <c r="E3686"/>
    </row>
    <row r="3687" spans="5:5" ht="14.25" thickTop="1" thickBot="1">
      <c r="E3687"/>
    </row>
    <row r="3688" spans="5:5" ht="14.25" thickTop="1" thickBot="1">
      <c r="E3688"/>
    </row>
    <row r="3689" spans="5:5" ht="14.25" thickTop="1" thickBot="1">
      <c r="E3689"/>
    </row>
    <row r="3690" spans="5:5" ht="14.25" thickTop="1" thickBot="1">
      <c r="E3690"/>
    </row>
    <row r="3691" spans="5:5" ht="14.25" thickTop="1" thickBot="1">
      <c r="E3691"/>
    </row>
    <row r="3692" spans="5:5" ht="14.25" thickTop="1" thickBot="1">
      <c r="E3692"/>
    </row>
    <row r="3693" spans="5:5" ht="14.25" thickTop="1" thickBot="1">
      <c r="E3693"/>
    </row>
    <row r="3694" spans="5:5" ht="14.25" thickTop="1" thickBot="1">
      <c r="E3694"/>
    </row>
    <row r="3695" spans="5:5" ht="14.25" thickTop="1" thickBot="1">
      <c r="E3695"/>
    </row>
    <row r="3696" spans="5:5" ht="14.25" thickTop="1" thickBot="1">
      <c r="E3696"/>
    </row>
    <row r="3697" spans="5:5" ht="14.25" thickTop="1" thickBot="1">
      <c r="E3697"/>
    </row>
    <row r="3698" spans="5:5" ht="14.25" thickTop="1" thickBot="1">
      <c r="E3698"/>
    </row>
    <row r="3699" spans="5:5" ht="14.25" thickTop="1" thickBot="1">
      <c r="E3699"/>
    </row>
    <row r="3700" spans="5:5" ht="14.25" thickTop="1" thickBot="1">
      <c r="E3700"/>
    </row>
    <row r="3701" spans="5:5" ht="14.25" thickTop="1" thickBot="1">
      <c r="E3701"/>
    </row>
    <row r="3702" spans="5:5" ht="14.25" thickTop="1" thickBot="1">
      <c r="E3702"/>
    </row>
    <row r="3703" spans="5:5" ht="14.25" thickTop="1" thickBot="1">
      <c r="E3703"/>
    </row>
    <row r="3704" spans="5:5" ht="14.25" thickTop="1" thickBot="1">
      <c r="E3704"/>
    </row>
    <row r="3705" spans="5:5" ht="14.25" thickTop="1" thickBot="1">
      <c r="E3705"/>
    </row>
    <row r="3706" spans="5:5" ht="14.25" thickTop="1" thickBot="1">
      <c r="E3706"/>
    </row>
    <row r="3707" spans="5:5" ht="14.25" thickTop="1" thickBot="1">
      <c r="E3707"/>
    </row>
    <row r="3708" spans="5:5" ht="14.25" thickTop="1" thickBot="1">
      <c r="E3708"/>
    </row>
    <row r="3709" spans="5:5" ht="14.25" thickTop="1" thickBot="1">
      <c r="E3709"/>
    </row>
    <row r="3710" spans="5:5" ht="14.25" thickTop="1" thickBot="1">
      <c r="E3710"/>
    </row>
    <row r="3711" spans="5:5" ht="14.25" thickTop="1" thickBot="1">
      <c r="E3711"/>
    </row>
    <row r="3712" spans="5:5" ht="14.25" thickTop="1" thickBot="1">
      <c r="E3712"/>
    </row>
    <row r="3713" spans="5:5" ht="14.25" thickTop="1" thickBot="1">
      <c r="E3713"/>
    </row>
    <row r="3714" spans="5:5" ht="14.25" thickTop="1" thickBot="1">
      <c r="E3714"/>
    </row>
    <row r="3715" spans="5:5" ht="14.25" thickTop="1" thickBot="1">
      <c r="E3715"/>
    </row>
    <row r="3716" spans="5:5" ht="14.25" thickTop="1" thickBot="1">
      <c r="E3716"/>
    </row>
    <row r="3717" spans="5:5" ht="14.25" thickTop="1" thickBot="1">
      <c r="E3717"/>
    </row>
    <row r="3718" spans="5:5" ht="14.25" thickTop="1" thickBot="1">
      <c r="E3718"/>
    </row>
    <row r="3719" spans="5:5" ht="14.25" thickTop="1" thickBot="1">
      <c r="E3719"/>
    </row>
    <row r="3720" spans="5:5" ht="14.25" thickTop="1" thickBot="1">
      <c r="E3720"/>
    </row>
    <row r="3721" spans="5:5" ht="14.25" thickTop="1" thickBot="1">
      <c r="E3721"/>
    </row>
    <row r="3722" spans="5:5" ht="14.25" thickTop="1" thickBot="1">
      <c r="E3722"/>
    </row>
    <row r="3723" spans="5:5" ht="14.25" thickTop="1" thickBot="1">
      <c r="E3723"/>
    </row>
    <row r="3724" spans="5:5" ht="14.25" thickTop="1" thickBot="1">
      <c r="E3724"/>
    </row>
    <row r="3725" spans="5:5" ht="14.25" thickTop="1" thickBot="1">
      <c r="E3725"/>
    </row>
    <row r="3726" spans="5:5" ht="14.25" thickTop="1" thickBot="1">
      <c r="E3726"/>
    </row>
    <row r="3727" spans="5:5" ht="14.25" thickTop="1" thickBot="1">
      <c r="E3727"/>
    </row>
    <row r="3728" spans="5:5" ht="14.25" thickTop="1" thickBot="1">
      <c r="E3728"/>
    </row>
    <row r="3729" spans="5:5" ht="14.25" thickTop="1" thickBot="1">
      <c r="E3729"/>
    </row>
    <row r="3730" spans="5:5" ht="14.25" thickTop="1" thickBot="1">
      <c r="E3730"/>
    </row>
    <row r="3731" spans="5:5" ht="14.25" thickTop="1" thickBot="1">
      <c r="E3731"/>
    </row>
    <row r="3732" spans="5:5" ht="14.25" thickTop="1" thickBot="1">
      <c r="E3732"/>
    </row>
    <row r="3733" spans="5:5" ht="14.25" thickTop="1" thickBot="1">
      <c r="E3733"/>
    </row>
    <row r="3734" spans="5:5" ht="14.25" thickTop="1" thickBot="1">
      <c r="E3734"/>
    </row>
    <row r="3735" spans="5:5" ht="14.25" thickTop="1" thickBot="1">
      <c r="E3735"/>
    </row>
    <row r="3736" spans="5:5" ht="14.25" thickTop="1" thickBot="1">
      <c r="E3736"/>
    </row>
    <row r="3737" spans="5:5" ht="14.25" thickTop="1" thickBot="1">
      <c r="E3737"/>
    </row>
    <row r="3738" spans="5:5" ht="14.25" thickTop="1" thickBot="1">
      <c r="E3738"/>
    </row>
    <row r="3739" spans="5:5" ht="14.25" thickTop="1" thickBot="1">
      <c r="E3739"/>
    </row>
    <row r="3740" spans="5:5" ht="14.25" thickTop="1" thickBot="1">
      <c r="E3740"/>
    </row>
    <row r="3741" spans="5:5" ht="14.25" thickTop="1" thickBot="1">
      <c r="E3741"/>
    </row>
    <row r="3742" spans="5:5" ht="14.25" thickTop="1" thickBot="1">
      <c r="E3742"/>
    </row>
    <row r="3743" spans="5:5" ht="14.25" thickTop="1" thickBot="1">
      <c r="E3743"/>
    </row>
    <row r="3744" spans="5:5" ht="14.25" thickTop="1" thickBot="1">
      <c r="E3744"/>
    </row>
    <row r="3745" spans="5:5" ht="14.25" thickTop="1" thickBot="1">
      <c r="E3745"/>
    </row>
    <row r="3746" spans="5:5" ht="14.25" thickTop="1" thickBot="1">
      <c r="E3746"/>
    </row>
    <row r="3747" spans="5:5" ht="14.25" thickTop="1" thickBot="1">
      <c r="E3747"/>
    </row>
    <row r="3748" spans="5:5" ht="14.25" thickTop="1" thickBot="1">
      <c r="E3748"/>
    </row>
    <row r="3749" spans="5:5" ht="14.25" thickTop="1" thickBot="1">
      <c r="E3749"/>
    </row>
    <row r="3750" spans="5:5" ht="14.25" thickTop="1" thickBot="1">
      <c r="E3750"/>
    </row>
    <row r="3751" spans="5:5" ht="14.25" thickTop="1" thickBot="1">
      <c r="E3751"/>
    </row>
    <row r="3752" spans="5:5" ht="14.25" thickTop="1" thickBot="1">
      <c r="E3752"/>
    </row>
    <row r="3753" spans="5:5" ht="14.25" thickTop="1" thickBot="1">
      <c r="E3753"/>
    </row>
    <row r="3754" spans="5:5" ht="14.25" thickTop="1" thickBot="1">
      <c r="E3754"/>
    </row>
    <row r="3755" spans="5:5" ht="14.25" thickTop="1" thickBot="1">
      <c r="E3755"/>
    </row>
    <row r="3756" spans="5:5" ht="14.25" thickTop="1" thickBot="1">
      <c r="E3756"/>
    </row>
    <row r="3757" spans="5:5" ht="14.25" thickTop="1" thickBot="1">
      <c r="E3757"/>
    </row>
    <row r="3758" spans="5:5" ht="14.25" thickTop="1" thickBot="1">
      <c r="E3758"/>
    </row>
    <row r="3759" spans="5:5" ht="14.25" thickTop="1" thickBot="1">
      <c r="E3759"/>
    </row>
    <row r="3760" spans="5:5" ht="14.25" thickTop="1" thickBot="1">
      <c r="E3760"/>
    </row>
    <row r="3761" spans="5:5" ht="14.25" thickTop="1" thickBot="1">
      <c r="E3761"/>
    </row>
    <row r="3762" spans="5:5" ht="14.25" thickTop="1" thickBot="1">
      <c r="E3762"/>
    </row>
    <row r="3763" spans="5:5" ht="14.25" thickTop="1" thickBot="1">
      <c r="E3763"/>
    </row>
    <row r="3764" spans="5:5" ht="14.25" thickTop="1" thickBot="1">
      <c r="E3764"/>
    </row>
    <row r="3765" spans="5:5" ht="14.25" thickTop="1" thickBot="1">
      <c r="E3765"/>
    </row>
    <row r="3766" spans="5:5" ht="14.25" thickTop="1" thickBot="1">
      <c r="E3766"/>
    </row>
    <row r="3767" spans="5:5" ht="14.25" thickTop="1" thickBot="1">
      <c r="E3767"/>
    </row>
    <row r="3768" spans="5:5" ht="14.25" thickTop="1" thickBot="1">
      <c r="E3768"/>
    </row>
    <row r="3769" spans="5:5" ht="14.25" thickTop="1" thickBot="1">
      <c r="E3769"/>
    </row>
    <row r="3770" spans="5:5" ht="14.25" thickTop="1" thickBot="1">
      <c r="E3770"/>
    </row>
    <row r="3771" spans="5:5" ht="14.25" thickTop="1" thickBot="1">
      <c r="E3771"/>
    </row>
    <row r="3772" spans="5:5" ht="14.25" thickTop="1" thickBot="1">
      <c r="E3772"/>
    </row>
    <row r="3773" spans="5:5" ht="14.25" thickTop="1" thickBot="1">
      <c r="E3773"/>
    </row>
    <row r="3774" spans="5:5" ht="14.25" thickTop="1" thickBot="1">
      <c r="E3774"/>
    </row>
    <row r="3775" spans="5:5" ht="14.25" thickTop="1" thickBot="1">
      <c r="E3775"/>
    </row>
    <row r="3776" spans="5:5" ht="14.25" thickTop="1" thickBot="1">
      <c r="E3776"/>
    </row>
    <row r="3777" spans="5:5" ht="14.25" thickTop="1" thickBot="1">
      <c r="E3777"/>
    </row>
    <row r="3778" spans="5:5" ht="14.25" thickTop="1" thickBot="1">
      <c r="E3778"/>
    </row>
    <row r="3779" spans="5:5" ht="14.25" thickTop="1" thickBot="1">
      <c r="E3779"/>
    </row>
    <row r="3780" spans="5:5" ht="14.25" thickTop="1" thickBot="1">
      <c r="E3780"/>
    </row>
    <row r="3781" spans="5:5" ht="14.25" thickTop="1" thickBot="1">
      <c r="E3781"/>
    </row>
    <row r="3782" spans="5:5" ht="14.25" thickTop="1" thickBot="1">
      <c r="E3782"/>
    </row>
    <row r="3783" spans="5:5" ht="14.25" thickTop="1" thickBot="1">
      <c r="E3783"/>
    </row>
    <row r="3784" spans="5:5" ht="14.25" thickTop="1" thickBot="1">
      <c r="E3784"/>
    </row>
    <row r="3785" spans="5:5" ht="14.25" thickTop="1" thickBot="1">
      <c r="E3785"/>
    </row>
    <row r="3786" spans="5:5" ht="14.25" thickTop="1" thickBot="1">
      <c r="E3786"/>
    </row>
    <row r="3787" spans="5:5" ht="14.25" thickTop="1" thickBot="1">
      <c r="E3787"/>
    </row>
    <row r="3788" spans="5:5" ht="14.25" thickTop="1" thickBot="1">
      <c r="E3788"/>
    </row>
    <row r="3789" spans="5:5" ht="14.25" thickTop="1" thickBot="1">
      <c r="E3789"/>
    </row>
    <row r="3790" spans="5:5" ht="14.25" thickTop="1" thickBot="1">
      <c r="E3790"/>
    </row>
    <row r="3791" spans="5:5" ht="14.25" thickTop="1" thickBot="1">
      <c r="E3791"/>
    </row>
    <row r="3792" spans="5:5" ht="14.25" thickTop="1" thickBot="1">
      <c r="E3792"/>
    </row>
    <row r="3793" spans="5:5" ht="14.25" thickTop="1" thickBot="1">
      <c r="E3793"/>
    </row>
    <row r="3794" spans="5:5" ht="14.25" thickTop="1" thickBot="1">
      <c r="E3794"/>
    </row>
    <row r="3795" spans="5:5" ht="14.25" thickTop="1" thickBot="1">
      <c r="E3795"/>
    </row>
    <row r="3796" spans="5:5" ht="14.25" thickTop="1" thickBot="1">
      <c r="E3796"/>
    </row>
    <row r="3797" spans="5:5" ht="14.25" thickTop="1" thickBot="1">
      <c r="E3797"/>
    </row>
    <row r="3798" spans="5:5" ht="14.25" thickTop="1" thickBot="1">
      <c r="E3798"/>
    </row>
    <row r="3799" spans="5:5" ht="14.25" thickTop="1" thickBot="1">
      <c r="E3799"/>
    </row>
    <row r="3800" spans="5:5" ht="14.25" thickTop="1" thickBot="1">
      <c r="E3800"/>
    </row>
    <row r="3801" spans="5:5" ht="14.25" thickTop="1" thickBot="1">
      <c r="E3801"/>
    </row>
    <row r="3802" spans="5:5" ht="14.25" thickTop="1" thickBot="1">
      <c r="E3802"/>
    </row>
    <row r="3803" spans="5:5" ht="14.25" thickTop="1" thickBot="1">
      <c r="E3803"/>
    </row>
    <row r="3804" spans="5:5" ht="14.25" thickTop="1" thickBot="1">
      <c r="E3804"/>
    </row>
    <row r="3805" spans="5:5" ht="14.25" thickTop="1" thickBot="1">
      <c r="E3805"/>
    </row>
    <row r="3806" spans="5:5" ht="14.25" thickTop="1" thickBot="1">
      <c r="E3806"/>
    </row>
    <row r="3807" spans="5:5" ht="14.25" thickTop="1" thickBot="1">
      <c r="E3807"/>
    </row>
    <row r="3808" spans="5:5" ht="14.25" thickTop="1" thickBot="1">
      <c r="E3808"/>
    </row>
    <row r="3809" spans="5:5" ht="14.25" thickTop="1" thickBot="1">
      <c r="E3809"/>
    </row>
    <row r="3810" spans="5:5" ht="14.25" thickTop="1" thickBot="1">
      <c r="E3810"/>
    </row>
    <row r="3811" spans="5:5" ht="14.25" thickTop="1" thickBot="1">
      <c r="E3811"/>
    </row>
    <row r="3812" spans="5:5" ht="14.25" thickTop="1" thickBot="1">
      <c r="E3812"/>
    </row>
    <row r="3813" spans="5:5" ht="14.25" thickTop="1" thickBot="1">
      <c r="E3813"/>
    </row>
    <row r="3814" spans="5:5" ht="14.25" thickTop="1" thickBot="1">
      <c r="E3814"/>
    </row>
    <row r="3815" spans="5:5" ht="14.25" thickTop="1" thickBot="1">
      <c r="E3815"/>
    </row>
    <row r="3816" spans="5:5" ht="14.25" thickTop="1" thickBot="1">
      <c r="E3816"/>
    </row>
    <row r="3817" spans="5:5" ht="14.25" thickTop="1" thickBot="1">
      <c r="E3817"/>
    </row>
    <row r="3818" spans="5:5" ht="14.25" thickTop="1" thickBot="1">
      <c r="E3818"/>
    </row>
    <row r="3819" spans="5:5" ht="14.25" thickTop="1" thickBot="1">
      <c r="E3819"/>
    </row>
    <row r="3820" spans="5:5" ht="14.25" thickTop="1" thickBot="1">
      <c r="E3820"/>
    </row>
    <row r="3821" spans="5:5" ht="14.25" thickTop="1" thickBot="1">
      <c r="E3821"/>
    </row>
    <row r="3822" spans="5:5" ht="14.25" thickTop="1" thickBot="1">
      <c r="E3822"/>
    </row>
    <row r="3823" spans="5:5" ht="14.25" thickTop="1" thickBot="1">
      <c r="E3823"/>
    </row>
    <row r="3824" spans="5:5" ht="14.25" thickTop="1" thickBot="1">
      <c r="E3824"/>
    </row>
    <row r="3825" spans="5:5" ht="14.25" thickTop="1" thickBot="1">
      <c r="E3825"/>
    </row>
    <row r="3826" spans="5:5" ht="14.25" thickTop="1" thickBot="1">
      <c r="E3826"/>
    </row>
    <row r="3827" spans="5:5" ht="14.25" thickTop="1" thickBot="1">
      <c r="E3827"/>
    </row>
    <row r="3828" spans="5:5" ht="14.25" thickTop="1" thickBot="1">
      <c r="E3828"/>
    </row>
    <row r="3829" spans="5:5" ht="14.25" thickTop="1" thickBot="1">
      <c r="E3829"/>
    </row>
    <row r="3830" spans="5:5" ht="14.25" thickTop="1" thickBot="1">
      <c r="E3830"/>
    </row>
    <row r="3831" spans="5:5" ht="14.25" thickTop="1" thickBot="1">
      <c r="E3831"/>
    </row>
    <row r="3832" spans="5:5" ht="14.25" thickTop="1" thickBot="1">
      <c r="E3832"/>
    </row>
    <row r="3833" spans="5:5" ht="14.25" thickTop="1" thickBot="1">
      <c r="E3833"/>
    </row>
    <row r="3834" spans="5:5" ht="14.25" thickTop="1" thickBot="1">
      <c r="E3834"/>
    </row>
    <row r="3835" spans="5:5" ht="14.25" thickTop="1" thickBot="1">
      <c r="E3835"/>
    </row>
    <row r="3836" spans="5:5" ht="14.25" thickTop="1" thickBot="1">
      <c r="E3836"/>
    </row>
    <row r="3837" spans="5:5" ht="14.25" thickTop="1" thickBot="1">
      <c r="E3837"/>
    </row>
    <row r="3838" spans="5:5" ht="14.25" thickTop="1" thickBot="1">
      <c r="E3838"/>
    </row>
    <row r="3839" spans="5:5" ht="14.25" thickTop="1" thickBot="1">
      <c r="E3839"/>
    </row>
    <row r="3840" spans="5:5" ht="14.25" thickTop="1" thickBot="1">
      <c r="E3840"/>
    </row>
    <row r="3841" spans="5:5" ht="14.25" thickTop="1" thickBot="1">
      <c r="E3841"/>
    </row>
    <row r="3842" spans="5:5" ht="14.25" thickTop="1" thickBot="1">
      <c r="E3842"/>
    </row>
    <row r="3843" spans="5:5" ht="14.25" thickTop="1" thickBot="1">
      <c r="E3843"/>
    </row>
    <row r="3844" spans="5:5" ht="14.25" thickTop="1" thickBot="1">
      <c r="E3844"/>
    </row>
    <row r="3845" spans="5:5" ht="14.25" thickTop="1" thickBot="1">
      <c r="E3845"/>
    </row>
    <row r="3846" spans="5:5" ht="14.25" thickTop="1" thickBot="1">
      <c r="E3846"/>
    </row>
    <row r="3847" spans="5:5" ht="14.25" thickTop="1" thickBot="1">
      <c r="E3847"/>
    </row>
    <row r="3848" spans="5:5" ht="14.25" thickTop="1" thickBot="1">
      <c r="E3848"/>
    </row>
    <row r="3849" spans="5:5" ht="14.25" thickTop="1" thickBot="1">
      <c r="E3849"/>
    </row>
    <row r="3850" spans="5:5" ht="14.25" thickTop="1" thickBot="1">
      <c r="E3850"/>
    </row>
    <row r="3851" spans="5:5" ht="14.25" thickTop="1" thickBot="1">
      <c r="E3851"/>
    </row>
    <row r="3852" spans="5:5" ht="14.25" thickTop="1" thickBot="1">
      <c r="E3852"/>
    </row>
    <row r="3853" spans="5:5" ht="14.25" thickTop="1" thickBot="1">
      <c r="E3853"/>
    </row>
    <row r="3854" spans="5:5" ht="14.25" thickTop="1" thickBot="1">
      <c r="E3854"/>
    </row>
    <row r="3855" spans="5:5" ht="14.25" thickTop="1" thickBot="1">
      <c r="E3855"/>
    </row>
    <row r="3856" spans="5:5" ht="14.25" thickTop="1" thickBot="1">
      <c r="E3856"/>
    </row>
    <row r="3857" spans="5:5" ht="14.25" thickTop="1" thickBot="1">
      <c r="E3857"/>
    </row>
    <row r="3858" spans="5:5" ht="14.25" thickTop="1" thickBot="1">
      <c r="E3858"/>
    </row>
    <row r="3859" spans="5:5" ht="14.25" thickTop="1" thickBot="1">
      <c r="E3859"/>
    </row>
    <row r="3860" spans="5:5" ht="14.25" thickTop="1" thickBot="1">
      <c r="E3860"/>
    </row>
    <row r="3861" spans="5:5" ht="14.25" thickTop="1" thickBot="1">
      <c r="E3861"/>
    </row>
    <row r="3862" spans="5:5" ht="14.25" thickTop="1" thickBot="1">
      <c r="E3862"/>
    </row>
    <row r="3863" spans="5:5" ht="14.25" thickTop="1" thickBot="1">
      <c r="E3863"/>
    </row>
    <row r="3864" spans="5:5" ht="14.25" thickTop="1" thickBot="1">
      <c r="E3864"/>
    </row>
    <row r="3865" spans="5:5" ht="14.25" thickTop="1" thickBot="1">
      <c r="E3865"/>
    </row>
    <row r="3866" spans="5:5" ht="14.25" thickTop="1" thickBot="1">
      <c r="E3866"/>
    </row>
    <row r="3867" spans="5:5" ht="14.25" thickTop="1" thickBot="1">
      <c r="E3867"/>
    </row>
    <row r="3868" spans="5:5" ht="14.25" thickTop="1" thickBot="1">
      <c r="E3868"/>
    </row>
    <row r="3869" spans="5:5" ht="14.25" thickTop="1" thickBot="1">
      <c r="E3869"/>
    </row>
    <row r="3870" spans="5:5" ht="14.25" thickTop="1" thickBot="1">
      <c r="E3870"/>
    </row>
    <row r="3871" spans="5:5" ht="14.25" thickTop="1" thickBot="1">
      <c r="E3871"/>
    </row>
    <row r="3872" spans="5:5" ht="14.25" thickTop="1" thickBot="1">
      <c r="E3872"/>
    </row>
    <row r="3873" spans="5:5" ht="14.25" thickTop="1" thickBot="1">
      <c r="E3873"/>
    </row>
    <row r="3874" spans="5:5" ht="14.25" thickTop="1" thickBot="1">
      <c r="E3874"/>
    </row>
    <row r="3875" spans="5:5" ht="14.25" thickTop="1" thickBot="1">
      <c r="E3875"/>
    </row>
    <row r="3876" spans="5:5" ht="14.25" thickTop="1" thickBot="1">
      <c r="E3876"/>
    </row>
    <row r="3877" spans="5:5" ht="14.25" thickTop="1" thickBot="1">
      <c r="E3877"/>
    </row>
    <row r="3878" spans="5:5" ht="14.25" thickTop="1" thickBot="1">
      <c r="E3878"/>
    </row>
    <row r="3879" spans="5:5" ht="14.25" thickTop="1" thickBot="1">
      <c r="E3879"/>
    </row>
    <row r="3880" spans="5:5" ht="14.25" thickTop="1" thickBot="1">
      <c r="E3880"/>
    </row>
    <row r="3881" spans="5:5" ht="14.25" thickTop="1" thickBot="1">
      <c r="E3881"/>
    </row>
    <row r="3882" spans="5:5" ht="14.25" thickTop="1" thickBot="1">
      <c r="E3882"/>
    </row>
    <row r="3883" spans="5:5" ht="14.25" thickTop="1" thickBot="1">
      <c r="E3883"/>
    </row>
    <row r="3884" spans="5:5" ht="14.25" thickTop="1" thickBot="1">
      <c r="E3884"/>
    </row>
    <row r="3885" spans="5:5" ht="14.25" thickTop="1" thickBot="1">
      <c r="E3885"/>
    </row>
    <row r="3886" spans="5:5" ht="14.25" thickTop="1" thickBot="1">
      <c r="E3886"/>
    </row>
    <row r="3887" spans="5:5" ht="14.25" thickTop="1" thickBot="1">
      <c r="E3887"/>
    </row>
    <row r="3888" spans="5:5" ht="14.25" thickTop="1" thickBot="1">
      <c r="E3888"/>
    </row>
    <row r="3889" spans="5:5" ht="14.25" thickTop="1" thickBot="1">
      <c r="E3889"/>
    </row>
    <row r="3890" spans="5:5" ht="14.25" thickTop="1" thickBot="1">
      <c r="E3890"/>
    </row>
    <row r="3891" spans="5:5" ht="14.25" thickTop="1" thickBot="1">
      <c r="E3891"/>
    </row>
    <row r="3892" spans="5:5" ht="14.25" thickTop="1" thickBot="1">
      <c r="E3892"/>
    </row>
    <row r="3893" spans="5:5" ht="14.25" thickTop="1" thickBot="1">
      <c r="E3893"/>
    </row>
    <row r="3894" spans="5:5" ht="14.25" thickTop="1" thickBot="1">
      <c r="E3894"/>
    </row>
    <row r="3895" spans="5:5" ht="14.25" thickTop="1" thickBot="1">
      <c r="E3895"/>
    </row>
    <row r="3896" spans="5:5" ht="14.25" thickTop="1" thickBot="1">
      <c r="E3896"/>
    </row>
    <row r="3897" spans="5:5" ht="14.25" thickTop="1" thickBot="1">
      <c r="E3897"/>
    </row>
    <row r="3898" spans="5:5" ht="14.25" thickTop="1" thickBot="1">
      <c r="E3898"/>
    </row>
    <row r="3899" spans="5:5" ht="14.25" thickTop="1" thickBot="1">
      <c r="E3899"/>
    </row>
    <row r="3900" spans="5:5" ht="14.25" thickTop="1" thickBot="1">
      <c r="E3900"/>
    </row>
    <row r="3901" spans="5:5" ht="14.25" thickTop="1" thickBot="1">
      <c r="E3901"/>
    </row>
    <row r="3902" spans="5:5" ht="14.25" thickTop="1" thickBot="1">
      <c r="E3902"/>
    </row>
    <row r="3903" spans="5:5" ht="14.25" thickTop="1" thickBot="1">
      <c r="E3903"/>
    </row>
    <row r="3904" spans="5:5" ht="14.25" thickTop="1" thickBot="1">
      <c r="E3904"/>
    </row>
    <row r="3905" spans="5:5" ht="14.25" thickTop="1" thickBot="1">
      <c r="E3905"/>
    </row>
    <row r="3906" spans="5:5" ht="14.25" thickTop="1" thickBot="1">
      <c r="E3906"/>
    </row>
    <row r="3907" spans="5:5" ht="14.25" thickTop="1" thickBot="1">
      <c r="E3907"/>
    </row>
    <row r="3908" spans="5:5" ht="14.25" thickTop="1" thickBot="1">
      <c r="E3908"/>
    </row>
    <row r="3909" spans="5:5" ht="14.25" thickTop="1" thickBot="1">
      <c r="E3909"/>
    </row>
    <row r="3910" spans="5:5" ht="14.25" thickTop="1" thickBot="1">
      <c r="E3910"/>
    </row>
    <row r="3911" spans="5:5" ht="14.25" thickTop="1" thickBot="1">
      <c r="E3911"/>
    </row>
    <row r="3912" spans="5:5" ht="14.25" thickTop="1" thickBot="1">
      <c r="E3912"/>
    </row>
    <row r="3913" spans="5:5" ht="14.25" thickTop="1" thickBot="1">
      <c r="E3913"/>
    </row>
    <row r="3914" spans="5:5" ht="14.25" thickTop="1" thickBot="1">
      <c r="E3914"/>
    </row>
    <row r="3915" spans="5:5" ht="14.25" thickTop="1" thickBot="1">
      <c r="E3915"/>
    </row>
    <row r="3916" spans="5:5" ht="14.25" thickTop="1" thickBot="1">
      <c r="E3916"/>
    </row>
    <row r="3917" spans="5:5" ht="14.25" thickTop="1" thickBot="1">
      <c r="E3917"/>
    </row>
    <row r="3918" spans="5:5" ht="14.25" thickTop="1" thickBot="1">
      <c r="E3918"/>
    </row>
    <row r="3919" spans="5:5" ht="14.25" thickTop="1" thickBot="1">
      <c r="E3919"/>
    </row>
    <row r="3920" spans="5:5" ht="14.25" thickTop="1" thickBot="1">
      <c r="E3920"/>
    </row>
    <row r="3921" spans="5:5" ht="14.25" thickTop="1" thickBot="1">
      <c r="E3921"/>
    </row>
    <row r="3922" spans="5:5" ht="14.25" thickTop="1" thickBot="1">
      <c r="E3922"/>
    </row>
    <row r="3923" spans="5:5" ht="14.25" thickTop="1" thickBot="1">
      <c r="E3923"/>
    </row>
    <row r="3924" spans="5:5" ht="14.25" thickTop="1" thickBot="1">
      <c r="E3924"/>
    </row>
    <row r="3925" spans="5:5" ht="14.25" thickTop="1" thickBot="1">
      <c r="E3925"/>
    </row>
    <row r="3926" spans="5:5" ht="14.25" thickTop="1" thickBot="1">
      <c r="E3926"/>
    </row>
    <row r="3927" spans="5:5" ht="14.25" thickTop="1" thickBot="1">
      <c r="E3927"/>
    </row>
    <row r="3928" spans="5:5" ht="14.25" thickTop="1" thickBot="1">
      <c r="E3928"/>
    </row>
    <row r="3929" spans="5:5" ht="14.25" thickTop="1" thickBot="1">
      <c r="E3929"/>
    </row>
    <row r="3930" spans="5:5" ht="14.25" thickTop="1" thickBot="1">
      <c r="E3930"/>
    </row>
    <row r="3931" spans="5:5" ht="14.25" thickTop="1" thickBot="1">
      <c r="E3931"/>
    </row>
    <row r="3932" spans="5:5" ht="14.25" thickTop="1" thickBot="1">
      <c r="E3932"/>
    </row>
    <row r="3933" spans="5:5" ht="14.25" thickTop="1" thickBot="1">
      <c r="E3933"/>
    </row>
    <row r="3934" spans="5:5" ht="14.25" thickTop="1" thickBot="1">
      <c r="E3934"/>
    </row>
    <row r="3935" spans="5:5" ht="14.25" thickTop="1" thickBot="1">
      <c r="E3935"/>
    </row>
    <row r="3936" spans="5:5" ht="14.25" thickTop="1" thickBot="1">
      <c r="E3936"/>
    </row>
    <row r="3937" spans="5:5" ht="14.25" thickTop="1" thickBot="1">
      <c r="E3937"/>
    </row>
    <row r="3938" spans="5:5" ht="14.25" thickTop="1" thickBot="1">
      <c r="E3938"/>
    </row>
    <row r="3939" spans="5:5" ht="14.25" thickTop="1" thickBot="1">
      <c r="E3939"/>
    </row>
    <row r="3940" spans="5:5" ht="14.25" thickTop="1" thickBot="1">
      <c r="E3940"/>
    </row>
    <row r="3941" spans="5:5" ht="14.25" thickTop="1" thickBot="1">
      <c r="E3941"/>
    </row>
    <row r="3942" spans="5:5" ht="14.25" thickTop="1" thickBot="1">
      <c r="E3942"/>
    </row>
    <row r="3943" spans="5:5" ht="14.25" thickTop="1" thickBot="1">
      <c r="E3943"/>
    </row>
    <row r="3944" spans="5:5" ht="14.25" thickTop="1" thickBot="1">
      <c r="E3944"/>
    </row>
    <row r="3945" spans="5:5" ht="14.25" thickTop="1" thickBot="1">
      <c r="E3945"/>
    </row>
    <row r="3946" spans="5:5" ht="14.25" thickTop="1" thickBot="1">
      <c r="E3946"/>
    </row>
    <row r="3947" spans="5:5" ht="14.25" thickTop="1" thickBot="1">
      <c r="E3947"/>
    </row>
    <row r="3948" spans="5:5" ht="14.25" thickTop="1" thickBot="1">
      <c r="E3948"/>
    </row>
    <row r="3949" spans="5:5" ht="14.25" thickTop="1" thickBot="1">
      <c r="E3949"/>
    </row>
    <row r="3950" spans="5:5" ht="14.25" thickTop="1" thickBot="1">
      <c r="E3950"/>
    </row>
    <row r="3951" spans="5:5" ht="14.25" thickTop="1" thickBot="1">
      <c r="E3951"/>
    </row>
    <row r="3952" spans="5:5" ht="14.25" thickTop="1" thickBot="1">
      <c r="E3952"/>
    </row>
    <row r="3953" spans="5:5" ht="14.25" thickTop="1" thickBot="1">
      <c r="E3953"/>
    </row>
    <row r="3954" spans="5:5" ht="14.25" thickTop="1" thickBot="1">
      <c r="E3954"/>
    </row>
    <row r="3955" spans="5:5" ht="14.25" thickTop="1" thickBot="1">
      <c r="E3955"/>
    </row>
    <row r="3956" spans="5:5" ht="14.25" thickTop="1" thickBot="1">
      <c r="E3956"/>
    </row>
    <row r="3957" spans="5:5" ht="14.25" thickTop="1" thickBot="1">
      <c r="E3957"/>
    </row>
    <row r="3958" spans="5:5" ht="14.25" thickTop="1" thickBot="1">
      <c r="E3958"/>
    </row>
    <row r="3959" spans="5:5" ht="14.25" thickTop="1" thickBot="1">
      <c r="E3959"/>
    </row>
    <row r="3960" spans="5:5" ht="14.25" thickTop="1" thickBot="1">
      <c r="E3960"/>
    </row>
    <row r="3961" spans="5:5" ht="14.25" thickTop="1" thickBot="1">
      <c r="E3961"/>
    </row>
    <row r="3962" spans="5:5" ht="14.25" thickTop="1" thickBot="1">
      <c r="E3962"/>
    </row>
    <row r="3963" spans="5:5" ht="14.25" thickTop="1" thickBot="1">
      <c r="E3963"/>
    </row>
    <row r="3964" spans="5:5" ht="14.25" thickTop="1" thickBot="1">
      <c r="E3964"/>
    </row>
    <row r="3965" spans="5:5" ht="14.25" thickTop="1" thickBot="1">
      <c r="E3965"/>
    </row>
    <row r="3966" spans="5:5" ht="14.25" thickTop="1" thickBot="1">
      <c r="E3966"/>
    </row>
    <row r="3967" spans="5:5" ht="14.25" thickTop="1" thickBot="1">
      <c r="E3967"/>
    </row>
    <row r="3968" spans="5:5" ht="14.25" thickTop="1" thickBot="1">
      <c r="E3968"/>
    </row>
    <row r="3969" spans="5:5" ht="14.25" thickTop="1" thickBot="1">
      <c r="E3969"/>
    </row>
    <row r="3970" spans="5:5" ht="14.25" thickTop="1" thickBot="1">
      <c r="E3970"/>
    </row>
    <row r="3971" spans="5:5" ht="14.25" thickTop="1" thickBot="1">
      <c r="E3971"/>
    </row>
    <row r="3972" spans="5:5" ht="14.25" thickTop="1" thickBot="1">
      <c r="E3972"/>
    </row>
    <row r="3973" spans="5:5" ht="14.25" thickTop="1" thickBot="1">
      <c r="E3973"/>
    </row>
    <row r="3974" spans="5:5" ht="14.25" thickTop="1" thickBot="1">
      <c r="E3974"/>
    </row>
    <row r="3975" spans="5:5" ht="14.25" thickTop="1" thickBot="1">
      <c r="E3975"/>
    </row>
    <row r="3976" spans="5:5" ht="14.25" thickTop="1" thickBot="1">
      <c r="E3976"/>
    </row>
    <row r="3977" spans="5:5" ht="14.25" thickTop="1" thickBot="1">
      <c r="E3977"/>
    </row>
    <row r="3978" spans="5:5" ht="14.25" thickTop="1" thickBot="1">
      <c r="E3978"/>
    </row>
    <row r="3979" spans="5:5" ht="14.25" thickTop="1" thickBot="1">
      <c r="E3979"/>
    </row>
    <row r="3980" spans="5:5" ht="14.25" thickTop="1" thickBot="1">
      <c r="E3980"/>
    </row>
    <row r="3981" spans="5:5" ht="14.25" thickTop="1" thickBot="1">
      <c r="E3981"/>
    </row>
    <row r="3982" spans="5:5" ht="14.25" thickTop="1" thickBot="1">
      <c r="E3982"/>
    </row>
    <row r="3983" spans="5:5" ht="14.25" thickTop="1" thickBot="1">
      <c r="E3983"/>
    </row>
    <row r="3984" spans="5:5" ht="14.25" thickTop="1" thickBot="1">
      <c r="E3984"/>
    </row>
    <row r="3985" spans="5:5" ht="14.25" thickTop="1" thickBot="1">
      <c r="E3985"/>
    </row>
    <row r="3986" spans="5:5" ht="14.25" thickTop="1" thickBot="1">
      <c r="E3986"/>
    </row>
    <row r="3987" spans="5:5" ht="14.25" thickTop="1" thickBot="1">
      <c r="E3987"/>
    </row>
    <row r="3988" spans="5:5" ht="14.25" thickTop="1" thickBot="1">
      <c r="E3988"/>
    </row>
    <row r="3989" spans="5:5" ht="14.25" thickTop="1" thickBot="1">
      <c r="E3989"/>
    </row>
    <row r="3990" spans="5:5" ht="14.25" thickTop="1" thickBot="1">
      <c r="E3990"/>
    </row>
    <row r="3991" spans="5:5" ht="14.25" thickTop="1" thickBot="1">
      <c r="E3991"/>
    </row>
    <row r="3992" spans="5:5" ht="14.25" thickTop="1" thickBot="1">
      <c r="E3992"/>
    </row>
    <row r="3993" spans="5:5" ht="14.25" thickTop="1" thickBot="1">
      <c r="E3993"/>
    </row>
    <row r="3994" spans="5:5" ht="14.25" thickTop="1" thickBot="1">
      <c r="E3994"/>
    </row>
    <row r="3995" spans="5:5" ht="14.25" thickTop="1" thickBot="1">
      <c r="E3995"/>
    </row>
    <row r="3996" spans="5:5" ht="14.25" thickTop="1" thickBot="1">
      <c r="E3996"/>
    </row>
    <row r="3997" spans="5:5" ht="14.25" thickTop="1" thickBot="1">
      <c r="E3997"/>
    </row>
    <row r="3998" spans="5:5" ht="14.25" thickTop="1" thickBot="1">
      <c r="E3998"/>
    </row>
    <row r="3999" spans="5:5" ht="14.25" thickTop="1" thickBot="1">
      <c r="E3999"/>
    </row>
    <row r="4000" spans="5:5" ht="14.25" thickTop="1" thickBot="1">
      <c r="E4000"/>
    </row>
    <row r="4001" spans="5:5" ht="14.25" thickTop="1" thickBot="1">
      <c r="E4001"/>
    </row>
    <row r="4002" spans="5:5" ht="14.25" thickTop="1" thickBot="1">
      <c r="E4002"/>
    </row>
    <row r="4003" spans="5:5" ht="14.25" thickTop="1" thickBot="1">
      <c r="E4003"/>
    </row>
    <row r="4004" spans="5:5" ht="14.25" thickTop="1" thickBot="1">
      <c r="E4004"/>
    </row>
    <row r="4005" spans="5:5" ht="14.25" thickTop="1" thickBot="1">
      <c r="E4005"/>
    </row>
    <row r="4006" spans="5:5" ht="14.25" thickTop="1" thickBot="1">
      <c r="E4006"/>
    </row>
    <row r="4007" spans="5:5" ht="14.25" thickTop="1" thickBot="1">
      <c r="E4007"/>
    </row>
    <row r="4008" spans="5:5" ht="14.25" thickTop="1" thickBot="1">
      <c r="E4008"/>
    </row>
    <row r="4009" spans="5:5" ht="14.25" thickTop="1" thickBot="1">
      <c r="E4009"/>
    </row>
    <row r="4010" spans="5:5" ht="14.25" thickTop="1" thickBot="1">
      <c r="E4010"/>
    </row>
    <row r="4011" spans="5:5" ht="14.25" thickTop="1" thickBot="1">
      <c r="E4011"/>
    </row>
    <row r="4012" spans="5:5" ht="14.25" thickTop="1" thickBot="1">
      <c r="E4012"/>
    </row>
    <row r="4013" spans="5:5" ht="14.25" thickTop="1" thickBot="1">
      <c r="E4013"/>
    </row>
    <row r="4014" spans="5:5" ht="14.25" thickTop="1" thickBot="1">
      <c r="E4014"/>
    </row>
    <row r="4015" spans="5:5" ht="14.25" thickTop="1" thickBot="1">
      <c r="E4015"/>
    </row>
    <row r="4016" spans="5:5" ht="14.25" thickTop="1" thickBot="1">
      <c r="E4016"/>
    </row>
    <row r="4017" spans="5:5" ht="14.25" thickTop="1" thickBot="1">
      <c r="E4017"/>
    </row>
    <row r="4018" spans="5:5" ht="14.25" thickTop="1" thickBot="1">
      <c r="E4018"/>
    </row>
    <row r="4019" spans="5:5" ht="14.25" thickTop="1" thickBot="1">
      <c r="E4019"/>
    </row>
    <row r="4020" spans="5:5" ht="14.25" thickTop="1" thickBot="1">
      <c r="E4020"/>
    </row>
    <row r="4021" spans="5:5" ht="14.25" thickTop="1" thickBot="1">
      <c r="E4021"/>
    </row>
    <row r="4022" spans="5:5" ht="14.25" thickTop="1" thickBot="1">
      <c r="E4022"/>
    </row>
    <row r="4023" spans="5:5" ht="14.25" thickTop="1" thickBot="1">
      <c r="E4023"/>
    </row>
    <row r="4024" spans="5:5" ht="14.25" thickTop="1" thickBot="1">
      <c r="E4024"/>
    </row>
    <row r="4025" spans="5:5" ht="14.25" thickTop="1" thickBot="1">
      <c r="E4025"/>
    </row>
    <row r="4026" spans="5:5" ht="14.25" thickTop="1" thickBot="1">
      <c r="E4026"/>
    </row>
    <row r="4027" spans="5:5" ht="14.25" thickTop="1" thickBot="1">
      <c r="E4027"/>
    </row>
    <row r="4028" spans="5:5" ht="14.25" thickTop="1" thickBot="1">
      <c r="E4028"/>
    </row>
    <row r="4029" spans="5:5" ht="14.25" thickTop="1" thickBot="1">
      <c r="E4029"/>
    </row>
    <row r="4030" spans="5:5" ht="14.25" thickTop="1" thickBot="1">
      <c r="E4030"/>
    </row>
    <row r="4031" spans="5:5" ht="14.25" thickTop="1" thickBot="1">
      <c r="E4031"/>
    </row>
    <row r="4032" spans="5:5" ht="14.25" thickTop="1" thickBot="1">
      <c r="E4032"/>
    </row>
    <row r="4033" spans="5:5" ht="14.25" thickTop="1" thickBot="1">
      <c r="E4033"/>
    </row>
    <row r="4034" spans="5:5" ht="14.25" thickTop="1" thickBot="1">
      <c r="E4034"/>
    </row>
    <row r="4035" spans="5:5" ht="14.25" thickTop="1" thickBot="1">
      <c r="E4035"/>
    </row>
    <row r="4036" spans="5:5" ht="14.25" thickTop="1" thickBot="1">
      <c r="E4036"/>
    </row>
    <row r="4037" spans="5:5" ht="14.25" thickTop="1" thickBot="1">
      <c r="E4037"/>
    </row>
    <row r="4038" spans="5:5" ht="14.25" thickTop="1" thickBot="1">
      <c r="E4038"/>
    </row>
    <row r="4039" spans="5:5" ht="14.25" thickTop="1" thickBot="1">
      <c r="E4039"/>
    </row>
    <row r="4040" spans="5:5" ht="14.25" thickTop="1" thickBot="1">
      <c r="E4040"/>
    </row>
    <row r="4041" spans="5:5" ht="14.25" thickTop="1" thickBot="1">
      <c r="E4041"/>
    </row>
    <row r="4042" spans="5:5" ht="14.25" thickTop="1" thickBot="1">
      <c r="E4042"/>
    </row>
    <row r="4043" spans="5:5" ht="14.25" thickTop="1" thickBot="1">
      <c r="E4043"/>
    </row>
    <row r="4044" spans="5:5" ht="14.25" thickTop="1" thickBot="1">
      <c r="E4044"/>
    </row>
    <row r="4045" spans="5:5" ht="14.25" thickTop="1" thickBot="1">
      <c r="E4045"/>
    </row>
    <row r="4046" spans="5:5" ht="14.25" thickTop="1" thickBot="1">
      <c r="E4046"/>
    </row>
    <row r="4047" spans="5:5" ht="14.25" thickTop="1" thickBot="1">
      <c r="E4047"/>
    </row>
    <row r="4048" spans="5:5" ht="14.25" thickTop="1" thickBot="1">
      <c r="E4048"/>
    </row>
    <row r="4049" spans="5:5" ht="14.25" thickTop="1" thickBot="1">
      <c r="E4049"/>
    </row>
    <row r="4050" spans="5:5" ht="14.25" thickTop="1" thickBot="1">
      <c r="E4050"/>
    </row>
    <row r="4051" spans="5:5" ht="14.25" thickTop="1" thickBot="1">
      <c r="E4051"/>
    </row>
    <row r="4052" spans="5:5" ht="14.25" thickTop="1" thickBot="1">
      <c r="E4052"/>
    </row>
    <row r="4053" spans="5:5" ht="14.25" thickTop="1" thickBot="1">
      <c r="E4053"/>
    </row>
    <row r="4054" spans="5:5" ht="14.25" thickTop="1" thickBot="1">
      <c r="E4054"/>
    </row>
    <row r="4055" spans="5:5" ht="14.25" thickTop="1" thickBot="1">
      <c r="E4055"/>
    </row>
    <row r="4056" spans="5:5" ht="14.25" thickTop="1" thickBot="1">
      <c r="E4056"/>
    </row>
    <row r="4057" spans="5:5" ht="14.25" thickTop="1" thickBot="1">
      <c r="E4057"/>
    </row>
    <row r="4058" spans="5:5" ht="14.25" thickTop="1" thickBot="1">
      <c r="E4058"/>
    </row>
    <row r="4059" spans="5:5" ht="14.25" thickTop="1" thickBot="1">
      <c r="E4059"/>
    </row>
    <row r="4060" spans="5:5" ht="14.25" thickTop="1" thickBot="1">
      <c r="E4060"/>
    </row>
    <row r="4061" spans="5:5" ht="14.25" thickTop="1" thickBot="1">
      <c r="E4061"/>
    </row>
    <row r="4062" spans="5:5" ht="14.25" thickTop="1" thickBot="1">
      <c r="E4062"/>
    </row>
    <row r="4063" spans="5:5" ht="14.25" thickTop="1" thickBot="1">
      <c r="E4063"/>
    </row>
    <row r="4064" spans="5:5" ht="14.25" thickTop="1" thickBot="1">
      <c r="E4064"/>
    </row>
    <row r="4065" spans="5:5" ht="14.25" thickTop="1" thickBot="1">
      <c r="E4065"/>
    </row>
    <row r="4066" spans="5:5" ht="14.25" thickTop="1" thickBot="1">
      <c r="E4066"/>
    </row>
    <row r="4067" spans="5:5" ht="14.25" thickTop="1" thickBot="1">
      <c r="E4067"/>
    </row>
    <row r="4068" spans="5:5" ht="14.25" thickTop="1" thickBot="1">
      <c r="E4068"/>
    </row>
    <row r="4069" spans="5:5" ht="14.25" thickTop="1" thickBot="1">
      <c r="E4069"/>
    </row>
    <row r="4070" spans="5:5" ht="14.25" thickTop="1" thickBot="1">
      <c r="E4070"/>
    </row>
    <row r="4071" spans="5:5" ht="14.25" thickTop="1" thickBot="1">
      <c r="E4071"/>
    </row>
    <row r="4072" spans="5:5" ht="14.25" thickTop="1" thickBot="1">
      <c r="E4072"/>
    </row>
    <row r="4073" spans="5:5" ht="14.25" thickTop="1" thickBot="1">
      <c r="E4073"/>
    </row>
    <row r="4074" spans="5:5" ht="14.25" thickTop="1" thickBot="1">
      <c r="E4074"/>
    </row>
    <row r="4075" spans="5:5" ht="14.25" thickTop="1" thickBot="1">
      <c r="E4075"/>
    </row>
    <row r="4076" spans="5:5" ht="14.25" thickTop="1" thickBot="1">
      <c r="E4076"/>
    </row>
    <row r="4077" spans="5:5" ht="14.25" thickTop="1" thickBot="1">
      <c r="E4077"/>
    </row>
    <row r="4078" spans="5:5" ht="14.25" thickTop="1" thickBot="1">
      <c r="E4078"/>
    </row>
    <row r="4079" spans="5:5" ht="14.25" thickTop="1" thickBot="1">
      <c r="E4079"/>
    </row>
    <row r="4080" spans="5:5" ht="14.25" thickTop="1" thickBot="1">
      <c r="E4080"/>
    </row>
    <row r="4081" spans="5:5" ht="14.25" thickTop="1" thickBot="1">
      <c r="E4081"/>
    </row>
    <row r="4082" spans="5:5" ht="14.25" thickTop="1" thickBot="1">
      <c r="E4082"/>
    </row>
    <row r="4083" spans="5:5" ht="14.25" thickTop="1" thickBot="1">
      <c r="E4083"/>
    </row>
    <row r="4084" spans="5:5" ht="14.25" thickTop="1" thickBot="1">
      <c r="E4084"/>
    </row>
    <row r="4085" spans="5:5" ht="14.25" thickTop="1" thickBot="1">
      <c r="E4085"/>
    </row>
    <row r="4086" spans="5:5" ht="14.25" thickTop="1" thickBot="1">
      <c r="E4086"/>
    </row>
    <row r="4087" spans="5:5" ht="14.25" thickTop="1" thickBot="1">
      <c r="E4087"/>
    </row>
    <row r="4088" spans="5:5" ht="14.25" thickTop="1" thickBot="1">
      <c r="E4088"/>
    </row>
    <row r="4089" spans="5:5" ht="14.25" thickTop="1" thickBot="1">
      <c r="E4089"/>
    </row>
    <row r="4090" spans="5:5" ht="14.25" thickTop="1" thickBot="1">
      <c r="E4090"/>
    </row>
    <row r="4091" spans="5:5" ht="14.25" thickTop="1" thickBot="1">
      <c r="E4091"/>
    </row>
    <row r="4092" spans="5:5" ht="14.25" thickTop="1" thickBot="1">
      <c r="E4092"/>
    </row>
    <row r="4093" spans="5:5" ht="14.25" thickTop="1" thickBot="1">
      <c r="E4093"/>
    </row>
    <row r="4094" spans="5:5" ht="14.25" thickTop="1" thickBot="1">
      <c r="E4094"/>
    </row>
    <row r="4095" spans="5:5" ht="14.25" thickTop="1" thickBot="1">
      <c r="E4095"/>
    </row>
    <row r="4096" spans="5:5" ht="14.25" thickTop="1" thickBot="1">
      <c r="E4096"/>
    </row>
    <row r="4097" spans="5:5" ht="14.25" thickTop="1" thickBot="1">
      <c r="E4097"/>
    </row>
    <row r="4098" spans="5:5" ht="14.25" thickTop="1" thickBot="1">
      <c r="E4098"/>
    </row>
    <row r="4099" spans="5:5" ht="14.25" thickTop="1" thickBot="1">
      <c r="E4099"/>
    </row>
    <row r="4100" spans="5:5" ht="14.25" thickTop="1" thickBot="1">
      <c r="E4100"/>
    </row>
    <row r="4101" spans="5:5" ht="14.25" thickTop="1" thickBot="1">
      <c r="E4101"/>
    </row>
    <row r="4102" spans="5:5" ht="14.25" thickTop="1" thickBot="1">
      <c r="E4102"/>
    </row>
    <row r="4103" spans="5:5" ht="14.25" thickTop="1" thickBot="1">
      <c r="E4103"/>
    </row>
    <row r="4104" spans="5:5" ht="14.25" thickTop="1" thickBot="1">
      <c r="E4104"/>
    </row>
    <row r="4105" spans="5:5" ht="14.25" thickTop="1" thickBot="1">
      <c r="E4105"/>
    </row>
    <row r="4106" spans="5:5" ht="14.25" thickTop="1" thickBot="1">
      <c r="E4106"/>
    </row>
    <row r="4107" spans="5:5" ht="14.25" thickTop="1" thickBot="1">
      <c r="E4107"/>
    </row>
    <row r="4108" spans="5:5" ht="14.25" thickTop="1" thickBot="1">
      <c r="E4108"/>
    </row>
    <row r="4109" spans="5:5" ht="14.25" thickTop="1" thickBot="1">
      <c r="E4109"/>
    </row>
    <row r="4110" spans="5:5" ht="14.25" thickTop="1" thickBot="1">
      <c r="E4110"/>
    </row>
    <row r="4111" spans="5:5" ht="14.25" thickTop="1" thickBot="1">
      <c r="E4111"/>
    </row>
    <row r="4112" spans="5:5" ht="14.25" thickTop="1" thickBot="1">
      <c r="E4112"/>
    </row>
    <row r="4113" spans="5:5" ht="14.25" thickTop="1" thickBot="1">
      <c r="E4113"/>
    </row>
    <row r="4114" spans="5:5" ht="14.25" thickTop="1" thickBot="1">
      <c r="E4114"/>
    </row>
    <row r="4115" spans="5:5" ht="14.25" thickTop="1" thickBot="1">
      <c r="E4115"/>
    </row>
    <row r="4116" spans="5:5" ht="14.25" thickTop="1" thickBot="1">
      <c r="E4116"/>
    </row>
    <row r="4117" spans="5:5" ht="14.25" thickTop="1" thickBot="1">
      <c r="E4117"/>
    </row>
    <row r="4118" spans="5:5" ht="14.25" thickTop="1" thickBot="1">
      <c r="E4118"/>
    </row>
    <row r="4119" spans="5:5" ht="14.25" thickTop="1" thickBot="1">
      <c r="E4119"/>
    </row>
    <row r="4120" spans="5:5" ht="14.25" thickTop="1" thickBot="1">
      <c r="E4120"/>
    </row>
    <row r="4121" spans="5:5" ht="14.25" thickTop="1" thickBot="1">
      <c r="E4121"/>
    </row>
    <row r="4122" spans="5:5" ht="14.25" thickTop="1" thickBot="1">
      <c r="E4122"/>
    </row>
    <row r="4123" spans="5:5" ht="14.25" thickTop="1" thickBot="1">
      <c r="E4123"/>
    </row>
    <row r="4124" spans="5:5" ht="14.25" thickTop="1" thickBot="1">
      <c r="E4124"/>
    </row>
    <row r="4125" spans="5:5" ht="14.25" thickTop="1" thickBot="1">
      <c r="E4125"/>
    </row>
    <row r="4126" spans="5:5" ht="14.25" thickTop="1" thickBot="1">
      <c r="E4126"/>
    </row>
    <row r="4127" spans="5:5" ht="14.25" thickTop="1" thickBot="1">
      <c r="E4127"/>
    </row>
    <row r="4128" spans="5:5" ht="14.25" thickTop="1" thickBot="1">
      <c r="E4128"/>
    </row>
    <row r="4129" spans="5:5" ht="14.25" thickTop="1" thickBot="1">
      <c r="E4129"/>
    </row>
    <row r="4130" spans="5:5" ht="14.25" thickTop="1" thickBot="1">
      <c r="E4130"/>
    </row>
    <row r="4131" spans="5:5" ht="14.25" thickTop="1" thickBot="1">
      <c r="E4131"/>
    </row>
    <row r="4132" spans="5:5" ht="14.25" thickTop="1" thickBot="1">
      <c r="E4132"/>
    </row>
    <row r="4133" spans="5:5" ht="14.25" thickTop="1" thickBot="1">
      <c r="E4133"/>
    </row>
    <row r="4134" spans="5:5" ht="14.25" thickTop="1" thickBot="1">
      <c r="E4134"/>
    </row>
    <row r="4135" spans="5:5" ht="14.25" thickTop="1" thickBot="1">
      <c r="E4135"/>
    </row>
    <row r="4136" spans="5:5" ht="14.25" thickTop="1" thickBot="1">
      <c r="E4136"/>
    </row>
    <row r="4137" spans="5:5" ht="14.25" thickTop="1" thickBot="1">
      <c r="E4137"/>
    </row>
    <row r="4138" spans="5:5" ht="14.25" thickTop="1" thickBot="1">
      <c r="E4138"/>
    </row>
    <row r="4139" spans="5:5" ht="14.25" thickTop="1" thickBot="1">
      <c r="E4139"/>
    </row>
    <row r="4140" spans="5:5" ht="14.25" thickTop="1" thickBot="1">
      <c r="E4140"/>
    </row>
    <row r="4141" spans="5:5" ht="14.25" thickTop="1" thickBot="1">
      <c r="E4141"/>
    </row>
    <row r="4142" spans="5:5" ht="14.25" thickTop="1" thickBot="1">
      <c r="E4142"/>
    </row>
    <row r="4143" spans="5:5" ht="14.25" thickTop="1" thickBot="1">
      <c r="E4143"/>
    </row>
    <row r="4144" spans="5:5" ht="14.25" thickTop="1" thickBot="1">
      <c r="E4144"/>
    </row>
    <row r="4145" spans="5:5" ht="14.25" thickTop="1" thickBot="1">
      <c r="E4145"/>
    </row>
    <row r="4146" spans="5:5" ht="14.25" thickTop="1" thickBot="1">
      <c r="E4146"/>
    </row>
    <row r="4147" spans="5:5" ht="14.25" thickTop="1" thickBot="1">
      <c r="E4147"/>
    </row>
    <row r="4148" spans="5:5" ht="14.25" thickTop="1" thickBot="1">
      <c r="E4148"/>
    </row>
    <row r="4149" spans="5:5" ht="14.25" thickTop="1" thickBot="1">
      <c r="E4149"/>
    </row>
    <row r="4150" spans="5:5" ht="14.25" thickTop="1" thickBot="1">
      <c r="E4150"/>
    </row>
    <row r="4151" spans="5:5" ht="14.25" thickTop="1" thickBot="1">
      <c r="E4151"/>
    </row>
    <row r="4152" spans="5:5" ht="14.25" thickTop="1" thickBot="1">
      <c r="E4152"/>
    </row>
    <row r="4153" spans="5:5" ht="14.25" thickTop="1" thickBot="1">
      <c r="E4153"/>
    </row>
    <row r="4154" spans="5:5" ht="14.25" thickTop="1" thickBot="1">
      <c r="E4154"/>
    </row>
    <row r="4155" spans="5:5" ht="14.25" thickTop="1" thickBot="1">
      <c r="E4155"/>
    </row>
    <row r="4156" spans="5:5" ht="14.25" thickTop="1" thickBot="1">
      <c r="E4156"/>
    </row>
    <row r="4157" spans="5:5" ht="14.25" thickTop="1" thickBot="1">
      <c r="E4157"/>
    </row>
    <row r="4158" spans="5:5" ht="14.25" thickTop="1" thickBot="1">
      <c r="E4158"/>
    </row>
    <row r="4159" spans="5:5" ht="14.25" thickTop="1" thickBot="1">
      <c r="E4159"/>
    </row>
    <row r="4160" spans="5:5" ht="14.25" thickTop="1" thickBot="1">
      <c r="E4160"/>
    </row>
    <row r="4161" spans="5:5" ht="14.25" thickTop="1" thickBot="1">
      <c r="E4161"/>
    </row>
    <row r="4162" spans="5:5" ht="14.25" thickTop="1" thickBot="1">
      <c r="E4162"/>
    </row>
    <row r="4163" spans="5:5" ht="14.25" thickTop="1" thickBot="1">
      <c r="E4163"/>
    </row>
    <row r="4164" spans="5:5" ht="14.25" thickTop="1" thickBot="1">
      <c r="E4164"/>
    </row>
    <row r="4165" spans="5:5" ht="14.25" thickTop="1" thickBot="1">
      <c r="E4165"/>
    </row>
    <row r="4166" spans="5:5" ht="14.25" thickTop="1" thickBot="1">
      <c r="E4166"/>
    </row>
    <row r="4167" spans="5:5" ht="14.25" thickTop="1" thickBot="1">
      <c r="E4167"/>
    </row>
    <row r="4168" spans="5:5" ht="14.25" thickTop="1" thickBot="1">
      <c r="E4168"/>
    </row>
    <row r="4169" spans="5:5" ht="14.25" thickTop="1" thickBot="1">
      <c r="E4169"/>
    </row>
    <row r="4170" spans="5:5" ht="14.25" thickTop="1" thickBot="1">
      <c r="E4170"/>
    </row>
    <row r="4171" spans="5:5" ht="14.25" thickTop="1" thickBot="1">
      <c r="E4171"/>
    </row>
    <row r="4172" spans="5:5" ht="14.25" thickTop="1" thickBot="1">
      <c r="E4172"/>
    </row>
    <row r="4173" spans="5:5" ht="14.25" thickTop="1" thickBot="1">
      <c r="E4173"/>
    </row>
    <row r="4174" spans="5:5" ht="14.25" thickTop="1" thickBot="1">
      <c r="E4174"/>
    </row>
    <row r="4175" spans="5:5" ht="14.25" thickTop="1" thickBot="1">
      <c r="E4175"/>
    </row>
    <row r="4176" spans="5:5" ht="14.25" thickTop="1" thickBot="1">
      <c r="E4176"/>
    </row>
    <row r="4177" spans="5:5" ht="14.25" thickTop="1" thickBot="1">
      <c r="E4177"/>
    </row>
    <row r="4178" spans="5:5" ht="14.25" thickTop="1" thickBot="1">
      <c r="E4178"/>
    </row>
    <row r="4179" spans="5:5" ht="14.25" thickTop="1" thickBot="1">
      <c r="E4179"/>
    </row>
    <row r="4180" spans="5:5" ht="14.25" thickTop="1" thickBot="1">
      <c r="E4180"/>
    </row>
    <row r="4181" spans="5:5" ht="14.25" thickTop="1" thickBot="1">
      <c r="E4181"/>
    </row>
    <row r="4182" spans="5:5" ht="14.25" thickTop="1" thickBot="1">
      <c r="E4182"/>
    </row>
    <row r="4183" spans="5:5" ht="14.25" thickTop="1" thickBot="1">
      <c r="E4183"/>
    </row>
    <row r="4184" spans="5:5" ht="14.25" thickTop="1" thickBot="1">
      <c r="E4184"/>
    </row>
    <row r="4185" spans="5:5" ht="14.25" thickTop="1" thickBot="1">
      <c r="E4185"/>
    </row>
    <row r="4186" spans="5:5" ht="14.25" thickTop="1" thickBot="1">
      <c r="E4186"/>
    </row>
    <row r="4187" spans="5:5" ht="14.25" thickTop="1" thickBot="1">
      <c r="E4187"/>
    </row>
    <row r="4188" spans="5:5" ht="14.25" thickTop="1" thickBot="1">
      <c r="E4188"/>
    </row>
    <row r="4189" spans="5:5" ht="14.25" thickTop="1" thickBot="1">
      <c r="E4189"/>
    </row>
    <row r="4190" spans="5:5" ht="14.25" thickTop="1" thickBot="1">
      <c r="E4190"/>
    </row>
    <row r="4191" spans="5:5" ht="14.25" thickTop="1" thickBot="1">
      <c r="E4191"/>
    </row>
    <row r="4192" spans="5:5" ht="14.25" thickTop="1" thickBot="1">
      <c r="E4192"/>
    </row>
    <row r="4193" spans="5:5" ht="14.25" thickTop="1" thickBot="1">
      <c r="E4193"/>
    </row>
    <row r="4194" spans="5:5" ht="14.25" thickTop="1" thickBot="1">
      <c r="E4194"/>
    </row>
    <row r="4195" spans="5:5" ht="14.25" thickTop="1" thickBot="1">
      <c r="E4195"/>
    </row>
    <row r="4196" spans="5:5" ht="14.25" thickTop="1" thickBot="1">
      <c r="E4196"/>
    </row>
    <row r="4197" spans="5:5" ht="14.25" thickTop="1" thickBot="1">
      <c r="E4197"/>
    </row>
    <row r="4198" spans="5:5" ht="14.25" thickTop="1" thickBot="1">
      <c r="E4198"/>
    </row>
    <row r="4199" spans="5:5" ht="14.25" thickTop="1" thickBot="1">
      <c r="E4199"/>
    </row>
    <row r="4200" spans="5:5" ht="14.25" thickTop="1" thickBot="1">
      <c r="E4200"/>
    </row>
    <row r="4201" spans="5:5" ht="14.25" thickTop="1" thickBot="1">
      <c r="E4201"/>
    </row>
    <row r="4202" spans="5:5" ht="14.25" thickTop="1" thickBot="1">
      <c r="E4202"/>
    </row>
    <row r="4203" spans="5:5" ht="14.25" thickTop="1" thickBot="1">
      <c r="E4203"/>
    </row>
    <row r="4204" spans="5:5" ht="14.25" thickTop="1" thickBot="1">
      <c r="E4204"/>
    </row>
    <row r="4205" spans="5:5" ht="14.25" thickTop="1" thickBot="1">
      <c r="E4205"/>
    </row>
    <row r="4206" spans="5:5" ht="14.25" thickTop="1" thickBot="1">
      <c r="E4206"/>
    </row>
    <row r="4207" spans="5:5" ht="14.25" thickTop="1" thickBot="1">
      <c r="E4207"/>
    </row>
    <row r="4208" spans="5:5" ht="14.25" thickTop="1" thickBot="1">
      <c r="E4208"/>
    </row>
    <row r="4209" spans="5:5" ht="14.25" thickTop="1" thickBot="1">
      <c r="E4209"/>
    </row>
    <row r="4210" spans="5:5" ht="14.25" thickTop="1" thickBot="1">
      <c r="E4210"/>
    </row>
    <row r="4211" spans="5:5" ht="14.25" thickTop="1" thickBot="1">
      <c r="E4211"/>
    </row>
    <row r="4212" spans="5:5" ht="14.25" thickTop="1" thickBot="1">
      <c r="E4212"/>
    </row>
    <row r="4213" spans="5:5" ht="14.25" thickTop="1" thickBot="1">
      <c r="E4213"/>
    </row>
    <row r="4214" spans="5:5" ht="14.25" thickTop="1" thickBot="1">
      <c r="E4214"/>
    </row>
    <row r="4215" spans="5:5" ht="14.25" thickTop="1" thickBot="1">
      <c r="E4215"/>
    </row>
    <row r="4216" spans="5:5" ht="14.25" thickTop="1" thickBot="1">
      <c r="E4216"/>
    </row>
    <row r="4217" spans="5:5" ht="14.25" thickTop="1" thickBot="1">
      <c r="E4217"/>
    </row>
    <row r="4218" spans="5:5" ht="14.25" thickTop="1" thickBot="1">
      <c r="E4218"/>
    </row>
    <row r="4219" spans="5:5" ht="14.25" thickTop="1" thickBot="1">
      <c r="E4219"/>
    </row>
    <row r="4220" spans="5:5" ht="14.25" thickTop="1" thickBot="1">
      <c r="E4220"/>
    </row>
    <row r="4221" spans="5:5" ht="14.25" thickTop="1" thickBot="1">
      <c r="E4221"/>
    </row>
    <row r="4222" spans="5:5" ht="14.25" thickTop="1" thickBot="1">
      <c r="E4222"/>
    </row>
    <row r="4223" spans="5:5" ht="14.25" thickTop="1" thickBot="1">
      <c r="E4223"/>
    </row>
    <row r="4224" spans="5:5" ht="14.25" thickTop="1" thickBot="1">
      <c r="E4224"/>
    </row>
    <row r="4225" spans="5:5" ht="14.25" thickTop="1" thickBot="1">
      <c r="E4225"/>
    </row>
    <row r="4226" spans="5:5" ht="14.25" thickTop="1" thickBot="1">
      <c r="E4226"/>
    </row>
    <row r="4227" spans="5:5" ht="14.25" thickTop="1" thickBot="1">
      <c r="E4227"/>
    </row>
    <row r="4228" spans="5:5" ht="14.25" thickTop="1" thickBot="1">
      <c r="E4228"/>
    </row>
    <row r="4229" spans="5:5" ht="14.25" thickTop="1" thickBot="1">
      <c r="E4229"/>
    </row>
    <row r="4230" spans="5:5" ht="14.25" thickTop="1" thickBot="1">
      <c r="E4230"/>
    </row>
    <row r="4231" spans="5:5" ht="14.25" thickTop="1" thickBot="1">
      <c r="E4231"/>
    </row>
    <row r="4232" spans="5:5" ht="14.25" thickTop="1" thickBot="1">
      <c r="E4232"/>
    </row>
    <row r="4233" spans="5:5" ht="14.25" thickTop="1" thickBot="1">
      <c r="E4233"/>
    </row>
    <row r="4234" spans="5:5" ht="14.25" thickTop="1" thickBot="1">
      <c r="E4234"/>
    </row>
    <row r="4235" spans="5:5" ht="14.25" thickTop="1" thickBot="1">
      <c r="E4235"/>
    </row>
    <row r="4236" spans="5:5" ht="14.25" thickTop="1" thickBot="1">
      <c r="E4236"/>
    </row>
    <row r="4237" spans="5:5" ht="14.25" thickTop="1" thickBot="1">
      <c r="E4237"/>
    </row>
    <row r="4238" spans="5:5" ht="14.25" thickTop="1" thickBot="1">
      <c r="E4238"/>
    </row>
    <row r="4239" spans="5:5" ht="14.25" thickTop="1" thickBot="1">
      <c r="E4239"/>
    </row>
    <row r="4240" spans="5:5" ht="14.25" thickTop="1" thickBot="1">
      <c r="E4240"/>
    </row>
    <row r="4241" spans="5:5" ht="14.25" thickTop="1" thickBot="1">
      <c r="E4241"/>
    </row>
    <row r="4242" spans="5:5" ht="14.25" thickTop="1" thickBot="1">
      <c r="E4242"/>
    </row>
    <row r="4243" spans="5:5" ht="14.25" thickTop="1" thickBot="1">
      <c r="E4243"/>
    </row>
    <row r="4244" spans="5:5" ht="14.25" thickTop="1" thickBot="1">
      <c r="E4244"/>
    </row>
    <row r="4245" spans="5:5" ht="14.25" thickTop="1" thickBot="1">
      <c r="E4245"/>
    </row>
    <row r="4246" spans="5:5" ht="14.25" thickTop="1" thickBot="1">
      <c r="E4246"/>
    </row>
    <row r="4247" spans="5:5" ht="14.25" thickTop="1" thickBot="1">
      <c r="E4247"/>
    </row>
    <row r="4248" spans="5:5" ht="14.25" thickTop="1" thickBot="1">
      <c r="E4248"/>
    </row>
    <row r="4249" spans="5:5" ht="14.25" thickTop="1" thickBot="1">
      <c r="E4249"/>
    </row>
    <row r="4250" spans="5:5" ht="14.25" thickTop="1" thickBot="1">
      <c r="E4250"/>
    </row>
    <row r="4251" spans="5:5" ht="14.25" thickTop="1" thickBot="1">
      <c r="E4251"/>
    </row>
    <row r="4252" spans="5:5" ht="14.25" thickTop="1" thickBot="1">
      <c r="E4252"/>
    </row>
    <row r="4253" spans="5:5" ht="14.25" thickTop="1" thickBot="1">
      <c r="E4253"/>
    </row>
    <row r="4254" spans="5:5" ht="14.25" thickTop="1" thickBot="1">
      <c r="E4254"/>
    </row>
    <row r="4255" spans="5:5" ht="14.25" thickTop="1" thickBot="1">
      <c r="E4255"/>
    </row>
    <row r="4256" spans="5:5" ht="14.25" thickTop="1" thickBot="1">
      <c r="E4256"/>
    </row>
    <row r="4257" spans="5:5" ht="14.25" thickTop="1" thickBot="1">
      <c r="E4257"/>
    </row>
    <row r="4258" spans="5:5" ht="14.25" thickTop="1" thickBot="1">
      <c r="E4258"/>
    </row>
    <row r="4259" spans="5:5" ht="14.25" thickTop="1" thickBot="1">
      <c r="E4259"/>
    </row>
    <row r="4260" spans="5:5" ht="14.25" thickTop="1" thickBot="1">
      <c r="E4260"/>
    </row>
    <row r="4261" spans="5:5" ht="14.25" thickTop="1" thickBot="1">
      <c r="E4261"/>
    </row>
    <row r="4262" spans="5:5" ht="14.25" thickTop="1" thickBot="1">
      <c r="E4262"/>
    </row>
    <row r="4263" spans="5:5" ht="14.25" thickTop="1" thickBot="1">
      <c r="E4263"/>
    </row>
    <row r="4264" spans="5:5" ht="14.25" thickTop="1" thickBot="1">
      <c r="E4264"/>
    </row>
    <row r="4265" spans="5:5" ht="14.25" thickTop="1" thickBot="1">
      <c r="E4265"/>
    </row>
    <row r="4266" spans="5:5" ht="14.25" thickTop="1" thickBot="1">
      <c r="E4266"/>
    </row>
    <row r="4267" spans="5:5" ht="14.25" thickTop="1" thickBot="1">
      <c r="E4267"/>
    </row>
    <row r="4268" spans="5:5" ht="14.25" thickTop="1" thickBot="1">
      <c r="E4268"/>
    </row>
    <row r="4269" spans="5:5" ht="14.25" thickTop="1" thickBot="1">
      <c r="E4269"/>
    </row>
    <row r="4270" spans="5:5" ht="14.25" thickTop="1" thickBot="1">
      <c r="E4270"/>
    </row>
    <row r="4271" spans="5:5" ht="14.25" thickTop="1" thickBot="1">
      <c r="E4271"/>
    </row>
    <row r="4272" spans="5:5" ht="14.25" thickTop="1" thickBot="1">
      <c r="E4272"/>
    </row>
    <row r="4273" spans="5:5" ht="14.25" thickTop="1" thickBot="1">
      <c r="E4273"/>
    </row>
    <row r="4274" spans="5:5" ht="14.25" thickTop="1" thickBot="1">
      <c r="E4274"/>
    </row>
    <row r="4275" spans="5:5" ht="14.25" thickTop="1" thickBot="1">
      <c r="E4275"/>
    </row>
    <row r="4276" spans="5:5" ht="14.25" thickTop="1" thickBot="1">
      <c r="E4276"/>
    </row>
    <row r="4277" spans="5:5" ht="14.25" thickTop="1" thickBot="1">
      <c r="E4277"/>
    </row>
    <row r="4278" spans="5:5" ht="14.25" thickTop="1" thickBot="1">
      <c r="E4278"/>
    </row>
    <row r="4279" spans="5:5" ht="14.25" thickTop="1" thickBot="1">
      <c r="E4279"/>
    </row>
    <row r="4280" spans="5:5" ht="14.25" thickTop="1" thickBot="1">
      <c r="E4280"/>
    </row>
    <row r="4281" spans="5:5" ht="14.25" thickTop="1" thickBot="1">
      <c r="E4281"/>
    </row>
    <row r="4282" spans="5:5" ht="14.25" thickTop="1" thickBot="1">
      <c r="E4282"/>
    </row>
    <row r="4283" spans="5:5" ht="14.25" thickTop="1" thickBot="1">
      <c r="E4283"/>
    </row>
    <row r="4284" spans="5:5" ht="14.25" thickTop="1" thickBot="1">
      <c r="E4284"/>
    </row>
    <row r="4285" spans="5:5" ht="14.25" thickTop="1" thickBot="1">
      <c r="E4285"/>
    </row>
    <row r="4286" spans="5:5" ht="14.25" thickTop="1" thickBot="1">
      <c r="E4286"/>
    </row>
    <row r="4287" spans="5:5" ht="14.25" thickTop="1" thickBot="1">
      <c r="E4287"/>
    </row>
    <row r="4288" spans="5:5" ht="14.25" thickTop="1" thickBot="1">
      <c r="E4288"/>
    </row>
    <row r="4289" spans="5:5" ht="14.25" thickTop="1" thickBot="1">
      <c r="E4289"/>
    </row>
    <row r="4290" spans="5:5" ht="14.25" thickTop="1" thickBot="1">
      <c r="E4290"/>
    </row>
    <row r="4291" spans="5:5" ht="14.25" thickTop="1" thickBot="1">
      <c r="E4291"/>
    </row>
    <row r="4292" spans="5:5" ht="14.25" thickTop="1" thickBot="1">
      <c r="E4292"/>
    </row>
    <row r="4293" spans="5:5" ht="14.25" thickTop="1" thickBot="1">
      <c r="E4293"/>
    </row>
    <row r="4294" spans="5:5" ht="14.25" thickTop="1" thickBot="1">
      <c r="E4294"/>
    </row>
    <row r="4295" spans="5:5" ht="14.25" thickTop="1" thickBot="1">
      <c r="E4295"/>
    </row>
    <row r="4296" spans="5:5" ht="14.25" thickTop="1" thickBot="1">
      <c r="E4296"/>
    </row>
    <row r="4297" spans="5:5" ht="14.25" thickTop="1" thickBot="1">
      <c r="E4297"/>
    </row>
    <row r="4298" spans="5:5" ht="14.25" thickTop="1" thickBot="1">
      <c r="E4298"/>
    </row>
    <row r="4299" spans="5:5" ht="14.25" thickTop="1" thickBot="1">
      <c r="E4299"/>
    </row>
    <row r="4300" spans="5:5" ht="14.25" thickTop="1" thickBot="1">
      <c r="E4300"/>
    </row>
    <row r="4301" spans="5:5" ht="14.25" thickTop="1" thickBot="1">
      <c r="E4301"/>
    </row>
    <row r="4302" spans="5:5" ht="14.25" thickTop="1" thickBot="1">
      <c r="E4302"/>
    </row>
    <row r="4303" spans="5:5" ht="14.25" thickTop="1" thickBot="1">
      <c r="E4303"/>
    </row>
    <row r="4304" spans="5:5" ht="14.25" thickTop="1" thickBot="1">
      <c r="E4304"/>
    </row>
    <row r="4305" spans="5:5" ht="14.25" thickTop="1" thickBot="1">
      <c r="E4305"/>
    </row>
    <row r="4306" spans="5:5" ht="14.25" thickTop="1" thickBot="1">
      <c r="E4306"/>
    </row>
    <row r="4307" spans="5:5" ht="14.25" thickTop="1" thickBot="1">
      <c r="E4307"/>
    </row>
    <row r="4308" spans="5:5" ht="14.25" thickTop="1" thickBot="1">
      <c r="E4308"/>
    </row>
    <row r="4309" spans="5:5" ht="14.25" thickTop="1" thickBot="1">
      <c r="E4309"/>
    </row>
    <row r="4310" spans="5:5" ht="14.25" thickTop="1" thickBot="1">
      <c r="E4310"/>
    </row>
    <row r="4311" spans="5:5" ht="14.25" thickTop="1" thickBot="1">
      <c r="E4311"/>
    </row>
    <row r="4312" spans="5:5" ht="14.25" thickTop="1" thickBot="1">
      <c r="E4312"/>
    </row>
    <row r="4313" spans="5:5" ht="14.25" thickTop="1" thickBot="1">
      <c r="E4313"/>
    </row>
    <row r="4314" spans="5:5" ht="14.25" thickTop="1" thickBot="1">
      <c r="E4314"/>
    </row>
    <row r="4315" spans="5:5" ht="14.25" thickTop="1" thickBot="1">
      <c r="E4315"/>
    </row>
    <row r="4316" spans="5:5" ht="14.25" thickTop="1" thickBot="1">
      <c r="E4316"/>
    </row>
    <row r="4317" spans="5:5" ht="14.25" thickTop="1" thickBot="1">
      <c r="E4317"/>
    </row>
    <row r="4318" spans="5:5" ht="14.25" thickTop="1" thickBot="1">
      <c r="E4318"/>
    </row>
    <row r="4319" spans="5:5" ht="14.25" thickTop="1" thickBot="1">
      <c r="E4319"/>
    </row>
    <row r="4320" spans="5:5" ht="14.25" thickTop="1" thickBot="1">
      <c r="E4320"/>
    </row>
    <row r="4321" spans="5:5" ht="14.25" thickTop="1" thickBot="1">
      <c r="E4321"/>
    </row>
    <row r="4322" spans="5:5" ht="14.25" thickTop="1" thickBot="1">
      <c r="E4322"/>
    </row>
    <row r="4323" spans="5:5" ht="14.25" thickTop="1" thickBot="1">
      <c r="E4323"/>
    </row>
    <row r="4324" spans="5:5" ht="14.25" thickTop="1" thickBot="1">
      <c r="E4324"/>
    </row>
    <row r="4325" spans="5:5" ht="14.25" thickTop="1" thickBot="1">
      <c r="E4325"/>
    </row>
    <row r="4326" spans="5:5" ht="14.25" thickTop="1" thickBot="1">
      <c r="E4326"/>
    </row>
    <row r="4327" spans="5:5" ht="14.25" thickTop="1" thickBot="1">
      <c r="E4327"/>
    </row>
    <row r="4328" spans="5:5" ht="14.25" thickTop="1" thickBot="1">
      <c r="E4328"/>
    </row>
    <row r="4329" spans="5:5" ht="14.25" thickTop="1" thickBot="1">
      <c r="E4329"/>
    </row>
    <row r="4330" spans="5:5" ht="14.25" thickTop="1" thickBot="1">
      <c r="E4330"/>
    </row>
    <row r="4331" spans="5:5" ht="14.25" thickTop="1" thickBot="1">
      <c r="E4331"/>
    </row>
    <row r="4332" spans="5:5" ht="14.25" thickTop="1" thickBot="1">
      <c r="E4332"/>
    </row>
    <row r="4333" spans="5:5" ht="14.25" thickTop="1" thickBot="1">
      <c r="E4333"/>
    </row>
    <row r="4334" spans="5:5" ht="14.25" thickTop="1" thickBot="1">
      <c r="E4334"/>
    </row>
    <row r="4335" spans="5:5" ht="14.25" thickTop="1" thickBot="1">
      <c r="E4335"/>
    </row>
    <row r="4336" spans="5:5" ht="14.25" thickTop="1" thickBot="1">
      <c r="E4336"/>
    </row>
    <row r="4337" spans="5:5" ht="14.25" thickTop="1" thickBot="1">
      <c r="E4337"/>
    </row>
    <row r="4338" spans="5:5" ht="14.25" thickTop="1" thickBot="1">
      <c r="E4338"/>
    </row>
    <row r="4339" spans="5:5" ht="14.25" thickTop="1" thickBot="1">
      <c r="E4339"/>
    </row>
    <row r="4340" spans="5:5" ht="14.25" thickTop="1" thickBot="1">
      <c r="E4340"/>
    </row>
    <row r="4341" spans="5:5" ht="14.25" thickTop="1" thickBot="1">
      <c r="E4341"/>
    </row>
    <row r="4342" spans="5:5" ht="14.25" thickTop="1" thickBot="1">
      <c r="E4342"/>
    </row>
    <row r="4343" spans="5:5" ht="14.25" thickTop="1" thickBot="1">
      <c r="E4343"/>
    </row>
    <row r="4344" spans="5:5" ht="14.25" thickTop="1" thickBot="1">
      <c r="E4344"/>
    </row>
    <row r="4345" spans="5:5" ht="14.25" thickTop="1" thickBot="1">
      <c r="E4345"/>
    </row>
    <row r="4346" spans="5:5" ht="14.25" thickTop="1" thickBot="1">
      <c r="E4346"/>
    </row>
    <row r="4347" spans="5:5" ht="14.25" thickTop="1" thickBot="1">
      <c r="E4347"/>
    </row>
    <row r="4348" spans="5:5" ht="14.25" thickTop="1" thickBot="1">
      <c r="E4348"/>
    </row>
    <row r="4349" spans="5:5" ht="14.25" thickTop="1" thickBot="1">
      <c r="E4349"/>
    </row>
    <row r="4350" spans="5:5" ht="14.25" thickTop="1" thickBot="1">
      <c r="E4350"/>
    </row>
    <row r="4351" spans="5:5" ht="14.25" thickTop="1" thickBot="1">
      <c r="E4351"/>
    </row>
    <row r="4352" spans="5:5" ht="14.25" thickTop="1" thickBot="1">
      <c r="E4352"/>
    </row>
    <row r="4353" spans="5:5" ht="14.25" thickTop="1" thickBot="1">
      <c r="E4353"/>
    </row>
    <row r="4354" spans="5:5" ht="14.25" thickTop="1" thickBot="1">
      <c r="E4354"/>
    </row>
    <row r="4355" spans="5:5" ht="14.25" thickTop="1" thickBot="1">
      <c r="E4355"/>
    </row>
    <row r="4356" spans="5:5" ht="14.25" thickTop="1" thickBot="1">
      <c r="E4356"/>
    </row>
    <row r="4357" spans="5:5" ht="14.25" thickTop="1" thickBot="1">
      <c r="E4357"/>
    </row>
    <row r="4358" spans="5:5" ht="14.25" thickTop="1" thickBot="1">
      <c r="E4358"/>
    </row>
    <row r="4359" spans="5:5" ht="14.25" thickTop="1" thickBot="1">
      <c r="E4359"/>
    </row>
    <row r="4360" spans="5:5" ht="14.25" thickTop="1" thickBot="1">
      <c r="E4360"/>
    </row>
    <row r="4361" spans="5:5" ht="14.25" thickTop="1" thickBot="1">
      <c r="E4361"/>
    </row>
    <row r="4362" spans="5:5" ht="14.25" thickTop="1" thickBot="1">
      <c r="E4362"/>
    </row>
    <row r="4363" spans="5:5" ht="14.25" thickTop="1" thickBot="1">
      <c r="E4363"/>
    </row>
    <row r="4364" spans="5:5" ht="14.25" thickTop="1" thickBot="1">
      <c r="E4364"/>
    </row>
    <row r="4365" spans="5:5" ht="14.25" thickTop="1" thickBot="1">
      <c r="E4365"/>
    </row>
    <row r="4366" spans="5:5" ht="14.25" thickTop="1" thickBot="1">
      <c r="E4366"/>
    </row>
    <row r="4367" spans="5:5" ht="14.25" thickTop="1" thickBot="1">
      <c r="E4367"/>
    </row>
    <row r="4368" spans="5:5" ht="14.25" thickTop="1" thickBot="1">
      <c r="E4368"/>
    </row>
    <row r="4369" spans="5:5" ht="14.25" thickTop="1" thickBot="1">
      <c r="E4369"/>
    </row>
    <row r="4370" spans="5:5" ht="14.25" thickTop="1" thickBot="1">
      <c r="E4370"/>
    </row>
    <row r="4371" spans="5:5" ht="14.25" thickTop="1" thickBot="1">
      <c r="E4371"/>
    </row>
    <row r="4372" spans="5:5" ht="14.25" thickTop="1" thickBot="1">
      <c r="E4372"/>
    </row>
    <row r="4373" spans="5:5" ht="14.25" thickTop="1" thickBot="1">
      <c r="E4373"/>
    </row>
    <row r="4374" spans="5:5" ht="14.25" thickTop="1" thickBot="1">
      <c r="E4374"/>
    </row>
    <row r="4375" spans="5:5" ht="14.25" thickTop="1" thickBot="1">
      <c r="E4375"/>
    </row>
    <row r="4376" spans="5:5" ht="14.25" thickTop="1" thickBot="1">
      <c r="E4376"/>
    </row>
    <row r="4377" spans="5:5" ht="14.25" thickTop="1" thickBot="1">
      <c r="E4377"/>
    </row>
    <row r="4378" spans="5:5" ht="14.25" thickTop="1" thickBot="1">
      <c r="E4378"/>
    </row>
    <row r="4379" spans="5:5" ht="14.25" thickTop="1" thickBot="1">
      <c r="E4379"/>
    </row>
    <row r="4380" spans="5:5" ht="14.25" thickTop="1" thickBot="1">
      <c r="E4380"/>
    </row>
    <row r="4381" spans="5:5" ht="14.25" thickTop="1" thickBot="1">
      <c r="E4381"/>
    </row>
    <row r="4382" spans="5:5" ht="14.25" thickTop="1" thickBot="1">
      <c r="E4382"/>
    </row>
    <row r="4383" spans="5:5" ht="14.25" thickTop="1" thickBot="1">
      <c r="E4383"/>
    </row>
    <row r="4384" spans="5:5" ht="14.25" thickTop="1" thickBot="1">
      <c r="E4384"/>
    </row>
    <row r="4385" spans="5:5" ht="14.25" thickTop="1" thickBot="1">
      <c r="E4385"/>
    </row>
    <row r="4386" spans="5:5" ht="14.25" thickTop="1" thickBot="1">
      <c r="E4386"/>
    </row>
    <row r="4387" spans="5:5" ht="14.25" thickTop="1" thickBot="1">
      <c r="E4387"/>
    </row>
    <row r="4388" spans="5:5" ht="14.25" thickTop="1" thickBot="1">
      <c r="E4388"/>
    </row>
    <row r="4389" spans="5:5" ht="14.25" thickTop="1" thickBot="1">
      <c r="E4389"/>
    </row>
    <row r="4390" spans="5:5" ht="14.25" thickTop="1" thickBot="1">
      <c r="E4390"/>
    </row>
    <row r="4391" spans="5:5" ht="14.25" thickTop="1" thickBot="1">
      <c r="E4391"/>
    </row>
    <row r="4392" spans="5:5" ht="14.25" thickTop="1" thickBot="1">
      <c r="E4392"/>
    </row>
    <row r="4393" spans="5:5" ht="14.25" thickTop="1" thickBot="1">
      <c r="E4393"/>
    </row>
    <row r="4394" spans="5:5" ht="14.25" thickTop="1" thickBot="1">
      <c r="E4394"/>
    </row>
    <row r="4395" spans="5:5" ht="14.25" thickTop="1" thickBot="1">
      <c r="E4395"/>
    </row>
    <row r="4396" spans="5:5" ht="14.25" thickTop="1" thickBot="1">
      <c r="E4396"/>
    </row>
    <row r="4397" spans="5:5" ht="14.25" thickTop="1" thickBot="1">
      <c r="E4397"/>
    </row>
    <row r="4398" spans="5:5" ht="14.25" thickTop="1" thickBot="1">
      <c r="E4398"/>
    </row>
    <row r="4399" spans="5:5" ht="14.25" thickTop="1" thickBot="1">
      <c r="E4399"/>
    </row>
    <row r="4400" spans="5:5" ht="14.25" thickTop="1" thickBot="1">
      <c r="E4400"/>
    </row>
    <row r="4401" spans="5:5" ht="14.25" thickTop="1" thickBot="1">
      <c r="E4401"/>
    </row>
    <row r="4402" spans="5:5" ht="14.25" thickTop="1" thickBot="1">
      <c r="E4402"/>
    </row>
    <row r="4403" spans="5:5" ht="14.25" thickTop="1" thickBot="1">
      <c r="E4403"/>
    </row>
    <row r="4404" spans="5:5" ht="14.25" thickTop="1" thickBot="1">
      <c r="E4404"/>
    </row>
    <row r="4405" spans="5:5" ht="14.25" thickTop="1" thickBot="1">
      <c r="E4405"/>
    </row>
    <row r="4406" spans="5:5" ht="14.25" thickTop="1" thickBot="1">
      <c r="E4406"/>
    </row>
    <row r="4407" spans="5:5" ht="14.25" thickTop="1" thickBot="1">
      <c r="E4407"/>
    </row>
    <row r="4408" spans="5:5" ht="14.25" thickTop="1" thickBot="1">
      <c r="E4408"/>
    </row>
    <row r="4409" spans="5:5" ht="14.25" thickTop="1" thickBot="1">
      <c r="E4409"/>
    </row>
    <row r="4410" spans="5:5" ht="14.25" thickTop="1" thickBot="1">
      <c r="E4410"/>
    </row>
    <row r="4411" spans="5:5" ht="14.25" thickTop="1" thickBot="1">
      <c r="E4411"/>
    </row>
    <row r="4412" spans="5:5" ht="14.25" thickTop="1" thickBot="1">
      <c r="E4412"/>
    </row>
    <row r="4413" spans="5:5" ht="14.25" thickTop="1" thickBot="1">
      <c r="E4413"/>
    </row>
    <row r="4414" spans="5:5" ht="14.25" thickTop="1" thickBot="1">
      <c r="E4414"/>
    </row>
    <row r="4415" spans="5:5" ht="14.25" thickTop="1" thickBot="1">
      <c r="E4415"/>
    </row>
    <row r="4416" spans="5:5" ht="14.25" thickTop="1" thickBot="1">
      <c r="E4416"/>
    </row>
    <row r="4417" spans="5:5" ht="14.25" thickTop="1" thickBot="1">
      <c r="E4417"/>
    </row>
    <row r="4418" spans="5:5" ht="14.25" thickTop="1" thickBot="1">
      <c r="E4418"/>
    </row>
    <row r="4419" spans="5:5" ht="14.25" thickTop="1" thickBot="1">
      <c r="E4419"/>
    </row>
    <row r="4420" spans="5:5" ht="14.25" thickTop="1" thickBot="1">
      <c r="E4420"/>
    </row>
    <row r="4421" spans="5:5" ht="14.25" thickTop="1" thickBot="1">
      <c r="E4421"/>
    </row>
    <row r="4422" spans="5:5" ht="14.25" thickTop="1" thickBot="1">
      <c r="E4422"/>
    </row>
    <row r="4423" spans="5:5" ht="14.25" thickTop="1" thickBot="1">
      <c r="E4423"/>
    </row>
    <row r="4424" spans="5:5" ht="14.25" thickTop="1" thickBot="1">
      <c r="E4424"/>
    </row>
    <row r="4425" spans="5:5" ht="14.25" thickTop="1" thickBot="1">
      <c r="E4425"/>
    </row>
    <row r="4426" spans="5:5" ht="14.25" thickTop="1" thickBot="1">
      <c r="E4426"/>
    </row>
    <row r="4427" spans="5:5" ht="14.25" thickTop="1" thickBot="1">
      <c r="E4427"/>
    </row>
    <row r="4428" spans="5:5" ht="14.25" thickTop="1" thickBot="1">
      <c r="E4428"/>
    </row>
    <row r="4429" spans="5:5" ht="14.25" thickTop="1" thickBot="1">
      <c r="E4429"/>
    </row>
    <row r="4430" spans="5:5" ht="14.25" thickTop="1" thickBot="1">
      <c r="E4430"/>
    </row>
    <row r="4431" spans="5:5" ht="14.25" thickTop="1" thickBot="1">
      <c r="E4431"/>
    </row>
    <row r="4432" spans="5:5" ht="14.25" thickTop="1" thickBot="1">
      <c r="E4432"/>
    </row>
    <row r="4433" spans="5:5" ht="14.25" thickTop="1" thickBot="1">
      <c r="E4433"/>
    </row>
    <row r="4434" spans="5:5" ht="14.25" thickTop="1" thickBot="1">
      <c r="E4434"/>
    </row>
    <row r="4435" spans="5:5" ht="14.25" thickTop="1" thickBot="1">
      <c r="E4435"/>
    </row>
    <row r="4436" spans="5:5" ht="14.25" thickTop="1" thickBot="1">
      <c r="E4436"/>
    </row>
    <row r="4437" spans="5:5" ht="14.25" thickTop="1" thickBot="1">
      <c r="E4437"/>
    </row>
    <row r="4438" spans="5:5" ht="14.25" thickTop="1" thickBot="1">
      <c r="E4438"/>
    </row>
    <row r="4439" spans="5:5" ht="14.25" thickTop="1" thickBot="1">
      <c r="E4439"/>
    </row>
    <row r="4440" spans="5:5" ht="14.25" thickTop="1" thickBot="1">
      <c r="E4440"/>
    </row>
    <row r="4441" spans="5:5" ht="14.25" thickTop="1" thickBot="1">
      <c r="E4441"/>
    </row>
    <row r="4442" spans="5:5" ht="14.25" thickTop="1" thickBot="1">
      <c r="E4442"/>
    </row>
    <row r="4443" spans="5:5" ht="14.25" thickTop="1" thickBot="1">
      <c r="E4443"/>
    </row>
    <row r="4444" spans="5:5" ht="14.25" thickTop="1" thickBot="1">
      <c r="E4444"/>
    </row>
    <row r="4445" spans="5:5" ht="14.25" thickTop="1" thickBot="1">
      <c r="E4445"/>
    </row>
    <row r="4446" spans="5:5" ht="14.25" thickTop="1" thickBot="1">
      <c r="E4446"/>
    </row>
    <row r="4447" spans="5:5" ht="14.25" thickTop="1" thickBot="1">
      <c r="E4447"/>
    </row>
    <row r="4448" spans="5:5" ht="14.25" thickTop="1" thickBot="1">
      <c r="E4448"/>
    </row>
    <row r="4449" spans="5:5" ht="14.25" thickTop="1" thickBot="1">
      <c r="E4449"/>
    </row>
    <row r="4450" spans="5:5" ht="14.25" thickTop="1" thickBot="1">
      <c r="E4450"/>
    </row>
    <row r="4451" spans="5:5" ht="14.25" thickTop="1" thickBot="1">
      <c r="E4451"/>
    </row>
    <row r="4452" spans="5:5" ht="14.25" thickTop="1" thickBot="1">
      <c r="E4452"/>
    </row>
    <row r="4453" spans="5:5" ht="14.25" thickTop="1" thickBot="1">
      <c r="E4453"/>
    </row>
    <row r="4454" spans="5:5" ht="14.25" thickTop="1" thickBot="1">
      <c r="E4454"/>
    </row>
    <row r="4455" spans="5:5" ht="14.25" thickTop="1" thickBot="1">
      <c r="E4455"/>
    </row>
    <row r="4456" spans="5:5" ht="14.25" thickTop="1" thickBot="1">
      <c r="E4456"/>
    </row>
    <row r="4457" spans="5:5" ht="14.25" thickTop="1" thickBot="1">
      <c r="E4457"/>
    </row>
    <row r="4458" spans="5:5" ht="14.25" thickTop="1" thickBot="1">
      <c r="E4458"/>
    </row>
    <row r="4459" spans="5:5" ht="14.25" thickTop="1" thickBot="1">
      <c r="E4459"/>
    </row>
    <row r="4460" spans="5:5" ht="14.25" thickTop="1" thickBot="1">
      <c r="E4460"/>
    </row>
    <row r="4461" spans="5:5" ht="14.25" thickTop="1" thickBot="1">
      <c r="E4461"/>
    </row>
    <row r="4462" spans="5:5" ht="14.25" thickTop="1" thickBot="1">
      <c r="E4462"/>
    </row>
    <row r="4463" spans="5:5" ht="14.25" thickTop="1" thickBot="1">
      <c r="E4463"/>
    </row>
    <row r="4464" spans="5:5" ht="14.25" thickTop="1" thickBot="1">
      <c r="E4464"/>
    </row>
    <row r="4465" spans="5:5" ht="14.25" thickTop="1" thickBot="1">
      <c r="E4465"/>
    </row>
    <row r="4466" spans="5:5" ht="14.25" thickTop="1" thickBot="1">
      <c r="E4466"/>
    </row>
    <row r="4467" spans="5:5" ht="14.25" thickTop="1" thickBot="1">
      <c r="E4467"/>
    </row>
    <row r="4468" spans="5:5" ht="14.25" thickTop="1" thickBot="1">
      <c r="E4468"/>
    </row>
    <row r="4469" spans="5:5" ht="14.25" thickTop="1" thickBot="1">
      <c r="E4469"/>
    </row>
    <row r="4470" spans="5:5" ht="14.25" thickTop="1" thickBot="1">
      <c r="E4470"/>
    </row>
    <row r="4471" spans="5:5" ht="14.25" thickTop="1" thickBot="1">
      <c r="E4471"/>
    </row>
    <row r="4472" spans="5:5" ht="14.25" thickTop="1" thickBot="1">
      <c r="E4472"/>
    </row>
    <row r="4473" spans="5:5" ht="14.25" thickTop="1" thickBot="1">
      <c r="E4473"/>
    </row>
    <row r="4474" spans="5:5" ht="14.25" thickTop="1" thickBot="1">
      <c r="E4474"/>
    </row>
    <row r="4475" spans="5:5" ht="14.25" thickTop="1" thickBot="1">
      <c r="E4475"/>
    </row>
    <row r="4476" spans="5:5" ht="14.25" thickTop="1" thickBot="1">
      <c r="E4476"/>
    </row>
    <row r="4477" spans="5:5" ht="14.25" thickTop="1" thickBot="1">
      <c r="E4477"/>
    </row>
    <row r="4478" spans="5:5" ht="14.25" thickTop="1" thickBot="1">
      <c r="E4478"/>
    </row>
    <row r="4479" spans="5:5" ht="14.25" thickTop="1" thickBot="1">
      <c r="E4479"/>
    </row>
    <row r="4480" spans="5:5" ht="14.25" thickTop="1" thickBot="1">
      <c r="E4480"/>
    </row>
    <row r="4481" spans="5:5" ht="14.25" thickTop="1" thickBot="1">
      <c r="E4481"/>
    </row>
    <row r="4482" spans="5:5" ht="14.25" thickTop="1" thickBot="1">
      <c r="E4482"/>
    </row>
    <row r="4483" spans="5:5" ht="14.25" thickTop="1" thickBot="1">
      <c r="E4483"/>
    </row>
    <row r="4484" spans="5:5" ht="14.25" thickTop="1" thickBot="1">
      <c r="E4484"/>
    </row>
    <row r="4485" spans="5:5" ht="14.25" thickTop="1" thickBot="1">
      <c r="E4485"/>
    </row>
    <row r="4486" spans="5:5" ht="14.25" thickTop="1" thickBot="1">
      <c r="E4486"/>
    </row>
    <row r="4487" spans="5:5" ht="14.25" thickTop="1" thickBot="1">
      <c r="E4487"/>
    </row>
    <row r="4488" spans="5:5" ht="14.25" thickTop="1" thickBot="1">
      <c r="E4488"/>
    </row>
    <row r="4489" spans="5:5" ht="14.25" thickTop="1" thickBot="1">
      <c r="E4489"/>
    </row>
    <row r="4490" spans="5:5" ht="14.25" thickTop="1" thickBot="1">
      <c r="E4490"/>
    </row>
    <row r="4491" spans="5:5" ht="14.25" thickTop="1" thickBot="1">
      <c r="E4491"/>
    </row>
    <row r="4492" spans="5:5" ht="14.25" thickTop="1" thickBot="1">
      <c r="E4492"/>
    </row>
    <row r="4493" spans="5:5" ht="14.25" thickTop="1" thickBot="1">
      <c r="E4493"/>
    </row>
    <row r="4494" spans="5:5" ht="14.25" thickTop="1" thickBot="1">
      <c r="E4494"/>
    </row>
    <row r="4495" spans="5:5" ht="14.25" thickTop="1" thickBot="1">
      <c r="E4495"/>
    </row>
    <row r="4496" spans="5:5" ht="14.25" thickTop="1" thickBot="1">
      <c r="E4496"/>
    </row>
    <row r="4497" spans="5:5" ht="14.25" thickTop="1" thickBot="1">
      <c r="E4497"/>
    </row>
    <row r="4498" spans="5:5" ht="14.25" thickTop="1" thickBot="1">
      <c r="E4498"/>
    </row>
    <row r="4499" spans="5:5" ht="14.25" thickTop="1" thickBot="1">
      <c r="E4499"/>
    </row>
    <row r="4500" spans="5:5" ht="14.25" thickTop="1" thickBot="1">
      <c r="E4500"/>
    </row>
    <row r="4501" spans="5:5" ht="14.25" thickTop="1" thickBot="1">
      <c r="E4501"/>
    </row>
    <row r="4502" spans="5:5" ht="14.25" thickTop="1" thickBot="1">
      <c r="E4502"/>
    </row>
    <row r="4503" spans="5:5" ht="14.25" thickTop="1" thickBot="1">
      <c r="E4503"/>
    </row>
    <row r="4504" spans="5:5" ht="14.25" thickTop="1" thickBot="1">
      <c r="E4504"/>
    </row>
    <row r="4505" spans="5:5" ht="14.25" thickTop="1" thickBot="1">
      <c r="E4505"/>
    </row>
    <row r="4506" spans="5:5" ht="14.25" thickTop="1" thickBot="1">
      <c r="E4506"/>
    </row>
    <row r="4507" spans="5:5" ht="14.25" thickTop="1" thickBot="1">
      <c r="E4507"/>
    </row>
    <row r="4508" spans="5:5" ht="14.25" thickTop="1" thickBot="1">
      <c r="E4508"/>
    </row>
    <row r="4509" spans="5:5" ht="14.25" thickTop="1" thickBot="1">
      <c r="E4509"/>
    </row>
    <row r="4510" spans="5:5" ht="14.25" thickTop="1" thickBot="1">
      <c r="E4510"/>
    </row>
    <row r="4511" spans="5:5" ht="14.25" thickTop="1" thickBot="1">
      <c r="E4511"/>
    </row>
    <row r="4512" spans="5:5" ht="14.25" thickTop="1" thickBot="1">
      <c r="E4512"/>
    </row>
    <row r="4513" spans="5:5" ht="14.25" thickTop="1" thickBot="1">
      <c r="E4513"/>
    </row>
    <row r="4514" spans="5:5" ht="14.25" thickTop="1" thickBot="1">
      <c r="E4514"/>
    </row>
    <row r="4515" spans="5:5" ht="14.25" thickTop="1" thickBot="1">
      <c r="E4515"/>
    </row>
    <row r="4516" spans="5:5" ht="14.25" thickTop="1" thickBot="1">
      <c r="E4516"/>
    </row>
    <row r="4517" spans="5:5" ht="14.25" thickTop="1" thickBot="1">
      <c r="E4517"/>
    </row>
    <row r="4518" spans="5:5" ht="14.25" thickTop="1" thickBot="1">
      <c r="E4518"/>
    </row>
    <row r="4519" spans="5:5" ht="14.25" thickTop="1" thickBot="1">
      <c r="E4519"/>
    </row>
    <row r="4520" spans="5:5" ht="14.25" thickTop="1" thickBot="1">
      <c r="E4520"/>
    </row>
    <row r="4521" spans="5:5" ht="14.25" thickTop="1" thickBot="1">
      <c r="E4521"/>
    </row>
    <row r="4522" spans="5:5" ht="14.25" thickTop="1" thickBot="1">
      <c r="E4522"/>
    </row>
    <row r="4523" spans="5:5" ht="14.25" thickTop="1" thickBot="1">
      <c r="E4523"/>
    </row>
    <row r="4524" spans="5:5" ht="14.25" thickTop="1" thickBot="1">
      <c r="E4524"/>
    </row>
    <row r="4525" spans="5:5" ht="14.25" thickTop="1" thickBot="1">
      <c r="E4525"/>
    </row>
    <row r="4526" spans="5:5" ht="14.25" thickTop="1" thickBot="1">
      <c r="E4526"/>
    </row>
    <row r="4527" spans="5:5" ht="14.25" thickTop="1" thickBot="1">
      <c r="E4527"/>
    </row>
    <row r="4528" spans="5:5" ht="14.25" thickTop="1" thickBot="1">
      <c r="E4528"/>
    </row>
    <row r="4529" spans="5:5" ht="14.25" thickTop="1" thickBot="1">
      <c r="E4529"/>
    </row>
    <row r="4530" spans="5:5" ht="14.25" thickTop="1" thickBot="1">
      <c r="E4530"/>
    </row>
    <row r="4531" spans="5:5" ht="14.25" thickTop="1" thickBot="1">
      <c r="E4531"/>
    </row>
    <row r="4532" spans="5:5" ht="14.25" thickTop="1" thickBot="1">
      <c r="E4532"/>
    </row>
    <row r="4533" spans="5:5" ht="14.25" thickTop="1" thickBot="1">
      <c r="E4533"/>
    </row>
    <row r="4534" spans="5:5" ht="14.25" thickTop="1" thickBot="1">
      <c r="E4534"/>
    </row>
    <row r="4535" spans="5:5" ht="14.25" thickTop="1" thickBot="1">
      <c r="E4535"/>
    </row>
    <row r="4536" spans="5:5" ht="14.25" thickTop="1" thickBot="1">
      <c r="E4536"/>
    </row>
    <row r="4537" spans="5:5" ht="14.25" thickTop="1" thickBot="1">
      <c r="E4537"/>
    </row>
    <row r="4538" spans="5:5" ht="14.25" thickTop="1" thickBot="1">
      <c r="E4538"/>
    </row>
    <row r="4539" spans="5:5" ht="14.25" thickTop="1" thickBot="1">
      <c r="E4539"/>
    </row>
    <row r="4540" spans="5:5" ht="14.25" thickTop="1" thickBot="1">
      <c r="E4540"/>
    </row>
    <row r="4541" spans="5:5" ht="14.25" thickTop="1" thickBot="1">
      <c r="E4541"/>
    </row>
    <row r="4542" spans="5:5" ht="14.25" thickTop="1" thickBot="1">
      <c r="E4542"/>
    </row>
    <row r="4543" spans="5:5" ht="14.25" thickTop="1" thickBot="1">
      <c r="E4543"/>
    </row>
    <row r="4544" spans="5:5" ht="14.25" thickTop="1" thickBot="1">
      <c r="E4544"/>
    </row>
    <row r="4545" spans="5:5" ht="14.25" thickTop="1" thickBot="1">
      <c r="E4545"/>
    </row>
    <row r="4546" spans="5:5" ht="14.25" thickTop="1" thickBot="1">
      <c r="E4546"/>
    </row>
    <row r="4547" spans="5:5" ht="14.25" thickTop="1" thickBot="1">
      <c r="E4547"/>
    </row>
    <row r="4548" spans="5:5" ht="14.25" thickTop="1" thickBot="1">
      <c r="E4548"/>
    </row>
    <row r="4549" spans="5:5" ht="14.25" thickTop="1" thickBot="1">
      <c r="E4549"/>
    </row>
    <row r="4550" spans="5:5" ht="14.25" thickTop="1" thickBot="1">
      <c r="E4550"/>
    </row>
    <row r="4551" spans="5:5" ht="14.25" thickTop="1" thickBot="1">
      <c r="E4551"/>
    </row>
    <row r="4552" spans="5:5" ht="14.25" thickTop="1" thickBot="1">
      <c r="E4552"/>
    </row>
    <row r="4553" spans="5:5" ht="14.25" thickTop="1" thickBot="1">
      <c r="E4553"/>
    </row>
    <row r="4554" spans="5:5" ht="14.25" thickTop="1" thickBot="1">
      <c r="E4554"/>
    </row>
    <row r="4555" spans="5:5" ht="14.25" thickTop="1" thickBot="1">
      <c r="E4555"/>
    </row>
    <row r="4556" spans="5:5" ht="14.25" thickTop="1" thickBot="1">
      <c r="E4556"/>
    </row>
    <row r="4557" spans="5:5" ht="14.25" thickTop="1" thickBot="1">
      <c r="E4557"/>
    </row>
    <row r="4558" spans="5:5" ht="14.25" thickTop="1" thickBot="1">
      <c r="E4558"/>
    </row>
    <row r="4559" spans="5:5" ht="14.25" thickTop="1" thickBot="1">
      <c r="E4559"/>
    </row>
    <row r="4560" spans="5:5" ht="14.25" thickTop="1" thickBot="1">
      <c r="E4560"/>
    </row>
    <row r="4561" spans="5:5" ht="14.25" thickTop="1" thickBot="1">
      <c r="E4561"/>
    </row>
    <row r="4562" spans="5:5" ht="14.25" thickTop="1" thickBot="1">
      <c r="E4562"/>
    </row>
    <row r="4563" spans="5:5" ht="14.25" thickTop="1" thickBot="1">
      <c r="E4563"/>
    </row>
    <row r="4564" spans="5:5" ht="14.25" thickTop="1" thickBot="1">
      <c r="E4564"/>
    </row>
    <row r="4565" spans="5:5" ht="14.25" thickTop="1" thickBot="1">
      <c r="E4565"/>
    </row>
    <row r="4566" spans="5:5" ht="14.25" thickTop="1" thickBot="1">
      <c r="E4566"/>
    </row>
    <row r="4567" spans="5:5" ht="14.25" thickTop="1" thickBot="1">
      <c r="E4567"/>
    </row>
    <row r="4568" spans="5:5" ht="14.25" thickTop="1" thickBot="1">
      <c r="E4568"/>
    </row>
    <row r="4569" spans="5:5" ht="14.25" thickTop="1" thickBot="1">
      <c r="E4569"/>
    </row>
    <row r="4570" spans="5:5" ht="14.25" thickTop="1" thickBot="1">
      <c r="E4570"/>
    </row>
    <row r="4571" spans="5:5" ht="14.25" thickTop="1" thickBot="1">
      <c r="E4571"/>
    </row>
    <row r="4572" spans="5:5" ht="14.25" thickTop="1" thickBot="1">
      <c r="E4572"/>
    </row>
    <row r="4573" spans="5:5" ht="14.25" thickTop="1" thickBot="1">
      <c r="E4573"/>
    </row>
    <row r="4574" spans="5:5" ht="14.25" thickTop="1" thickBot="1">
      <c r="E4574"/>
    </row>
    <row r="4575" spans="5:5" ht="14.25" thickTop="1" thickBot="1">
      <c r="E4575"/>
    </row>
    <row r="4576" spans="5:5" ht="14.25" thickTop="1" thickBot="1">
      <c r="E4576"/>
    </row>
    <row r="4577" spans="5:5" ht="14.25" thickTop="1" thickBot="1">
      <c r="E4577"/>
    </row>
    <row r="4578" spans="5:5" ht="14.25" thickTop="1" thickBot="1">
      <c r="E4578"/>
    </row>
    <row r="4579" spans="5:5" ht="14.25" thickTop="1" thickBot="1">
      <c r="E4579"/>
    </row>
    <row r="4580" spans="5:5" ht="14.25" thickTop="1" thickBot="1">
      <c r="E4580"/>
    </row>
    <row r="4581" spans="5:5" ht="14.25" thickTop="1" thickBot="1">
      <c r="E4581"/>
    </row>
    <row r="4582" spans="5:5" ht="14.25" thickTop="1" thickBot="1">
      <c r="E4582"/>
    </row>
    <row r="4583" spans="5:5" ht="14.25" thickTop="1" thickBot="1">
      <c r="E4583"/>
    </row>
    <row r="4584" spans="5:5" ht="14.25" thickTop="1" thickBot="1">
      <c r="E4584"/>
    </row>
    <row r="4585" spans="5:5" ht="14.25" thickTop="1" thickBot="1">
      <c r="E4585"/>
    </row>
    <row r="4586" spans="5:5" ht="14.25" thickTop="1" thickBot="1">
      <c r="E4586"/>
    </row>
    <row r="4587" spans="5:5" ht="14.25" thickTop="1" thickBot="1">
      <c r="E4587"/>
    </row>
    <row r="4588" spans="5:5" ht="14.25" thickTop="1" thickBot="1">
      <c r="E4588"/>
    </row>
    <row r="4589" spans="5:5" ht="14.25" thickTop="1" thickBot="1">
      <c r="E4589"/>
    </row>
    <row r="4590" spans="5:5" ht="14.25" thickTop="1" thickBot="1">
      <c r="E4590"/>
    </row>
    <row r="4591" spans="5:5" ht="14.25" thickTop="1" thickBot="1">
      <c r="E4591"/>
    </row>
    <row r="4592" spans="5:5" ht="14.25" thickTop="1" thickBot="1">
      <c r="E4592"/>
    </row>
    <row r="4593" spans="5:5" ht="14.25" thickTop="1" thickBot="1">
      <c r="E4593"/>
    </row>
    <row r="4594" spans="5:5" ht="14.25" thickTop="1" thickBot="1">
      <c r="E4594"/>
    </row>
    <row r="4595" spans="5:5" ht="14.25" thickTop="1" thickBot="1">
      <c r="E4595"/>
    </row>
    <row r="4596" spans="5:5" ht="14.25" thickTop="1" thickBot="1">
      <c r="E4596"/>
    </row>
    <row r="4597" spans="5:5" ht="14.25" thickTop="1" thickBot="1">
      <c r="E4597"/>
    </row>
    <row r="4598" spans="5:5" ht="14.25" thickTop="1" thickBot="1">
      <c r="E4598"/>
    </row>
    <row r="4599" spans="5:5" ht="14.25" thickTop="1" thickBot="1">
      <c r="E4599"/>
    </row>
    <row r="4600" spans="5:5" ht="14.25" thickTop="1" thickBot="1">
      <c r="E4600"/>
    </row>
    <row r="4601" spans="5:5" ht="14.25" thickTop="1" thickBot="1">
      <c r="E4601"/>
    </row>
    <row r="4602" spans="5:5" ht="14.25" thickTop="1" thickBot="1">
      <c r="E4602"/>
    </row>
    <row r="4603" spans="5:5" ht="14.25" thickTop="1" thickBot="1">
      <c r="E4603"/>
    </row>
    <row r="4604" spans="5:5" ht="14.25" thickTop="1" thickBot="1">
      <c r="E4604"/>
    </row>
    <row r="4605" spans="5:5" ht="14.25" thickTop="1" thickBot="1">
      <c r="E4605"/>
    </row>
    <row r="4606" spans="5:5" ht="14.25" thickTop="1" thickBot="1">
      <c r="E4606"/>
    </row>
    <row r="4607" spans="5:5" ht="14.25" thickTop="1" thickBot="1">
      <c r="E4607"/>
    </row>
    <row r="4608" spans="5:5" ht="14.25" thickTop="1" thickBot="1">
      <c r="E4608"/>
    </row>
    <row r="4609" spans="5:5" ht="14.25" thickTop="1" thickBot="1">
      <c r="E4609"/>
    </row>
    <row r="4610" spans="5:5" ht="14.25" thickTop="1" thickBot="1">
      <c r="E4610"/>
    </row>
    <row r="4611" spans="5:5" ht="14.25" thickTop="1" thickBot="1">
      <c r="E4611"/>
    </row>
    <row r="4612" spans="5:5" ht="14.25" thickTop="1" thickBot="1">
      <c r="E4612"/>
    </row>
    <row r="4613" spans="5:5" ht="14.25" thickTop="1" thickBot="1">
      <c r="E4613"/>
    </row>
    <row r="4614" spans="5:5" ht="14.25" thickTop="1" thickBot="1">
      <c r="E4614"/>
    </row>
    <row r="4615" spans="5:5" ht="14.25" thickTop="1" thickBot="1">
      <c r="E4615"/>
    </row>
    <row r="4616" spans="5:5" ht="14.25" thickTop="1" thickBot="1">
      <c r="E4616"/>
    </row>
    <row r="4617" spans="5:5" ht="14.25" thickTop="1" thickBot="1">
      <c r="E4617"/>
    </row>
    <row r="4618" spans="5:5" ht="14.25" thickTop="1" thickBot="1">
      <c r="E4618"/>
    </row>
    <row r="4619" spans="5:5" ht="14.25" thickTop="1" thickBot="1">
      <c r="E4619"/>
    </row>
    <row r="4620" spans="5:5" ht="14.25" thickTop="1" thickBot="1">
      <c r="E4620"/>
    </row>
    <row r="4621" spans="5:5" ht="14.25" thickTop="1" thickBot="1">
      <c r="E4621"/>
    </row>
    <row r="4622" spans="5:5" ht="14.25" thickTop="1" thickBot="1">
      <c r="E4622"/>
    </row>
    <row r="4623" spans="5:5" ht="14.25" thickTop="1" thickBot="1">
      <c r="E4623"/>
    </row>
    <row r="4624" spans="5:5" ht="14.25" thickTop="1" thickBot="1">
      <c r="E4624"/>
    </row>
    <row r="4625" spans="5:5" ht="14.25" thickTop="1" thickBot="1">
      <c r="E4625"/>
    </row>
    <row r="4626" spans="5:5" ht="14.25" thickTop="1" thickBot="1">
      <c r="E4626"/>
    </row>
    <row r="4627" spans="5:5" ht="14.25" thickTop="1" thickBot="1">
      <c r="E4627"/>
    </row>
    <row r="4628" spans="5:5" ht="14.25" thickTop="1" thickBot="1">
      <c r="E4628"/>
    </row>
    <row r="4629" spans="5:5" ht="14.25" thickTop="1" thickBot="1">
      <c r="E4629"/>
    </row>
    <row r="4630" spans="5:5" ht="14.25" thickTop="1" thickBot="1">
      <c r="E4630"/>
    </row>
    <row r="4631" spans="5:5" ht="14.25" thickTop="1" thickBot="1">
      <c r="E4631"/>
    </row>
    <row r="4632" spans="5:5" ht="14.25" thickTop="1" thickBot="1">
      <c r="E4632"/>
    </row>
    <row r="4633" spans="5:5" ht="14.25" thickTop="1" thickBot="1">
      <c r="E4633"/>
    </row>
    <row r="4634" spans="5:5" ht="14.25" thickTop="1" thickBot="1">
      <c r="E4634"/>
    </row>
    <row r="4635" spans="5:5" ht="14.25" thickTop="1" thickBot="1">
      <c r="E4635"/>
    </row>
    <row r="4636" spans="5:5" ht="14.25" thickTop="1" thickBot="1">
      <c r="E4636"/>
    </row>
    <row r="4637" spans="5:5" ht="14.25" thickTop="1" thickBot="1">
      <c r="E4637"/>
    </row>
    <row r="4638" spans="5:5" ht="14.25" thickTop="1" thickBot="1">
      <c r="E4638"/>
    </row>
    <row r="4639" spans="5:5" ht="14.25" thickTop="1" thickBot="1">
      <c r="E4639"/>
    </row>
    <row r="4640" spans="5:5" ht="14.25" thickTop="1" thickBot="1">
      <c r="E4640"/>
    </row>
    <row r="4641" spans="5:5" ht="14.25" thickTop="1" thickBot="1">
      <c r="E4641"/>
    </row>
    <row r="4642" spans="5:5" ht="14.25" thickTop="1" thickBot="1">
      <c r="E4642"/>
    </row>
    <row r="4643" spans="5:5" ht="14.25" thickTop="1" thickBot="1">
      <c r="E4643"/>
    </row>
    <row r="4644" spans="5:5" ht="14.25" thickTop="1" thickBot="1">
      <c r="E4644"/>
    </row>
    <row r="4645" spans="5:5" ht="14.25" thickTop="1" thickBot="1">
      <c r="E4645"/>
    </row>
    <row r="4646" spans="5:5" ht="14.25" thickTop="1" thickBot="1">
      <c r="E4646"/>
    </row>
    <row r="4647" spans="5:5" ht="14.25" thickTop="1" thickBot="1">
      <c r="E4647"/>
    </row>
    <row r="4648" spans="5:5" ht="14.25" thickTop="1" thickBot="1">
      <c r="E4648"/>
    </row>
    <row r="4649" spans="5:5" ht="14.25" thickTop="1" thickBot="1">
      <c r="E4649"/>
    </row>
    <row r="4650" spans="5:5" ht="14.25" thickTop="1" thickBot="1">
      <c r="E4650"/>
    </row>
    <row r="4651" spans="5:5" ht="14.25" thickTop="1" thickBot="1">
      <c r="E4651"/>
    </row>
    <row r="4652" spans="5:5" ht="14.25" thickTop="1" thickBot="1">
      <c r="E4652"/>
    </row>
    <row r="4653" spans="5:5" ht="14.25" thickTop="1" thickBot="1">
      <c r="E4653"/>
    </row>
    <row r="4654" spans="5:5" ht="14.25" thickTop="1" thickBot="1">
      <c r="E4654"/>
    </row>
    <row r="4655" spans="5:5" ht="14.25" thickTop="1" thickBot="1">
      <c r="E4655"/>
    </row>
    <row r="4656" spans="5:5" ht="14.25" thickTop="1" thickBot="1">
      <c r="E4656"/>
    </row>
    <row r="4657" spans="5:5" ht="14.25" thickTop="1" thickBot="1">
      <c r="E4657"/>
    </row>
    <row r="4658" spans="5:5" ht="14.25" thickTop="1" thickBot="1">
      <c r="E4658"/>
    </row>
    <row r="4659" spans="5:5" ht="14.25" thickTop="1" thickBot="1">
      <c r="E4659"/>
    </row>
    <row r="4660" spans="5:5" ht="14.25" thickTop="1" thickBot="1">
      <c r="E4660"/>
    </row>
    <row r="4661" spans="5:5" ht="14.25" thickTop="1" thickBot="1">
      <c r="E4661"/>
    </row>
    <row r="4662" spans="5:5" ht="14.25" thickTop="1" thickBot="1">
      <c r="E4662"/>
    </row>
    <row r="4663" spans="5:5" ht="14.25" thickTop="1" thickBot="1">
      <c r="E4663"/>
    </row>
    <row r="4664" spans="5:5" ht="14.25" thickTop="1" thickBot="1">
      <c r="E4664"/>
    </row>
    <row r="4665" spans="5:5" ht="14.25" thickTop="1" thickBot="1">
      <c r="E4665"/>
    </row>
    <row r="4666" spans="5:5" ht="14.25" thickTop="1" thickBot="1">
      <c r="E4666"/>
    </row>
    <row r="4667" spans="5:5" ht="14.25" thickTop="1" thickBot="1">
      <c r="E4667"/>
    </row>
    <row r="4668" spans="5:5" ht="14.25" thickTop="1" thickBot="1">
      <c r="E4668"/>
    </row>
    <row r="4669" spans="5:5" ht="14.25" thickTop="1" thickBot="1">
      <c r="E4669"/>
    </row>
    <row r="4670" spans="5:5" ht="14.25" thickTop="1" thickBot="1">
      <c r="E4670"/>
    </row>
    <row r="4671" spans="5:5" ht="14.25" thickTop="1" thickBot="1">
      <c r="E4671"/>
    </row>
    <row r="4672" spans="5:5" ht="14.25" thickTop="1" thickBot="1">
      <c r="E4672"/>
    </row>
    <row r="4673" spans="5:5" ht="14.25" thickTop="1" thickBot="1">
      <c r="E4673"/>
    </row>
    <row r="4674" spans="5:5" ht="14.25" thickTop="1" thickBot="1">
      <c r="E4674"/>
    </row>
    <row r="4675" spans="5:5" ht="14.25" thickTop="1" thickBot="1">
      <c r="E4675"/>
    </row>
    <row r="4676" spans="5:5" ht="14.25" thickTop="1" thickBot="1">
      <c r="E4676"/>
    </row>
    <row r="4677" spans="5:5" ht="14.25" thickTop="1" thickBot="1">
      <c r="E4677"/>
    </row>
    <row r="4678" spans="5:5" ht="14.25" thickTop="1" thickBot="1">
      <c r="E4678"/>
    </row>
    <row r="4679" spans="5:5" ht="14.25" thickTop="1" thickBot="1">
      <c r="E4679"/>
    </row>
    <row r="4680" spans="5:5" ht="14.25" thickTop="1" thickBot="1">
      <c r="E4680"/>
    </row>
    <row r="4681" spans="5:5" ht="14.25" thickTop="1" thickBot="1">
      <c r="E4681"/>
    </row>
    <row r="4682" spans="5:5" ht="14.25" thickTop="1" thickBot="1">
      <c r="E4682"/>
    </row>
    <row r="4683" spans="5:5" ht="14.25" thickTop="1" thickBot="1">
      <c r="E4683"/>
    </row>
    <row r="4684" spans="5:5" ht="14.25" thickTop="1" thickBot="1">
      <c r="E4684"/>
    </row>
    <row r="4685" spans="5:5" ht="14.25" thickTop="1" thickBot="1">
      <c r="E4685"/>
    </row>
    <row r="4686" spans="5:5" ht="14.25" thickTop="1" thickBot="1">
      <c r="E4686"/>
    </row>
    <row r="4687" spans="5:5" ht="14.25" thickTop="1" thickBot="1">
      <c r="E4687"/>
    </row>
    <row r="4688" spans="5:5" ht="14.25" thickTop="1" thickBot="1">
      <c r="E4688"/>
    </row>
    <row r="4689" spans="5:5" ht="14.25" thickTop="1" thickBot="1">
      <c r="E4689"/>
    </row>
    <row r="4690" spans="5:5" ht="14.25" thickTop="1" thickBot="1">
      <c r="E4690"/>
    </row>
    <row r="4691" spans="5:5" ht="14.25" thickTop="1" thickBot="1">
      <c r="E4691"/>
    </row>
    <row r="4692" spans="5:5" ht="14.25" thickTop="1" thickBot="1">
      <c r="E4692"/>
    </row>
    <row r="4693" spans="5:5" ht="14.25" thickTop="1" thickBot="1">
      <c r="E4693"/>
    </row>
    <row r="4694" spans="5:5" ht="14.25" thickTop="1" thickBot="1">
      <c r="E4694"/>
    </row>
    <row r="4695" spans="5:5" ht="14.25" thickTop="1" thickBot="1">
      <c r="E4695"/>
    </row>
    <row r="4696" spans="5:5" ht="14.25" thickTop="1" thickBot="1">
      <c r="E4696"/>
    </row>
    <row r="4697" spans="5:5" ht="14.25" thickTop="1" thickBot="1">
      <c r="E4697"/>
    </row>
    <row r="4698" spans="5:5" ht="14.25" thickTop="1" thickBot="1">
      <c r="E4698"/>
    </row>
    <row r="4699" spans="5:5" ht="14.25" thickTop="1" thickBot="1">
      <c r="E4699"/>
    </row>
    <row r="4700" spans="5:5" ht="14.25" thickTop="1" thickBot="1">
      <c r="E4700"/>
    </row>
    <row r="4701" spans="5:5" ht="14.25" thickTop="1" thickBot="1">
      <c r="E4701"/>
    </row>
    <row r="4702" spans="5:5" ht="14.25" thickTop="1" thickBot="1">
      <c r="E4702"/>
    </row>
    <row r="4703" spans="5:5" ht="14.25" thickTop="1" thickBot="1">
      <c r="E4703"/>
    </row>
    <row r="4704" spans="5:5" ht="14.25" thickTop="1" thickBot="1">
      <c r="E4704"/>
    </row>
    <row r="4705" spans="5:5" ht="14.25" thickTop="1" thickBot="1">
      <c r="E4705"/>
    </row>
    <row r="4706" spans="5:5" ht="14.25" thickTop="1" thickBot="1">
      <c r="E4706"/>
    </row>
    <row r="4707" spans="5:5" ht="14.25" thickTop="1" thickBot="1">
      <c r="E4707"/>
    </row>
    <row r="4708" spans="5:5" ht="14.25" thickTop="1" thickBot="1">
      <c r="E4708"/>
    </row>
    <row r="4709" spans="5:5" ht="14.25" thickTop="1" thickBot="1">
      <c r="E4709"/>
    </row>
    <row r="4710" spans="5:5" ht="14.25" thickTop="1" thickBot="1">
      <c r="E4710"/>
    </row>
    <row r="4711" spans="5:5" ht="14.25" thickTop="1" thickBot="1">
      <c r="E4711"/>
    </row>
    <row r="4712" spans="5:5" ht="14.25" thickTop="1" thickBot="1">
      <c r="E4712"/>
    </row>
    <row r="4713" spans="5:5" ht="14.25" thickTop="1" thickBot="1">
      <c r="E4713"/>
    </row>
    <row r="4714" spans="5:5" ht="14.25" thickTop="1" thickBot="1">
      <c r="E4714"/>
    </row>
    <row r="4715" spans="5:5" ht="14.25" thickTop="1" thickBot="1">
      <c r="E4715"/>
    </row>
    <row r="4716" spans="5:5" ht="14.25" thickTop="1" thickBot="1">
      <c r="E4716"/>
    </row>
    <row r="4717" spans="5:5" ht="14.25" thickTop="1" thickBot="1">
      <c r="E4717"/>
    </row>
    <row r="4718" spans="5:5" ht="14.25" thickTop="1" thickBot="1">
      <c r="E4718"/>
    </row>
    <row r="4719" spans="5:5" ht="14.25" thickTop="1" thickBot="1">
      <c r="E4719"/>
    </row>
    <row r="4720" spans="5:5" ht="14.25" thickTop="1" thickBot="1">
      <c r="E4720"/>
    </row>
    <row r="4721" spans="5:5" ht="14.25" thickTop="1" thickBot="1">
      <c r="E4721"/>
    </row>
    <row r="4722" spans="5:5" ht="14.25" thickTop="1" thickBot="1">
      <c r="E4722"/>
    </row>
    <row r="4723" spans="5:5" ht="14.25" thickTop="1" thickBot="1">
      <c r="E4723"/>
    </row>
    <row r="4724" spans="5:5" ht="14.25" thickTop="1" thickBot="1">
      <c r="E4724"/>
    </row>
    <row r="4725" spans="5:5" ht="14.25" thickTop="1" thickBot="1">
      <c r="E4725"/>
    </row>
    <row r="4726" spans="5:5" ht="14.25" thickTop="1" thickBot="1">
      <c r="E4726"/>
    </row>
    <row r="4727" spans="5:5" ht="14.25" thickTop="1" thickBot="1">
      <c r="E4727"/>
    </row>
    <row r="4728" spans="5:5" ht="14.25" thickTop="1" thickBot="1">
      <c r="E4728"/>
    </row>
    <row r="4729" spans="5:5" ht="14.25" thickTop="1" thickBot="1">
      <c r="E4729"/>
    </row>
    <row r="4730" spans="5:5" ht="14.25" thickTop="1" thickBot="1">
      <c r="E4730"/>
    </row>
    <row r="4731" spans="5:5" ht="14.25" thickTop="1" thickBot="1">
      <c r="E4731"/>
    </row>
    <row r="4732" spans="5:5" ht="14.25" thickTop="1" thickBot="1">
      <c r="E4732"/>
    </row>
    <row r="4733" spans="5:5" ht="14.25" thickTop="1" thickBot="1">
      <c r="E4733"/>
    </row>
    <row r="4734" spans="5:5" ht="14.25" thickTop="1" thickBot="1">
      <c r="E4734"/>
    </row>
    <row r="4735" spans="5:5" ht="14.25" thickTop="1" thickBot="1">
      <c r="E4735"/>
    </row>
    <row r="4736" spans="5:5" ht="14.25" thickTop="1" thickBot="1">
      <c r="E4736"/>
    </row>
    <row r="4737" spans="5:5" ht="14.25" thickTop="1" thickBot="1">
      <c r="E4737"/>
    </row>
    <row r="4738" spans="5:5" ht="14.25" thickTop="1" thickBot="1">
      <c r="E4738"/>
    </row>
    <row r="4739" spans="5:5" ht="14.25" thickTop="1" thickBot="1">
      <c r="E4739"/>
    </row>
    <row r="4740" spans="5:5" ht="14.25" thickTop="1" thickBot="1">
      <c r="E4740"/>
    </row>
    <row r="4741" spans="5:5" ht="14.25" thickTop="1" thickBot="1">
      <c r="E4741"/>
    </row>
    <row r="4742" spans="5:5" ht="14.25" thickTop="1" thickBot="1">
      <c r="E4742"/>
    </row>
    <row r="4743" spans="5:5" ht="14.25" thickTop="1" thickBot="1">
      <c r="E4743"/>
    </row>
    <row r="4744" spans="5:5" ht="14.25" thickTop="1" thickBot="1">
      <c r="E4744"/>
    </row>
    <row r="4745" spans="5:5" ht="14.25" thickTop="1" thickBot="1">
      <c r="E4745"/>
    </row>
    <row r="4746" spans="5:5" ht="14.25" thickTop="1" thickBot="1">
      <c r="E4746"/>
    </row>
    <row r="4747" spans="5:5" ht="14.25" thickTop="1" thickBot="1">
      <c r="E4747"/>
    </row>
    <row r="4748" spans="5:5" ht="14.25" thickTop="1" thickBot="1">
      <c r="E4748"/>
    </row>
    <row r="4749" spans="5:5" ht="14.25" thickTop="1" thickBot="1">
      <c r="E4749"/>
    </row>
    <row r="4750" spans="5:5" ht="14.25" thickTop="1" thickBot="1">
      <c r="E4750"/>
    </row>
    <row r="4751" spans="5:5" ht="14.25" thickTop="1" thickBot="1">
      <c r="E4751"/>
    </row>
    <row r="4752" spans="5:5" ht="14.25" thickTop="1" thickBot="1">
      <c r="E4752"/>
    </row>
    <row r="4753" spans="5:5" ht="14.25" thickTop="1" thickBot="1">
      <c r="E4753"/>
    </row>
    <row r="4754" spans="5:5" ht="14.25" thickTop="1" thickBot="1">
      <c r="E4754"/>
    </row>
    <row r="4755" spans="5:5" ht="14.25" thickTop="1" thickBot="1">
      <c r="E4755"/>
    </row>
    <row r="4756" spans="5:5" ht="14.25" thickTop="1" thickBot="1">
      <c r="E4756"/>
    </row>
    <row r="4757" spans="5:5" ht="14.25" thickTop="1" thickBot="1">
      <c r="E4757"/>
    </row>
    <row r="4758" spans="5:5" ht="14.25" thickTop="1" thickBot="1">
      <c r="E4758"/>
    </row>
    <row r="4759" spans="5:5" ht="14.25" thickTop="1" thickBot="1">
      <c r="E4759"/>
    </row>
    <row r="4760" spans="5:5" ht="14.25" thickTop="1" thickBot="1">
      <c r="E4760"/>
    </row>
    <row r="4761" spans="5:5" ht="14.25" thickTop="1" thickBot="1">
      <c r="E4761"/>
    </row>
    <row r="4762" spans="5:5" ht="14.25" thickTop="1" thickBot="1">
      <c r="E4762"/>
    </row>
    <row r="4763" spans="5:5" ht="14.25" thickTop="1" thickBot="1">
      <c r="E4763"/>
    </row>
    <row r="4764" spans="5:5" ht="14.25" thickTop="1" thickBot="1">
      <c r="E4764"/>
    </row>
    <row r="4765" spans="5:5" ht="14.25" thickTop="1" thickBot="1">
      <c r="E4765"/>
    </row>
    <row r="4766" spans="5:5" ht="14.25" thickTop="1" thickBot="1">
      <c r="E4766"/>
    </row>
    <row r="4767" spans="5:5" ht="14.25" thickTop="1" thickBot="1">
      <c r="E4767"/>
    </row>
    <row r="4768" spans="5:5" ht="14.25" thickTop="1" thickBot="1">
      <c r="E4768"/>
    </row>
    <row r="4769" spans="5:5" ht="14.25" thickTop="1" thickBot="1">
      <c r="E4769"/>
    </row>
    <row r="4770" spans="5:5" ht="14.25" thickTop="1" thickBot="1">
      <c r="E4770"/>
    </row>
    <row r="4771" spans="5:5" ht="14.25" thickTop="1" thickBot="1">
      <c r="E4771"/>
    </row>
    <row r="4772" spans="5:5" ht="14.25" thickTop="1" thickBot="1">
      <c r="E4772"/>
    </row>
    <row r="4773" spans="5:5" ht="14.25" thickTop="1" thickBot="1">
      <c r="E4773"/>
    </row>
    <row r="4774" spans="5:5" ht="14.25" thickTop="1" thickBot="1">
      <c r="E4774"/>
    </row>
    <row r="4775" spans="5:5" ht="14.25" thickTop="1" thickBot="1">
      <c r="E4775"/>
    </row>
    <row r="4776" spans="5:5" ht="14.25" thickTop="1" thickBot="1">
      <c r="E4776"/>
    </row>
    <row r="4777" spans="5:5" ht="14.25" thickTop="1" thickBot="1">
      <c r="E4777"/>
    </row>
    <row r="4778" spans="5:5" ht="14.25" thickTop="1" thickBot="1">
      <c r="E4778"/>
    </row>
    <row r="4779" spans="5:5" ht="14.25" thickTop="1" thickBot="1">
      <c r="E4779"/>
    </row>
    <row r="4780" spans="5:5" ht="14.25" thickTop="1" thickBot="1">
      <c r="E4780"/>
    </row>
    <row r="4781" spans="5:5" ht="14.25" thickTop="1" thickBot="1">
      <c r="E4781"/>
    </row>
    <row r="4782" spans="5:5" ht="14.25" thickTop="1" thickBot="1">
      <c r="E4782"/>
    </row>
    <row r="4783" spans="5:5" ht="14.25" thickTop="1" thickBot="1">
      <c r="E4783"/>
    </row>
    <row r="4784" spans="5:5" ht="14.25" thickTop="1" thickBot="1">
      <c r="E4784"/>
    </row>
    <row r="4785" spans="5:5" ht="14.25" thickTop="1" thickBot="1">
      <c r="E4785"/>
    </row>
    <row r="4786" spans="5:5" ht="14.25" thickTop="1" thickBot="1">
      <c r="E4786"/>
    </row>
    <row r="4787" spans="5:5" ht="14.25" thickTop="1" thickBot="1">
      <c r="E4787"/>
    </row>
    <row r="4788" spans="5:5" ht="14.25" thickTop="1" thickBot="1">
      <c r="E4788"/>
    </row>
    <row r="4789" spans="5:5" ht="14.25" thickTop="1" thickBot="1">
      <c r="E4789"/>
    </row>
    <row r="4790" spans="5:5" ht="14.25" thickTop="1" thickBot="1">
      <c r="E4790"/>
    </row>
    <row r="4791" spans="5:5" ht="14.25" thickTop="1" thickBot="1">
      <c r="E4791"/>
    </row>
    <row r="4792" spans="5:5" ht="14.25" thickTop="1" thickBot="1">
      <c r="E4792"/>
    </row>
    <row r="4793" spans="5:5" ht="14.25" thickTop="1" thickBot="1">
      <c r="E4793"/>
    </row>
    <row r="4794" spans="5:5" ht="14.25" thickTop="1" thickBot="1">
      <c r="E4794"/>
    </row>
    <row r="4795" spans="5:5" ht="14.25" thickTop="1" thickBot="1">
      <c r="E4795"/>
    </row>
    <row r="4796" spans="5:5" ht="14.25" thickTop="1" thickBot="1">
      <c r="E4796"/>
    </row>
    <row r="4797" spans="5:5" ht="14.25" thickTop="1" thickBot="1">
      <c r="E4797"/>
    </row>
    <row r="4798" spans="5:5" ht="14.25" thickTop="1" thickBot="1">
      <c r="E4798"/>
    </row>
    <row r="4799" spans="5:5" ht="14.25" thickTop="1" thickBot="1">
      <c r="E4799"/>
    </row>
    <row r="4800" spans="5:5" ht="14.25" thickTop="1" thickBot="1">
      <c r="E4800"/>
    </row>
    <row r="4801" spans="5:5" ht="14.25" thickTop="1" thickBot="1">
      <c r="E4801"/>
    </row>
    <row r="4802" spans="5:5" ht="14.25" thickTop="1" thickBot="1">
      <c r="E4802"/>
    </row>
    <row r="4803" spans="5:5" ht="14.25" thickTop="1" thickBot="1">
      <c r="E4803"/>
    </row>
    <row r="4804" spans="5:5" ht="14.25" thickTop="1" thickBot="1">
      <c r="E4804"/>
    </row>
    <row r="4805" spans="5:5" ht="14.25" thickTop="1" thickBot="1">
      <c r="E4805"/>
    </row>
    <row r="4806" spans="5:5" ht="14.25" thickTop="1" thickBot="1">
      <c r="E4806"/>
    </row>
    <row r="4807" spans="5:5" ht="14.25" thickTop="1" thickBot="1">
      <c r="E4807"/>
    </row>
    <row r="4808" spans="5:5" ht="14.25" thickTop="1" thickBot="1">
      <c r="E4808"/>
    </row>
    <row r="4809" spans="5:5" ht="14.25" thickTop="1" thickBot="1">
      <c r="E4809"/>
    </row>
    <row r="4810" spans="5:5" ht="14.25" thickTop="1" thickBot="1">
      <c r="E4810"/>
    </row>
    <row r="4811" spans="5:5" ht="14.25" thickTop="1" thickBot="1">
      <c r="E4811"/>
    </row>
    <row r="4812" spans="5:5" ht="14.25" thickTop="1" thickBot="1">
      <c r="E4812"/>
    </row>
    <row r="4813" spans="5:5" ht="14.25" thickTop="1" thickBot="1">
      <c r="E4813"/>
    </row>
    <row r="4814" spans="5:5" ht="14.25" thickTop="1" thickBot="1">
      <c r="E4814"/>
    </row>
    <row r="4815" spans="5:5" ht="14.25" thickTop="1" thickBot="1">
      <c r="E4815"/>
    </row>
    <row r="4816" spans="5:5" ht="14.25" thickTop="1" thickBot="1">
      <c r="E4816"/>
    </row>
    <row r="4817" spans="5:5" ht="14.25" thickTop="1" thickBot="1">
      <c r="E4817"/>
    </row>
    <row r="4818" spans="5:5" ht="14.25" thickTop="1" thickBot="1">
      <c r="E4818"/>
    </row>
    <row r="4819" spans="5:5" ht="14.25" thickTop="1" thickBot="1">
      <c r="E4819"/>
    </row>
    <row r="4820" spans="5:5" ht="14.25" thickTop="1" thickBot="1">
      <c r="E4820"/>
    </row>
    <row r="4821" spans="5:5" ht="14.25" thickTop="1" thickBot="1">
      <c r="E4821"/>
    </row>
    <row r="4822" spans="5:5" ht="14.25" thickTop="1" thickBot="1">
      <c r="E4822"/>
    </row>
    <row r="4823" spans="5:5" ht="14.25" thickTop="1" thickBot="1">
      <c r="E4823"/>
    </row>
    <row r="4824" spans="5:5" ht="14.25" thickTop="1" thickBot="1">
      <c r="E4824"/>
    </row>
    <row r="4825" spans="5:5" ht="14.25" thickTop="1" thickBot="1">
      <c r="E4825"/>
    </row>
    <row r="4826" spans="5:5" ht="14.25" thickTop="1" thickBot="1">
      <c r="E4826"/>
    </row>
    <row r="4827" spans="5:5" ht="14.25" thickTop="1" thickBot="1">
      <c r="E4827"/>
    </row>
    <row r="4828" spans="5:5" ht="14.25" thickTop="1" thickBot="1">
      <c r="E4828"/>
    </row>
    <row r="4829" spans="5:5" ht="14.25" thickTop="1" thickBot="1">
      <c r="E4829"/>
    </row>
    <row r="4830" spans="5:5" ht="14.25" thickTop="1" thickBot="1">
      <c r="E4830"/>
    </row>
    <row r="4831" spans="5:5" ht="14.25" thickTop="1" thickBot="1">
      <c r="E4831"/>
    </row>
    <row r="4832" spans="5:5" ht="14.25" thickTop="1" thickBot="1">
      <c r="E4832"/>
    </row>
    <row r="4833" spans="5:5" ht="14.25" thickTop="1" thickBot="1">
      <c r="E4833"/>
    </row>
    <row r="4834" spans="5:5" ht="14.25" thickTop="1" thickBot="1">
      <c r="E4834"/>
    </row>
    <row r="4835" spans="5:5" ht="14.25" thickTop="1" thickBot="1">
      <c r="E4835"/>
    </row>
    <row r="4836" spans="5:5" ht="14.25" thickTop="1" thickBot="1">
      <c r="E4836"/>
    </row>
    <row r="4837" spans="5:5" ht="14.25" thickTop="1" thickBot="1">
      <c r="E4837"/>
    </row>
    <row r="4838" spans="5:5" ht="14.25" thickTop="1" thickBot="1">
      <c r="E4838"/>
    </row>
    <row r="4839" spans="5:5" ht="14.25" thickTop="1" thickBot="1">
      <c r="E4839"/>
    </row>
    <row r="4840" spans="5:5" ht="14.25" thickTop="1" thickBot="1">
      <c r="E4840"/>
    </row>
    <row r="4841" spans="5:5" ht="14.25" thickTop="1" thickBot="1">
      <c r="E4841"/>
    </row>
    <row r="4842" spans="5:5" ht="14.25" thickTop="1" thickBot="1">
      <c r="E4842"/>
    </row>
    <row r="4843" spans="5:5" ht="14.25" thickTop="1" thickBot="1">
      <c r="E4843"/>
    </row>
    <row r="4844" spans="5:5" ht="14.25" thickTop="1" thickBot="1">
      <c r="E4844"/>
    </row>
    <row r="4845" spans="5:5" ht="14.25" thickTop="1" thickBot="1">
      <c r="E4845"/>
    </row>
    <row r="4846" spans="5:5" ht="14.25" thickTop="1" thickBot="1">
      <c r="E4846"/>
    </row>
    <row r="4847" spans="5:5" ht="14.25" thickTop="1" thickBot="1">
      <c r="E4847"/>
    </row>
    <row r="4848" spans="5:5" ht="14.25" thickTop="1" thickBot="1">
      <c r="E4848"/>
    </row>
    <row r="4849" spans="5:5" ht="14.25" thickTop="1" thickBot="1">
      <c r="E4849"/>
    </row>
    <row r="4850" spans="5:5" ht="14.25" thickTop="1" thickBot="1">
      <c r="E4850"/>
    </row>
    <row r="4851" spans="5:5" ht="14.25" thickTop="1" thickBot="1">
      <c r="E4851"/>
    </row>
    <row r="4852" spans="5:5" ht="14.25" thickTop="1" thickBot="1">
      <c r="E4852"/>
    </row>
    <row r="4853" spans="5:5" ht="14.25" thickTop="1" thickBot="1">
      <c r="E4853"/>
    </row>
    <row r="4854" spans="5:5" ht="14.25" thickTop="1" thickBot="1">
      <c r="E4854"/>
    </row>
    <row r="4855" spans="5:5" ht="14.25" thickTop="1" thickBot="1">
      <c r="E4855"/>
    </row>
    <row r="4856" spans="5:5" ht="14.25" thickTop="1" thickBot="1">
      <c r="E4856"/>
    </row>
    <row r="4857" spans="5:5" ht="14.25" thickTop="1" thickBot="1">
      <c r="E4857"/>
    </row>
    <row r="4858" spans="5:5" ht="14.25" thickTop="1" thickBot="1">
      <c r="E4858"/>
    </row>
    <row r="4859" spans="5:5" ht="14.25" thickTop="1" thickBot="1">
      <c r="E4859"/>
    </row>
    <row r="4860" spans="5:5" ht="14.25" thickTop="1" thickBot="1">
      <c r="E4860"/>
    </row>
    <row r="4861" spans="5:5" ht="14.25" thickTop="1" thickBot="1">
      <c r="E4861"/>
    </row>
    <row r="4862" spans="5:5" ht="14.25" thickTop="1" thickBot="1">
      <c r="E4862"/>
    </row>
    <row r="4863" spans="5:5" ht="14.25" thickTop="1" thickBot="1">
      <c r="E4863"/>
    </row>
    <row r="4864" spans="5:5" ht="14.25" thickTop="1" thickBot="1">
      <c r="E4864"/>
    </row>
    <row r="4865" spans="5:5" ht="14.25" thickTop="1" thickBot="1">
      <c r="E4865"/>
    </row>
    <row r="4866" spans="5:5" ht="14.25" thickTop="1" thickBot="1">
      <c r="E4866"/>
    </row>
    <row r="4867" spans="5:5" ht="14.25" thickTop="1" thickBot="1">
      <c r="E4867"/>
    </row>
    <row r="4868" spans="5:5" ht="14.25" thickTop="1" thickBot="1">
      <c r="E4868"/>
    </row>
    <row r="4869" spans="5:5" ht="14.25" thickTop="1" thickBot="1">
      <c r="E4869"/>
    </row>
    <row r="4870" spans="5:5" ht="14.25" thickTop="1" thickBot="1">
      <c r="E4870"/>
    </row>
    <row r="4871" spans="5:5" ht="14.25" thickTop="1" thickBot="1">
      <c r="E4871"/>
    </row>
    <row r="4872" spans="5:5" ht="14.25" thickTop="1" thickBot="1">
      <c r="E4872"/>
    </row>
    <row r="4873" spans="5:5" ht="14.25" thickTop="1" thickBot="1">
      <c r="E4873"/>
    </row>
    <row r="4874" spans="5:5" ht="14.25" thickTop="1" thickBot="1">
      <c r="E4874"/>
    </row>
    <row r="4875" spans="5:5" ht="14.25" thickTop="1" thickBot="1">
      <c r="E4875"/>
    </row>
    <row r="4876" spans="5:5" ht="14.25" thickTop="1" thickBot="1">
      <c r="E4876"/>
    </row>
    <row r="4877" spans="5:5" ht="14.25" thickTop="1" thickBot="1">
      <c r="E4877"/>
    </row>
    <row r="4878" spans="5:5" ht="14.25" thickTop="1" thickBot="1">
      <c r="E4878"/>
    </row>
    <row r="4879" spans="5:5" ht="14.25" thickTop="1" thickBot="1">
      <c r="E4879"/>
    </row>
    <row r="4880" spans="5:5" ht="14.25" thickTop="1" thickBot="1">
      <c r="E4880"/>
    </row>
    <row r="4881" spans="5:5" ht="14.25" thickTop="1" thickBot="1">
      <c r="E4881"/>
    </row>
    <row r="4882" spans="5:5" ht="14.25" thickTop="1" thickBot="1">
      <c r="E4882"/>
    </row>
    <row r="4883" spans="5:5" ht="14.25" thickTop="1" thickBot="1">
      <c r="E4883"/>
    </row>
    <row r="4884" spans="5:5" ht="14.25" thickTop="1" thickBot="1">
      <c r="E4884"/>
    </row>
    <row r="4885" spans="5:5" ht="14.25" thickTop="1" thickBot="1">
      <c r="E4885"/>
    </row>
    <row r="4886" spans="5:5" ht="14.25" thickTop="1" thickBot="1">
      <c r="E4886"/>
    </row>
    <row r="4887" spans="5:5" ht="14.25" thickTop="1" thickBot="1">
      <c r="E4887"/>
    </row>
    <row r="4888" spans="5:5" ht="14.25" thickTop="1" thickBot="1">
      <c r="E4888"/>
    </row>
    <row r="4889" spans="5:5" ht="14.25" thickTop="1" thickBot="1">
      <c r="E4889"/>
    </row>
    <row r="4890" spans="5:5" ht="14.25" thickTop="1" thickBot="1">
      <c r="E4890"/>
    </row>
    <row r="4891" spans="5:5" ht="14.25" thickTop="1" thickBot="1">
      <c r="E4891"/>
    </row>
    <row r="4892" spans="5:5" ht="14.25" thickTop="1" thickBot="1">
      <c r="E4892"/>
    </row>
    <row r="4893" spans="5:5" ht="14.25" thickTop="1" thickBot="1">
      <c r="E4893"/>
    </row>
    <row r="4894" spans="5:5" ht="14.25" thickTop="1" thickBot="1">
      <c r="E4894"/>
    </row>
    <row r="4895" spans="5:5" ht="14.25" thickTop="1" thickBot="1">
      <c r="E4895"/>
    </row>
    <row r="4896" spans="5:5" ht="14.25" thickTop="1" thickBot="1">
      <c r="E4896"/>
    </row>
    <row r="4897" spans="5:5" ht="14.25" thickTop="1" thickBot="1">
      <c r="E4897"/>
    </row>
    <row r="4898" spans="5:5" ht="14.25" thickTop="1" thickBot="1">
      <c r="E4898"/>
    </row>
    <row r="4899" spans="5:5" ht="14.25" thickTop="1" thickBot="1">
      <c r="E4899"/>
    </row>
    <row r="4900" spans="5:5" ht="14.25" thickTop="1" thickBot="1">
      <c r="E4900"/>
    </row>
    <row r="4901" spans="5:5" ht="14.25" thickTop="1" thickBot="1">
      <c r="E4901"/>
    </row>
    <row r="4902" spans="5:5" ht="14.25" thickTop="1" thickBot="1">
      <c r="E4902"/>
    </row>
    <row r="4903" spans="5:5" ht="14.25" thickTop="1" thickBot="1">
      <c r="E4903"/>
    </row>
    <row r="4904" spans="5:5" ht="14.25" thickTop="1" thickBot="1">
      <c r="E4904"/>
    </row>
    <row r="4905" spans="5:5" ht="14.25" thickTop="1" thickBot="1">
      <c r="E4905"/>
    </row>
    <row r="4906" spans="5:5" ht="14.25" thickTop="1" thickBot="1">
      <c r="E4906"/>
    </row>
    <row r="4907" spans="5:5" ht="14.25" thickTop="1" thickBot="1">
      <c r="E4907"/>
    </row>
    <row r="4908" spans="5:5" ht="14.25" thickTop="1" thickBot="1">
      <c r="E4908"/>
    </row>
    <row r="4909" spans="5:5" ht="14.25" thickTop="1" thickBot="1">
      <c r="E4909"/>
    </row>
    <row r="4910" spans="5:5" ht="14.25" thickTop="1" thickBot="1">
      <c r="E4910"/>
    </row>
    <row r="4911" spans="5:5" ht="14.25" thickTop="1" thickBot="1">
      <c r="E4911"/>
    </row>
    <row r="4912" spans="5:5" ht="14.25" thickTop="1" thickBot="1">
      <c r="E4912"/>
    </row>
    <row r="4913" spans="5:5" ht="14.25" thickTop="1" thickBot="1">
      <c r="E4913"/>
    </row>
    <row r="4914" spans="5:5" ht="14.25" thickTop="1" thickBot="1">
      <c r="E4914"/>
    </row>
    <row r="4915" spans="5:5" ht="14.25" thickTop="1" thickBot="1">
      <c r="E4915"/>
    </row>
    <row r="4916" spans="5:5" ht="14.25" thickTop="1" thickBot="1">
      <c r="E4916"/>
    </row>
    <row r="4917" spans="5:5" ht="14.25" thickTop="1" thickBot="1">
      <c r="E4917"/>
    </row>
    <row r="4918" spans="5:5" ht="14.25" thickTop="1" thickBot="1">
      <c r="E4918"/>
    </row>
    <row r="4919" spans="5:5" ht="14.25" thickTop="1" thickBot="1">
      <c r="E4919"/>
    </row>
    <row r="4920" spans="5:5" ht="14.25" thickTop="1" thickBot="1">
      <c r="E4920"/>
    </row>
    <row r="4921" spans="5:5" ht="14.25" thickTop="1" thickBot="1">
      <c r="E4921"/>
    </row>
    <row r="4922" spans="5:5" ht="14.25" thickTop="1" thickBot="1">
      <c r="E4922"/>
    </row>
    <row r="4923" spans="5:5" ht="14.25" thickTop="1" thickBot="1">
      <c r="E4923"/>
    </row>
    <row r="4924" spans="5:5" ht="14.25" thickTop="1" thickBot="1">
      <c r="E4924"/>
    </row>
    <row r="4925" spans="5:5" ht="14.25" thickTop="1" thickBot="1">
      <c r="E4925"/>
    </row>
    <row r="4926" spans="5:5" ht="14.25" thickTop="1" thickBot="1">
      <c r="E4926"/>
    </row>
    <row r="4927" spans="5:5" ht="14.25" thickTop="1" thickBot="1">
      <c r="E4927"/>
    </row>
    <row r="4928" spans="5:5" ht="14.25" thickTop="1" thickBot="1">
      <c r="E4928"/>
    </row>
    <row r="4929" spans="5:5" ht="14.25" thickTop="1" thickBot="1">
      <c r="E4929"/>
    </row>
    <row r="4930" spans="5:5" ht="14.25" thickTop="1" thickBot="1">
      <c r="E4930"/>
    </row>
    <row r="4931" spans="5:5" ht="14.25" thickTop="1" thickBot="1">
      <c r="E4931"/>
    </row>
    <row r="4932" spans="5:5" ht="14.25" thickTop="1" thickBot="1">
      <c r="E4932"/>
    </row>
    <row r="4933" spans="5:5" ht="14.25" thickTop="1" thickBot="1">
      <c r="E4933"/>
    </row>
    <row r="4934" spans="5:5" ht="14.25" thickTop="1" thickBot="1">
      <c r="E4934"/>
    </row>
    <row r="4935" spans="5:5" ht="14.25" thickTop="1" thickBot="1">
      <c r="E4935"/>
    </row>
    <row r="4936" spans="5:5" ht="14.25" thickTop="1" thickBot="1">
      <c r="E4936"/>
    </row>
    <row r="4937" spans="5:5" ht="14.25" thickTop="1" thickBot="1">
      <c r="E4937"/>
    </row>
    <row r="4938" spans="5:5" ht="14.25" thickTop="1" thickBot="1">
      <c r="E4938"/>
    </row>
    <row r="4939" spans="5:5" ht="14.25" thickTop="1" thickBot="1">
      <c r="E4939"/>
    </row>
    <row r="4940" spans="5:5" ht="14.25" thickTop="1" thickBot="1">
      <c r="E4940"/>
    </row>
    <row r="4941" spans="5:5" ht="14.25" thickTop="1" thickBot="1">
      <c r="E4941"/>
    </row>
    <row r="4942" spans="5:5" ht="14.25" thickTop="1" thickBot="1">
      <c r="E4942"/>
    </row>
    <row r="4943" spans="5:5" ht="14.25" thickTop="1" thickBot="1">
      <c r="E4943"/>
    </row>
    <row r="4944" spans="5:5" ht="14.25" thickTop="1" thickBot="1">
      <c r="E4944"/>
    </row>
    <row r="4945" spans="5:5" ht="14.25" thickTop="1" thickBot="1">
      <c r="E4945"/>
    </row>
    <row r="4946" spans="5:5" ht="14.25" thickTop="1" thickBot="1">
      <c r="E4946"/>
    </row>
    <row r="4947" spans="5:5" ht="14.25" thickTop="1" thickBot="1">
      <c r="E4947"/>
    </row>
    <row r="4948" spans="5:5" ht="14.25" thickTop="1" thickBot="1">
      <c r="E4948"/>
    </row>
    <row r="4949" spans="5:5" ht="14.25" thickTop="1" thickBot="1">
      <c r="E4949"/>
    </row>
    <row r="4950" spans="5:5" ht="14.25" thickTop="1" thickBot="1">
      <c r="E4950"/>
    </row>
    <row r="4951" spans="5:5" ht="14.25" thickTop="1" thickBot="1">
      <c r="E4951"/>
    </row>
    <row r="4952" spans="5:5" ht="14.25" thickTop="1" thickBot="1">
      <c r="E4952"/>
    </row>
    <row r="4953" spans="5:5" ht="14.25" thickTop="1" thickBot="1">
      <c r="E4953"/>
    </row>
    <row r="4954" spans="5:5" ht="14.25" thickTop="1" thickBot="1">
      <c r="E4954"/>
    </row>
    <row r="4955" spans="5:5" ht="14.25" thickTop="1" thickBot="1">
      <c r="E4955"/>
    </row>
    <row r="4956" spans="5:5" ht="14.25" thickTop="1" thickBot="1">
      <c r="E4956"/>
    </row>
    <row r="4957" spans="5:5" ht="14.25" thickTop="1" thickBot="1">
      <c r="E4957"/>
    </row>
    <row r="4958" spans="5:5" ht="14.25" thickTop="1" thickBot="1">
      <c r="E4958"/>
    </row>
    <row r="4959" spans="5:5" ht="14.25" thickTop="1" thickBot="1">
      <c r="E4959"/>
    </row>
    <row r="4960" spans="5:5" ht="14.25" thickTop="1" thickBot="1">
      <c r="E4960"/>
    </row>
    <row r="4961" spans="5:5" ht="14.25" thickTop="1" thickBot="1">
      <c r="E4961"/>
    </row>
    <row r="4962" spans="5:5" ht="14.25" thickTop="1" thickBot="1">
      <c r="E4962"/>
    </row>
    <row r="4963" spans="5:5" ht="14.25" thickTop="1" thickBot="1">
      <c r="E4963"/>
    </row>
    <row r="4964" spans="5:5" ht="14.25" thickTop="1" thickBot="1">
      <c r="E4964"/>
    </row>
    <row r="4965" spans="5:5" ht="14.25" thickTop="1" thickBot="1">
      <c r="E4965"/>
    </row>
    <row r="4966" spans="5:5" ht="14.25" thickTop="1" thickBot="1">
      <c r="E4966"/>
    </row>
    <row r="4967" spans="5:5" ht="14.25" thickTop="1" thickBot="1">
      <c r="E4967"/>
    </row>
    <row r="4968" spans="5:5" ht="14.25" thickTop="1" thickBot="1">
      <c r="E4968"/>
    </row>
    <row r="4969" spans="5:5" ht="14.25" thickTop="1" thickBot="1">
      <c r="E4969"/>
    </row>
    <row r="4970" spans="5:5" ht="14.25" thickTop="1" thickBot="1">
      <c r="E4970"/>
    </row>
    <row r="4971" spans="5:5" ht="14.25" thickTop="1" thickBot="1">
      <c r="E4971"/>
    </row>
    <row r="4972" spans="5:5" ht="14.25" thickTop="1" thickBot="1">
      <c r="E4972"/>
    </row>
    <row r="4973" spans="5:5" ht="14.25" thickTop="1" thickBot="1">
      <c r="E4973"/>
    </row>
    <row r="4974" spans="5:5" ht="14.25" thickTop="1" thickBot="1">
      <c r="E4974"/>
    </row>
    <row r="4975" spans="5:5" ht="14.25" thickTop="1" thickBot="1">
      <c r="E4975"/>
    </row>
    <row r="4976" spans="5:5" ht="14.25" thickTop="1" thickBot="1">
      <c r="E4976"/>
    </row>
    <row r="4977" spans="5:5" ht="14.25" thickTop="1" thickBot="1">
      <c r="E4977"/>
    </row>
    <row r="4978" spans="5:5" ht="14.25" thickTop="1" thickBot="1">
      <c r="E4978"/>
    </row>
    <row r="4979" spans="5:5" ht="14.25" thickTop="1" thickBot="1">
      <c r="E4979"/>
    </row>
    <row r="4980" spans="5:5" ht="14.25" thickTop="1" thickBot="1">
      <c r="E4980"/>
    </row>
    <row r="4981" spans="5:5" ht="14.25" thickTop="1" thickBot="1">
      <c r="E4981"/>
    </row>
    <row r="4982" spans="5:5" ht="14.25" thickTop="1" thickBot="1">
      <c r="E4982"/>
    </row>
    <row r="4983" spans="5:5" ht="14.25" thickTop="1" thickBot="1">
      <c r="E4983"/>
    </row>
    <row r="4984" spans="5:5" ht="14.25" thickTop="1" thickBot="1">
      <c r="E4984"/>
    </row>
    <row r="4985" spans="5:5" ht="14.25" thickTop="1" thickBot="1">
      <c r="E4985"/>
    </row>
    <row r="4986" spans="5:5" ht="14.25" thickTop="1" thickBot="1">
      <c r="E4986"/>
    </row>
    <row r="4987" spans="5:5" ht="14.25" thickTop="1" thickBot="1">
      <c r="E4987"/>
    </row>
    <row r="4988" spans="5:5" ht="14.25" thickTop="1" thickBot="1">
      <c r="E4988"/>
    </row>
    <row r="4989" spans="5:5" ht="14.25" thickTop="1" thickBot="1">
      <c r="E4989"/>
    </row>
    <row r="4990" spans="5:5" ht="14.25" thickTop="1" thickBot="1">
      <c r="E4990"/>
    </row>
    <row r="4991" spans="5:5" ht="14.25" thickTop="1" thickBot="1">
      <c r="E4991"/>
    </row>
    <row r="4992" spans="5:5" ht="14.25" thickTop="1" thickBot="1">
      <c r="E4992"/>
    </row>
    <row r="4993" spans="5:5" ht="14.25" thickTop="1" thickBot="1">
      <c r="E4993"/>
    </row>
    <row r="4994" spans="5:5" ht="14.25" thickTop="1" thickBot="1">
      <c r="E4994"/>
    </row>
    <row r="4995" spans="5:5" ht="14.25" thickTop="1" thickBot="1">
      <c r="E4995"/>
    </row>
    <row r="4996" spans="5:5" ht="14.25" thickTop="1" thickBot="1">
      <c r="E4996"/>
    </row>
    <row r="4997" spans="5:5" ht="14.25" thickTop="1" thickBot="1">
      <c r="E4997"/>
    </row>
    <row r="4998" spans="5:5" ht="14.25" thickTop="1" thickBot="1">
      <c r="E4998"/>
    </row>
    <row r="4999" spans="5:5" ht="14.25" thickTop="1" thickBot="1">
      <c r="E4999"/>
    </row>
    <row r="5000" spans="5:5" ht="14.25" thickTop="1" thickBot="1">
      <c r="E5000"/>
    </row>
    <row r="5001" spans="5:5" ht="14.25" thickTop="1" thickBot="1">
      <c r="E5001"/>
    </row>
    <row r="5002" spans="5:5" ht="14.25" thickTop="1" thickBot="1">
      <c r="E5002"/>
    </row>
    <row r="5003" spans="5:5" ht="14.25" thickTop="1" thickBot="1">
      <c r="E5003"/>
    </row>
    <row r="5004" spans="5:5" ht="14.25" thickTop="1" thickBot="1">
      <c r="E5004"/>
    </row>
    <row r="5005" spans="5:5" ht="14.25" thickTop="1" thickBot="1">
      <c r="E5005"/>
    </row>
    <row r="5006" spans="5:5" ht="14.25" thickTop="1" thickBot="1">
      <c r="E5006"/>
    </row>
    <row r="5007" spans="5:5" ht="14.25" thickTop="1" thickBot="1">
      <c r="E5007"/>
    </row>
    <row r="5008" spans="5:5" ht="14.25" thickTop="1" thickBot="1">
      <c r="E5008"/>
    </row>
    <row r="5009" spans="5:5" ht="14.25" thickTop="1" thickBot="1">
      <c r="E5009"/>
    </row>
    <row r="5010" spans="5:5" ht="14.25" thickTop="1" thickBot="1">
      <c r="E5010"/>
    </row>
    <row r="5011" spans="5:5" ht="14.25" thickTop="1" thickBot="1">
      <c r="E5011"/>
    </row>
    <row r="5012" spans="5:5" ht="14.25" thickTop="1" thickBot="1">
      <c r="E5012"/>
    </row>
    <row r="5013" spans="5:5" ht="14.25" thickTop="1" thickBot="1">
      <c r="E5013"/>
    </row>
    <row r="5014" spans="5:5" ht="14.25" thickTop="1" thickBot="1">
      <c r="E5014"/>
    </row>
    <row r="5015" spans="5:5" ht="14.25" thickTop="1" thickBot="1">
      <c r="E5015"/>
    </row>
    <row r="5016" spans="5:5" ht="14.25" thickTop="1" thickBot="1">
      <c r="E5016"/>
    </row>
    <row r="5017" spans="5:5" ht="14.25" thickTop="1" thickBot="1">
      <c r="E5017"/>
    </row>
    <row r="5018" spans="5:5" ht="14.25" thickTop="1" thickBot="1">
      <c r="E5018"/>
    </row>
    <row r="5019" spans="5:5" ht="14.25" thickTop="1" thickBot="1">
      <c r="E5019"/>
    </row>
    <row r="5020" spans="5:5" ht="14.25" thickTop="1" thickBot="1">
      <c r="E5020"/>
    </row>
    <row r="5021" spans="5:5" ht="14.25" thickTop="1" thickBot="1">
      <c r="E5021"/>
    </row>
    <row r="5022" spans="5:5" ht="14.25" thickTop="1" thickBot="1">
      <c r="E5022"/>
    </row>
    <row r="5023" spans="5:5" ht="14.25" thickTop="1" thickBot="1">
      <c r="E5023"/>
    </row>
    <row r="5024" spans="5:5" ht="14.25" thickTop="1" thickBot="1">
      <c r="E5024"/>
    </row>
    <row r="5025" spans="5:5" ht="14.25" thickTop="1" thickBot="1">
      <c r="E5025"/>
    </row>
    <row r="5026" spans="5:5" ht="14.25" thickTop="1" thickBot="1">
      <c r="E5026"/>
    </row>
    <row r="5027" spans="5:5" ht="14.25" thickTop="1" thickBot="1">
      <c r="E5027"/>
    </row>
    <row r="5028" spans="5:5" ht="14.25" thickTop="1" thickBot="1">
      <c r="E5028"/>
    </row>
    <row r="5029" spans="5:5" ht="14.25" thickTop="1" thickBot="1">
      <c r="E5029"/>
    </row>
    <row r="5030" spans="5:5" ht="14.25" thickTop="1" thickBot="1">
      <c r="E5030"/>
    </row>
    <row r="5031" spans="5:5" ht="14.25" thickTop="1" thickBot="1">
      <c r="E5031"/>
    </row>
    <row r="5032" spans="5:5" ht="14.25" thickTop="1" thickBot="1">
      <c r="E5032"/>
    </row>
    <row r="5033" spans="5:5" ht="14.25" thickTop="1" thickBot="1">
      <c r="E5033"/>
    </row>
    <row r="5034" spans="5:5" ht="14.25" thickTop="1" thickBot="1">
      <c r="E5034"/>
    </row>
    <row r="5035" spans="5:5" ht="14.25" thickTop="1" thickBot="1">
      <c r="E5035"/>
    </row>
    <row r="5036" spans="5:5" ht="14.25" thickTop="1" thickBot="1">
      <c r="E5036"/>
    </row>
    <row r="5037" spans="5:5" ht="14.25" thickTop="1" thickBot="1">
      <c r="E5037"/>
    </row>
    <row r="5038" spans="5:5" ht="14.25" thickTop="1" thickBot="1">
      <c r="E5038"/>
    </row>
    <row r="5039" spans="5:5" ht="14.25" thickTop="1" thickBot="1">
      <c r="E5039"/>
    </row>
    <row r="5040" spans="5:5" ht="14.25" thickTop="1" thickBot="1">
      <c r="E5040"/>
    </row>
    <row r="5041" spans="5:5" ht="14.25" thickTop="1" thickBot="1">
      <c r="E5041"/>
    </row>
    <row r="5042" spans="5:5" ht="14.25" thickTop="1" thickBot="1">
      <c r="E5042"/>
    </row>
    <row r="5043" spans="5:5" ht="14.25" thickTop="1" thickBot="1">
      <c r="E5043"/>
    </row>
    <row r="5044" spans="5:5" ht="14.25" thickTop="1" thickBot="1">
      <c r="E5044"/>
    </row>
    <row r="5045" spans="5:5" ht="14.25" thickTop="1" thickBot="1">
      <c r="E5045"/>
    </row>
    <row r="5046" spans="5:5" ht="14.25" thickTop="1" thickBot="1">
      <c r="E5046"/>
    </row>
    <row r="5047" spans="5:5" ht="14.25" thickTop="1" thickBot="1">
      <c r="E5047"/>
    </row>
    <row r="5048" spans="5:5" ht="14.25" thickTop="1" thickBot="1">
      <c r="E5048"/>
    </row>
    <row r="5049" spans="5:5" ht="14.25" thickTop="1" thickBot="1">
      <c r="E5049"/>
    </row>
    <row r="5050" spans="5:5" ht="14.25" thickTop="1" thickBot="1">
      <c r="E5050"/>
    </row>
    <row r="5051" spans="5:5" ht="14.25" thickTop="1" thickBot="1">
      <c r="E5051"/>
    </row>
    <row r="5052" spans="5:5" ht="14.25" thickTop="1" thickBot="1">
      <c r="E5052"/>
    </row>
    <row r="5053" spans="5:5" ht="14.25" thickTop="1" thickBot="1">
      <c r="E5053"/>
    </row>
    <row r="5054" spans="5:5" ht="14.25" thickTop="1" thickBot="1">
      <c r="E5054"/>
    </row>
    <row r="5055" spans="5:5" ht="14.25" thickTop="1" thickBot="1">
      <c r="E5055"/>
    </row>
    <row r="5056" spans="5:5" ht="14.25" thickTop="1" thickBot="1">
      <c r="E5056"/>
    </row>
    <row r="5057" spans="5:5" ht="14.25" thickTop="1" thickBot="1">
      <c r="E5057"/>
    </row>
    <row r="5058" spans="5:5" ht="14.25" thickTop="1" thickBot="1">
      <c r="E5058"/>
    </row>
    <row r="5059" spans="5:5" ht="14.25" thickTop="1" thickBot="1">
      <c r="E5059"/>
    </row>
    <row r="5060" spans="5:5" ht="14.25" thickTop="1" thickBot="1">
      <c r="E5060"/>
    </row>
    <row r="5061" spans="5:5" ht="14.25" thickTop="1" thickBot="1">
      <c r="E5061"/>
    </row>
    <row r="5062" spans="5:5" ht="14.25" thickTop="1" thickBot="1">
      <c r="E5062"/>
    </row>
    <row r="5063" spans="5:5" ht="14.25" thickTop="1" thickBot="1">
      <c r="E5063"/>
    </row>
    <row r="5064" spans="5:5" ht="14.25" thickTop="1" thickBot="1">
      <c r="E5064"/>
    </row>
    <row r="5065" spans="5:5" ht="14.25" thickTop="1" thickBot="1">
      <c r="E5065"/>
    </row>
    <row r="5066" spans="5:5" ht="14.25" thickTop="1" thickBot="1">
      <c r="E5066"/>
    </row>
    <row r="5067" spans="5:5" ht="14.25" thickTop="1" thickBot="1">
      <c r="E5067"/>
    </row>
    <row r="5068" spans="5:5" ht="14.25" thickTop="1" thickBot="1">
      <c r="E5068"/>
    </row>
    <row r="5069" spans="5:5" ht="14.25" thickTop="1" thickBot="1">
      <c r="E5069"/>
    </row>
    <row r="5070" spans="5:5" ht="14.25" thickTop="1" thickBot="1">
      <c r="E5070"/>
    </row>
    <row r="5071" spans="5:5" ht="14.25" thickTop="1" thickBot="1">
      <c r="E5071"/>
    </row>
    <row r="5072" spans="5:5" ht="14.25" thickTop="1" thickBot="1">
      <c r="E5072"/>
    </row>
    <row r="5073" spans="5:5" ht="14.25" thickTop="1" thickBot="1">
      <c r="E5073"/>
    </row>
    <row r="5074" spans="5:5" ht="14.25" thickTop="1" thickBot="1">
      <c r="E5074"/>
    </row>
    <row r="5075" spans="5:5" ht="14.25" thickTop="1" thickBot="1">
      <c r="E5075"/>
    </row>
    <row r="5076" spans="5:5" ht="14.25" thickTop="1" thickBot="1">
      <c r="E5076"/>
    </row>
    <row r="5077" spans="5:5" ht="14.25" thickTop="1" thickBot="1">
      <c r="E5077"/>
    </row>
    <row r="5078" spans="5:5" ht="14.25" thickTop="1" thickBot="1">
      <c r="E5078"/>
    </row>
    <row r="5079" spans="5:5" ht="14.25" thickTop="1" thickBot="1">
      <c r="E5079"/>
    </row>
    <row r="5080" spans="5:5" ht="14.25" thickTop="1" thickBot="1">
      <c r="E5080"/>
    </row>
    <row r="5081" spans="5:5" ht="14.25" thickTop="1" thickBot="1">
      <c r="E5081"/>
    </row>
    <row r="5082" spans="5:5" ht="14.25" thickTop="1" thickBot="1">
      <c r="E5082"/>
    </row>
    <row r="5083" spans="5:5" ht="14.25" thickTop="1" thickBot="1">
      <c r="E5083"/>
    </row>
    <row r="5084" spans="5:5" ht="14.25" thickTop="1" thickBot="1">
      <c r="E5084"/>
    </row>
    <row r="5085" spans="5:5" ht="14.25" thickTop="1" thickBot="1">
      <c r="E5085"/>
    </row>
    <row r="5086" spans="5:5" ht="14.25" thickTop="1" thickBot="1">
      <c r="E5086"/>
    </row>
    <row r="5087" spans="5:5" ht="14.25" thickTop="1" thickBot="1">
      <c r="E5087"/>
    </row>
    <row r="5088" spans="5:5" ht="14.25" thickTop="1" thickBot="1">
      <c r="E5088"/>
    </row>
    <row r="5089" spans="5:5" ht="14.25" thickTop="1" thickBot="1">
      <c r="E5089"/>
    </row>
    <row r="5090" spans="5:5" ht="14.25" thickTop="1" thickBot="1">
      <c r="E5090"/>
    </row>
    <row r="5091" spans="5:5" ht="14.25" thickTop="1" thickBot="1">
      <c r="E5091"/>
    </row>
    <row r="5092" spans="5:5" ht="14.25" thickTop="1" thickBot="1">
      <c r="E5092"/>
    </row>
    <row r="5093" spans="5:5" ht="14.25" thickTop="1" thickBot="1">
      <c r="E5093"/>
    </row>
    <row r="5094" spans="5:5" ht="14.25" thickTop="1" thickBot="1">
      <c r="E5094"/>
    </row>
    <row r="5095" spans="5:5" ht="14.25" thickTop="1" thickBot="1">
      <c r="E5095"/>
    </row>
    <row r="5096" spans="5:5" ht="14.25" thickTop="1" thickBot="1">
      <c r="E5096"/>
    </row>
    <row r="5097" spans="5:5" ht="14.25" thickTop="1" thickBot="1">
      <c r="E5097"/>
    </row>
    <row r="5098" spans="5:5" ht="14.25" thickTop="1" thickBot="1">
      <c r="E5098"/>
    </row>
    <row r="5099" spans="5:5" ht="14.25" thickTop="1" thickBot="1">
      <c r="E5099"/>
    </row>
    <row r="5100" spans="5:5" ht="14.25" thickTop="1" thickBot="1">
      <c r="E5100"/>
    </row>
    <row r="5101" spans="5:5" ht="14.25" thickTop="1" thickBot="1">
      <c r="E5101"/>
    </row>
    <row r="5102" spans="5:5" ht="14.25" thickTop="1" thickBot="1">
      <c r="E5102"/>
    </row>
    <row r="5103" spans="5:5" ht="14.25" thickTop="1" thickBot="1">
      <c r="E5103"/>
    </row>
    <row r="5104" spans="5:5" ht="14.25" thickTop="1" thickBot="1">
      <c r="E5104"/>
    </row>
    <row r="5105" spans="5:5" ht="14.25" thickTop="1" thickBot="1">
      <c r="E5105"/>
    </row>
    <row r="5106" spans="5:5" ht="14.25" thickTop="1" thickBot="1">
      <c r="E5106"/>
    </row>
    <row r="5107" spans="5:5" ht="14.25" thickTop="1" thickBot="1">
      <c r="E5107"/>
    </row>
    <row r="5108" spans="5:5" ht="14.25" thickTop="1" thickBot="1">
      <c r="E5108"/>
    </row>
    <row r="5109" spans="5:5" ht="14.25" thickTop="1" thickBot="1">
      <c r="E5109"/>
    </row>
    <row r="5110" spans="5:5" ht="14.25" thickTop="1" thickBot="1">
      <c r="E5110"/>
    </row>
    <row r="5111" spans="5:5" ht="14.25" thickTop="1" thickBot="1">
      <c r="E5111"/>
    </row>
    <row r="5112" spans="5:5" ht="14.25" thickTop="1" thickBot="1">
      <c r="E5112"/>
    </row>
    <row r="5113" spans="5:5" ht="14.25" thickTop="1" thickBot="1">
      <c r="E5113"/>
    </row>
    <row r="5114" spans="5:5" ht="14.25" thickTop="1" thickBot="1">
      <c r="E5114"/>
    </row>
    <row r="5115" spans="5:5" ht="14.25" thickTop="1" thickBot="1">
      <c r="E5115"/>
    </row>
    <row r="5116" spans="5:5" ht="14.25" thickTop="1" thickBot="1">
      <c r="E5116"/>
    </row>
    <row r="5117" spans="5:5" ht="14.25" thickTop="1" thickBot="1">
      <c r="E5117"/>
    </row>
    <row r="5118" spans="5:5" ht="14.25" thickTop="1" thickBot="1">
      <c r="E5118"/>
    </row>
    <row r="5119" spans="5:5" ht="14.25" thickTop="1" thickBot="1">
      <c r="E5119"/>
    </row>
    <row r="5120" spans="5:5" ht="14.25" thickTop="1" thickBot="1">
      <c r="E5120"/>
    </row>
    <row r="5121" spans="5:5" ht="14.25" thickTop="1" thickBot="1">
      <c r="E5121"/>
    </row>
    <row r="5122" spans="5:5" ht="14.25" thickTop="1" thickBot="1">
      <c r="E5122"/>
    </row>
    <row r="5123" spans="5:5" ht="14.25" thickTop="1" thickBot="1">
      <c r="E5123"/>
    </row>
    <row r="5124" spans="5:5" ht="14.25" thickTop="1" thickBot="1">
      <c r="E5124"/>
    </row>
    <row r="5125" spans="5:5" ht="14.25" thickTop="1" thickBot="1">
      <c r="E5125"/>
    </row>
    <row r="5126" spans="5:5" ht="14.25" thickTop="1" thickBot="1">
      <c r="E5126"/>
    </row>
    <row r="5127" spans="5:5" ht="14.25" thickTop="1" thickBot="1">
      <c r="E5127"/>
    </row>
    <row r="5128" spans="5:5" ht="14.25" thickTop="1" thickBot="1">
      <c r="E5128"/>
    </row>
    <row r="5129" spans="5:5" ht="14.25" thickTop="1" thickBot="1">
      <c r="E5129"/>
    </row>
    <row r="5130" spans="5:5" ht="14.25" thickTop="1" thickBot="1">
      <c r="E5130"/>
    </row>
    <row r="5131" spans="5:5" ht="14.25" thickTop="1" thickBot="1">
      <c r="E5131"/>
    </row>
    <row r="5132" spans="5:5" ht="14.25" thickTop="1" thickBot="1">
      <c r="E5132"/>
    </row>
    <row r="5133" spans="5:5" ht="14.25" thickTop="1" thickBot="1">
      <c r="E5133"/>
    </row>
    <row r="5134" spans="5:5" ht="14.25" thickTop="1" thickBot="1">
      <c r="E5134"/>
    </row>
    <row r="5135" spans="5:5" ht="14.25" thickTop="1" thickBot="1">
      <c r="E5135"/>
    </row>
    <row r="5136" spans="5:5" ht="14.25" thickTop="1" thickBot="1">
      <c r="E5136"/>
    </row>
    <row r="5137" spans="5:5" ht="14.25" thickTop="1" thickBot="1">
      <c r="E5137"/>
    </row>
    <row r="5138" spans="5:5" ht="14.25" thickTop="1" thickBot="1">
      <c r="E5138"/>
    </row>
    <row r="5139" spans="5:5" ht="14.25" thickTop="1" thickBot="1">
      <c r="E5139"/>
    </row>
    <row r="5140" spans="5:5" ht="14.25" thickTop="1" thickBot="1">
      <c r="E5140"/>
    </row>
    <row r="5141" spans="5:5" ht="14.25" thickTop="1" thickBot="1">
      <c r="E5141"/>
    </row>
    <row r="5142" spans="5:5" ht="14.25" thickTop="1" thickBot="1">
      <c r="E5142"/>
    </row>
    <row r="5143" spans="5:5" ht="14.25" thickTop="1" thickBot="1">
      <c r="E5143"/>
    </row>
    <row r="5144" spans="5:5" ht="14.25" thickTop="1" thickBot="1">
      <c r="E5144"/>
    </row>
    <row r="5145" spans="5:5" ht="14.25" thickTop="1" thickBot="1">
      <c r="E5145"/>
    </row>
    <row r="5146" spans="5:5" ht="14.25" thickTop="1" thickBot="1">
      <c r="E5146"/>
    </row>
    <row r="5147" spans="5:5" ht="14.25" thickTop="1" thickBot="1">
      <c r="E5147"/>
    </row>
    <row r="5148" spans="5:5" ht="14.25" thickTop="1" thickBot="1">
      <c r="E5148"/>
    </row>
    <row r="5149" spans="5:5" ht="14.25" thickTop="1" thickBot="1">
      <c r="E5149"/>
    </row>
    <row r="5150" spans="5:5" ht="14.25" thickTop="1" thickBot="1">
      <c r="E5150"/>
    </row>
    <row r="5151" spans="5:5" ht="14.25" thickTop="1" thickBot="1">
      <c r="E5151"/>
    </row>
    <row r="5152" spans="5:5" ht="14.25" thickTop="1" thickBot="1">
      <c r="E5152"/>
    </row>
    <row r="5153" spans="5:5" ht="14.25" thickTop="1" thickBot="1">
      <c r="E5153"/>
    </row>
    <row r="5154" spans="5:5" ht="14.25" thickTop="1" thickBot="1">
      <c r="E5154"/>
    </row>
    <row r="5155" spans="5:5" ht="14.25" thickTop="1" thickBot="1">
      <c r="E5155"/>
    </row>
    <row r="5156" spans="5:5" ht="14.25" thickTop="1" thickBot="1">
      <c r="E5156"/>
    </row>
    <row r="5157" spans="5:5" ht="14.25" thickTop="1" thickBot="1">
      <c r="E5157"/>
    </row>
    <row r="5158" spans="5:5" ht="14.25" thickTop="1" thickBot="1">
      <c r="E5158"/>
    </row>
    <row r="5159" spans="5:5" ht="14.25" thickTop="1" thickBot="1">
      <c r="E5159"/>
    </row>
    <row r="5160" spans="5:5" ht="14.25" thickTop="1" thickBot="1">
      <c r="E5160"/>
    </row>
    <row r="5161" spans="5:5" ht="14.25" thickTop="1" thickBot="1">
      <c r="E5161"/>
    </row>
    <row r="5162" spans="5:5" ht="14.25" thickTop="1" thickBot="1">
      <c r="E5162"/>
    </row>
    <row r="5163" spans="5:5" ht="14.25" thickTop="1" thickBot="1">
      <c r="E5163"/>
    </row>
    <row r="5164" spans="5:5" ht="14.25" thickTop="1" thickBot="1">
      <c r="E5164"/>
    </row>
    <row r="5165" spans="5:5" ht="14.25" thickTop="1" thickBot="1">
      <c r="E5165"/>
    </row>
    <row r="5166" spans="5:5" ht="14.25" thickTop="1" thickBot="1">
      <c r="E5166"/>
    </row>
    <row r="5167" spans="5:5" ht="14.25" thickTop="1" thickBot="1">
      <c r="E5167"/>
    </row>
    <row r="5168" spans="5:5" ht="14.25" thickTop="1" thickBot="1">
      <c r="E5168"/>
    </row>
    <row r="5169" spans="5:5" ht="14.25" thickTop="1" thickBot="1">
      <c r="E5169"/>
    </row>
    <row r="5170" spans="5:5" ht="14.25" thickTop="1" thickBot="1">
      <c r="E5170"/>
    </row>
    <row r="5171" spans="5:5" ht="14.25" thickTop="1" thickBot="1">
      <c r="E5171"/>
    </row>
    <row r="5172" spans="5:5" ht="14.25" thickTop="1" thickBot="1">
      <c r="E5172"/>
    </row>
    <row r="5173" spans="5:5" ht="14.25" thickTop="1" thickBot="1">
      <c r="E5173"/>
    </row>
    <row r="5174" spans="5:5" ht="14.25" thickTop="1" thickBot="1">
      <c r="E5174"/>
    </row>
    <row r="5175" spans="5:5" ht="14.25" thickTop="1" thickBot="1">
      <c r="E5175"/>
    </row>
    <row r="5176" spans="5:5" ht="14.25" thickTop="1" thickBot="1">
      <c r="E5176"/>
    </row>
    <row r="5177" spans="5:5" ht="14.25" thickTop="1" thickBot="1">
      <c r="E5177"/>
    </row>
    <row r="5178" spans="5:5" ht="14.25" thickTop="1" thickBot="1">
      <c r="E5178"/>
    </row>
    <row r="5179" spans="5:5" ht="14.25" thickTop="1" thickBot="1">
      <c r="E5179"/>
    </row>
    <row r="5180" spans="5:5" ht="14.25" thickTop="1" thickBot="1">
      <c r="E5180"/>
    </row>
    <row r="5181" spans="5:5" ht="14.25" thickTop="1" thickBot="1">
      <c r="E5181"/>
    </row>
    <row r="5182" spans="5:5" ht="14.25" thickTop="1" thickBot="1">
      <c r="E5182"/>
    </row>
    <row r="5183" spans="5:5" ht="14.25" thickTop="1" thickBot="1">
      <c r="E5183"/>
    </row>
    <row r="5184" spans="5:5" ht="14.25" thickTop="1" thickBot="1">
      <c r="E5184"/>
    </row>
    <row r="5185" spans="5:5" ht="14.25" thickTop="1" thickBot="1">
      <c r="E5185"/>
    </row>
    <row r="5186" spans="5:5" ht="14.25" thickTop="1" thickBot="1">
      <c r="E5186"/>
    </row>
    <row r="5187" spans="5:5" ht="14.25" thickTop="1" thickBot="1">
      <c r="E5187"/>
    </row>
    <row r="5188" spans="5:5" ht="14.25" thickTop="1" thickBot="1">
      <c r="E5188"/>
    </row>
    <row r="5189" spans="5:5" ht="14.25" thickTop="1" thickBot="1">
      <c r="E5189"/>
    </row>
    <row r="5190" spans="5:5" ht="14.25" thickTop="1" thickBot="1">
      <c r="E5190"/>
    </row>
    <row r="5191" spans="5:5" ht="14.25" thickTop="1" thickBot="1">
      <c r="E5191"/>
    </row>
    <row r="5192" spans="5:5" ht="14.25" thickTop="1" thickBot="1">
      <c r="E5192"/>
    </row>
    <row r="5193" spans="5:5" ht="14.25" thickTop="1" thickBot="1">
      <c r="E5193"/>
    </row>
    <row r="5194" spans="5:5" ht="14.25" thickTop="1" thickBot="1">
      <c r="E5194"/>
    </row>
    <row r="5195" spans="5:5" ht="14.25" thickTop="1" thickBot="1">
      <c r="E5195"/>
    </row>
    <row r="5196" spans="5:5" ht="14.25" thickTop="1" thickBot="1">
      <c r="E5196"/>
    </row>
    <row r="5197" spans="5:5" ht="14.25" thickTop="1" thickBot="1">
      <c r="E5197"/>
    </row>
    <row r="5198" spans="5:5" ht="14.25" thickTop="1" thickBot="1">
      <c r="E5198"/>
    </row>
    <row r="5199" spans="5:5" ht="14.25" thickTop="1" thickBot="1">
      <c r="E5199"/>
    </row>
    <row r="5200" spans="5:5" ht="14.25" thickTop="1" thickBot="1">
      <c r="E5200"/>
    </row>
    <row r="5201" spans="5:5" ht="14.25" thickTop="1" thickBot="1">
      <c r="E5201"/>
    </row>
    <row r="5202" spans="5:5" ht="14.25" thickTop="1" thickBot="1">
      <c r="E5202"/>
    </row>
    <row r="5203" spans="5:5" ht="14.25" thickTop="1" thickBot="1">
      <c r="E5203"/>
    </row>
    <row r="5204" spans="5:5" ht="14.25" thickTop="1" thickBot="1">
      <c r="E5204"/>
    </row>
    <row r="5205" spans="5:5" ht="14.25" thickTop="1" thickBot="1">
      <c r="E5205"/>
    </row>
    <row r="5206" spans="5:5" ht="14.25" thickTop="1" thickBot="1">
      <c r="E5206"/>
    </row>
    <row r="5207" spans="5:5" ht="14.25" thickTop="1" thickBot="1">
      <c r="E5207"/>
    </row>
    <row r="5208" spans="5:5" ht="14.25" thickTop="1" thickBot="1">
      <c r="E5208"/>
    </row>
    <row r="5209" spans="5:5" ht="14.25" thickTop="1" thickBot="1">
      <c r="E5209"/>
    </row>
    <row r="5210" spans="5:5" ht="14.25" thickTop="1" thickBot="1">
      <c r="E5210"/>
    </row>
    <row r="5211" spans="5:5" ht="14.25" thickTop="1" thickBot="1">
      <c r="E5211"/>
    </row>
    <row r="5212" spans="5:5" ht="14.25" thickTop="1" thickBot="1">
      <c r="E5212"/>
    </row>
    <row r="5213" spans="5:5" ht="14.25" thickTop="1" thickBot="1">
      <c r="E5213"/>
    </row>
    <row r="5214" spans="5:5" ht="14.25" thickTop="1" thickBot="1">
      <c r="E5214"/>
    </row>
    <row r="5215" spans="5:5" ht="14.25" thickTop="1" thickBot="1">
      <c r="E5215"/>
    </row>
    <row r="5216" spans="5:5" ht="14.25" thickTop="1" thickBot="1">
      <c r="E5216"/>
    </row>
    <row r="5217" spans="5:5" ht="14.25" thickTop="1" thickBot="1">
      <c r="E5217"/>
    </row>
    <row r="5218" spans="5:5" ht="14.25" thickTop="1" thickBot="1">
      <c r="E5218"/>
    </row>
    <row r="5219" spans="5:5" ht="14.25" thickTop="1" thickBot="1">
      <c r="E5219"/>
    </row>
    <row r="5220" spans="5:5" ht="14.25" thickTop="1" thickBot="1">
      <c r="E5220"/>
    </row>
    <row r="5221" spans="5:5" ht="14.25" thickTop="1" thickBot="1">
      <c r="E5221"/>
    </row>
    <row r="5222" spans="5:5" ht="14.25" thickTop="1" thickBot="1">
      <c r="E5222"/>
    </row>
    <row r="5223" spans="5:5" ht="14.25" thickTop="1" thickBot="1">
      <c r="E5223"/>
    </row>
    <row r="5224" spans="5:5" ht="14.25" thickTop="1" thickBot="1">
      <c r="E5224"/>
    </row>
    <row r="5225" spans="5:5" ht="14.25" thickTop="1" thickBot="1">
      <c r="E5225"/>
    </row>
    <row r="5226" spans="5:5" ht="14.25" thickTop="1" thickBot="1">
      <c r="E5226"/>
    </row>
    <row r="5227" spans="5:5" ht="14.25" thickTop="1" thickBot="1">
      <c r="E5227"/>
    </row>
    <row r="5228" spans="5:5" ht="14.25" thickTop="1" thickBot="1">
      <c r="E5228"/>
    </row>
    <row r="5229" spans="5:5" ht="14.25" thickTop="1" thickBot="1">
      <c r="E5229"/>
    </row>
    <row r="5230" spans="5:5" ht="14.25" thickTop="1" thickBot="1">
      <c r="E5230"/>
    </row>
    <row r="5231" spans="5:5" ht="14.25" thickTop="1" thickBot="1">
      <c r="E5231"/>
    </row>
    <row r="5232" spans="5:5" ht="14.25" thickTop="1" thickBot="1">
      <c r="E5232"/>
    </row>
    <row r="5233" spans="5:5" ht="14.25" thickTop="1" thickBot="1">
      <c r="E5233"/>
    </row>
    <row r="5234" spans="5:5" ht="14.25" thickTop="1" thickBot="1">
      <c r="E5234"/>
    </row>
    <row r="5235" spans="5:5" ht="14.25" thickTop="1" thickBot="1">
      <c r="E5235"/>
    </row>
    <row r="5236" spans="5:5" ht="14.25" thickTop="1" thickBot="1">
      <c r="E5236"/>
    </row>
    <row r="5237" spans="5:5" ht="14.25" thickTop="1" thickBot="1">
      <c r="E5237"/>
    </row>
    <row r="5238" spans="5:5" ht="14.25" thickTop="1" thickBot="1">
      <c r="E5238"/>
    </row>
    <row r="5239" spans="5:5" ht="14.25" thickTop="1" thickBot="1">
      <c r="E5239"/>
    </row>
    <row r="5240" spans="5:5" ht="14.25" thickTop="1" thickBot="1">
      <c r="E5240"/>
    </row>
    <row r="5241" spans="5:5" ht="14.25" thickTop="1" thickBot="1">
      <c r="E5241"/>
    </row>
    <row r="5242" spans="5:5" ht="14.25" thickTop="1" thickBot="1">
      <c r="E5242"/>
    </row>
    <row r="5243" spans="5:5" ht="14.25" thickTop="1" thickBot="1">
      <c r="E5243"/>
    </row>
    <row r="5244" spans="5:5" ht="14.25" thickTop="1" thickBot="1">
      <c r="E5244"/>
    </row>
    <row r="5245" spans="5:5" ht="14.25" thickTop="1" thickBot="1">
      <c r="E5245"/>
    </row>
    <row r="5246" spans="5:5" ht="14.25" thickTop="1" thickBot="1">
      <c r="E5246"/>
    </row>
    <row r="5247" spans="5:5" ht="14.25" thickTop="1" thickBot="1">
      <c r="E5247"/>
    </row>
    <row r="5248" spans="5:5" ht="14.25" thickTop="1" thickBot="1">
      <c r="E5248"/>
    </row>
    <row r="5249" spans="5:5" ht="14.25" thickTop="1" thickBot="1">
      <c r="E5249"/>
    </row>
    <row r="5250" spans="5:5" ht="14.25" thickTop="1" thickBot="1">
      <c r="E5250"/>
    </row>
    <row r="5251" spans="5:5" ht="14.25" thickTop="1" thickBot="1">
      <c r="E5251"/>
    </row>
    <row r="5252" spans="5:5" ht="14.25" thickTop="1" thickBot="1">
      <c r="E5252"/>
    </row>
    <row r="5253" spans="5:5" ht="14.25" thickTop="1" thickBot="1">
      <c r="E5253"/>
    </row>
    <row r="5254" spans="5:5" ht="14.25" thickTop="1" thickBot="1">
      <c r="E5254"/>
    </row>
    <row r="5255" spans="5:5" ht="14.25" thickTop="1" thickBot="1">
      <c r="E5255"/>
    </row>
    <row r="5256" spans="5:5" ht="14.25" thickTop="1" thickBot="1">
      <c r="E5256"/>
    </row>
    <row r="5257" spans="5:5" ht="14.25" thickTop="1" thickBot="1">
      <c r="E5257"/>
    </row>
    <row r="5258" spans="5:5" ht="14.25" thickTop="1" thickBot="1">
      <c r="E5258"/>
    </row>
    <row r="5259" spans="5:5" ht="14.25" thickTop="1" thickBot="1">
      <c r="E5259"/>
    </row>
    <row r="5260" spans="5:5" ht="14.25" thickTop="1" thickBot="1">
      <c r="E5260"/>
    </row>
    <row r="5261" spans="5:5" ht="14.25" thickTop="1" thickBot="1">
      <c r="E5261"/>
    </row>
    <row r="5262" spans="5:5" ht="14.25" thickTop="1" thickBot="1">
      <c r="E5262"/>
    </row>
    <row r="5263" spans="5:5" ht="14.25" thickTop="1" thickBot="1">
      <c r="E5263"/>
    </row>
    <row r="5264" spans="5:5" ht="14.25" thickTop="1" thickBot="1">
      <c r="E5264"/>
    </row>
    <row r="5265" spans="5:5" ht="14.25" thickTop="1" thickBot="1">
      <c r="E5265"/>
    </row>
    <row r="5266" spans="5:5" ht="14.25" thickTop="1" thickBot="1">
      <c r="E5266"/>
    </row>
    <row r="5267" spans="5:5" ht="14.25" thickTop="1" thickBot="1">
      <c r="E5267"/>
    </row>
    <row r="5268" spans="5:5" ht="14.25" thickTop="1" thickBot="1">
      <c r="E5268"/>
    </row>
    <row r="5269" spans="5:5" ht="14.25" thickTop="1" thickBot="1">
      <c r="E5269"/>
    </row>
    <row r="5270" spans="5:5" ht="14.25" thickTop="1" thickBot="1">
      <c r="E5270"/>
    </row>
    <row r="5271" spans="5:5" ht="14.25" thickTop="1" thickBot="1">
      <c r="E5271"/>
    </row>
    <row r="5272" spans="5:5" ht="14.25" thickTop="1" thickBot="1">
      <c r="E5272"/>
    </row>
    <row r="5273" spans="5:5" ht="14.25" thickTop="1" thickBot="1">
      <c r="E5273"/>
    </row>
    <row r="5274" spans="5:5" ht="14.25" thickTop="1" thickBot="1">
      <c r="E5274"/>
    </row>
    <row r="5275" spans="5:5" ht="14.25" thickTop="1" thickBot="1">
      <c r="E5275"/>
    </row>
    <row r="5276" spans="5:5" ht="14.25" thickTop="1" thickBot="1">
      <c r="E5276"/>
    </row>
    <row r="5277" spans="5:5" ht="14.25" thickTop="1" thickBot="1">
      <c r="E5277"/>
    </row>
    <row r="5278" spans="5:5" ht="14.25" thickTop="1" thickBot="1">
      <c r="E5278"/>
    </row>
    <row r="5279" spans="5:5" ht="14.25" thickTop="1" thickBot="1">
      <c r="E5279"/>
    </row>
    <row r="5280" spans="5:5" ht="14.25" thickTop="1" thickBot="1">
      <c r="E5280"/>
    </row>
    <row r="5281" spans="5:5" ht="14.25" thickTop="1" thickBot="1">
      <c r="E5281"/>
    </row>
    <row r="5282" spans="5:5" ht="14.25" thickTop="1" thickBot="1">
      <c r="E5282"/>
    </row>
    <row r="5283" spans="5:5" ht="14.25" thickTop="1" thickBot="1">
      <c r="E5283"/>
    </row>
    <row r="5284" spans="5:5" ht="14.25" thickTop="1" thickBot="1">
      <c r="E5284"/>
    </row>
    <row r="5285" spans="5:5" ht="14.25" thickTop="1" thickBot="1">
      <c r="E5285"/>
    </row>
    <row r="5286" spans="5:5" ht="14.25" thickTop="1" thickBot="1">
      <c r="E5286"/>
    </row>
    <row r="5287" spans="5:5" ht="14.25" thickTop="1" thickBot="1">
      <c r="E5287"/>
    </row>
    <row r="5288" spans="5:5" ht="14.25" thickTop="1" thickBot="1">
      <c r="E5288"/>
    </row>
    <row r="5289" spans="5:5" ht="14.25" thickTop="1" thickBot="1">
      <c r="E5289"/>
    </row>
    <row r="5290" spans="5:5" ht="14.25" thickTop="1" thickBot="1">
      <c r="E5290"/>
    </row>
    <row r="5291" spans="5:5" ht="14.25" thickTop="1" thickBot="1">
      <c r="E5291"/>
    </row>
    <row r="5292" spans="5:5" ht="14.25" thickTop="1" thickBot="1">
      <c r="E5292"/>
    </row>
    <row r="5293" spans="5:5" ht="14.25" thickTop="1" thickBot="1">
      <c r="E5293"/>
    </row>
    <row r="5294" spans="5:5" ht="14.25" thickTop="1" thickBot="1">
      <c r="E5294"/>
    </row>
    <row r="5295" spans="5:5" ht="14.25" thickTop="1" thickBot="1">
      <c r="E5295"/>
    </row>
    <row r="5296" spans="5:5" ht="14.25" thickTop="1" thickBot="1">
      <c r="E5296"/>
    </row>
    <row r="5297" spans="5:5" ht="14.25" thickTop="1" thickBot="1">
      <c r="E5297"/>
    </row>
    <row r="5298" spans="5:5" ht="14.25" thickTop="1" thickBot="1">
      <c r="E5298"/>
    </row>
    <row r="5299" spans="5:5" ht="14.25" thickTop="1" thickBot="1">
      <c r="E5299"/>
    </row>
    <row r="5300" spans="5:5" ht="14.25" thickTop="1" thickBot="1">
      <c r="E5300"/>
    </row>
    <row r="5301" spans="5:5" ht="14.25" thickTop="1" thickBot="1">
      <c r="E5301"/>
    </row>
    <row r="5302" spans="5:5" ht="14.25" thickTop="1" thickBot="1">
      <c r="E5302"/>
    </row>
    <row r="5303" spans="5:5" ht="14.25" thickTop="1" thickBot="1">
      <c r="E5303"/>
    </row>
    <row r="5304" spans="5:5" ht="14.25" thickTop="1" thickBot="1">
      <c r="E5304"/>
    </row>
    <row r="5305" spans="5:5" ht="14.25" thickTop="1" thickBot="1">
      <c r="E5305"/>
    </row>
    <row r="5306" spans="5:5" ht="14.25" thickTop="1" thickBot="1">
      <c r="E5306"/>
    </row>
    <row r="5307" spans="5:5" ht="14.25" thickTop="1" thickBot="1">
      <c r="E5307"/>
    </row>
    <row r="5308" spans="5:5" ht="14.25" thickTop="1" thickBot="1">
      <c r="E5308"/>
    </row>
    <row r="5309" spans="5:5" ht="14.25" thickTop="1" thickBot="1">
      <c r="E5309"/>
    </row>
    <row r="5310" spans="5:5" ht="14.25" thickTop="1" thickBot="1">
      <c r="E5310"/>
    </row>
    <row r="5311" spans="5:5" ht="14.25" thickTop="1" thickBot="1">
      <c r="E5311"/>
    </row>
    <row r="5312" spans="5:5" ht="14.25" thickTop="1" thickBot="1">
      <c r="E5312"/>
    </row>
    <row r="5313" spans="5:5" ht="14.25" thickTop="1" thickBot="1">
      <c r="E5313"/>
    </row>
    <row r="5314" spans="5:5" ht="14.25" thickTop="1" thickBot="1">
      <c r="E5314"/>
    </row>
    <row r="5315" spans="5:5" ht="14.25" thickTop="1" thickBot="1">
      <c r="E5315"/>
    </row>
    <row r="5316" spans="5:5" ht="14.25" thickTop="1" thickBot="1">
      <c r="E5316"/>
    </row>
    <row r="5317" spans="5:5" ht="14.25" thickTop="1" thickBot="1">
      <c r="E5317"/>
    </row>
    <row r="5318" spans="5:5" ht="13.5" thickTop="1">
      <c r="E5318"/>
    </row>
    <row r="5319" spans="5:5">
      <c r="E5319"/>
    </row>
    <row r="5320" spans="5:5">
      <c r="E5320"/>
    </row>
    <row r="5321" spans="5:5">
      <c r="E5321"/>
    </row>
    <row r="5322" spans="5:5">
      <c r="E5322"/>
    </row>
    <row r="5323" spans="5:5">
      <c r="E5323"/>
    </row>
    <row r="5324" spans="5:5">
      <c r="E5324"/>
    </row>
    <row r="5325" spans="5:5">
      <c r="E5325"/>
    </row>
    <row r="5326" spans="5:5">
      <c r="E5326"/>
    </row>
    <row r="5327" spans="5:5">
      <c r="E5327"/>
    </row>
    <row r="5328" spans="5:5">
      <c r="E5328"/>
    </row>
    <row r="5329" spans="5:5">
      <c r="E5329"/>
    </row>
    <row r="5330" spans="5:5">
      <c r="E5330"/>
    </row>
    <row r="5331" spans="5:5" ht="13.5" thickBot="1">
      <c r="E5331"/>
    </row>
    <row r="5332" spans="5:5" ht="14.25" thickTop="1" thickBot="1">
      <c r="E5332"/>
    </row>
    <row r="5333" spans="5:5" ht="14.25" thickTop="1" thickBot="1">
      <c r="E5333"/>
    </row>
    <row r="5334" spans="5:5" ht="14.25" thickTop="1" thickBot="1">
      <c r="E5334"/>
    </row>
    <row r="5335" spans="5:5" ht="14.25" thickTop="1" thickBot="1">
      <c r="E5335"/>
    </row>
    <row r="5336" spans="5:5" ht="14.25" thickTop="1" thickBot="1">
      <c r="E5336"/>
    </row>
    <row r="5337" spans="5:5" ht="14.25" thickTop="1" thickBot="1">
      <c r="E5337"/>
    </row>
    <row r="5338" spans="5:5" ht="14.25" thickTop="1" thickBot="1">
      <c r="E5338"/>
    </row>
    <row r="5339" spans="5:5" ht="14.25" thickTop="1" thickBot="1">
      <c r="E5339"/>
    </row>
    <row r="5340" spans="5:5" ht="14.25" thickTop="1" thickBot="1">
      <c r="E5340"/>
    </row>
    <row r="5341" spans="5:5" ht="14.25" thickTop="1" thickBot="1">
      <c r="E5341"/>
    </row>
    <row r="5342" spans="5:5" ht="14.25" thickTop="1" thickBot="1">
      <c r="E5342"/>
    </row>
    <row r="5343" spans="5:5" ht="14.25" thickTop="1" thickBot="1">
      <c r="E5343"/>
    </row>
    <row r="5344" spans="5:5" ht="14.25" thickTop="1" thickBot="1">
      <c r="E5344"/>
    </row>
    <row r="5345" spans="5:5" ht="14.25" thickTop="1" thickBot="1">
      <c r="E5345"/>
    </row>
    <row r="5346" spans="5:5" ht="14.25" thickTop="1" thickBot="1">
      <c r="E5346"/>
    </row>
    <row r="5347" spans="5:5" ht="14.25" thickTop="1" thickBot="1">
      <c r="E5347"/>
    </row>
    <row r="5348" spans="5:5" ht="14.25" thickTop="1" thickBot="1">
      <c r="E5348"/>
    </row>
    <row r="5349" spans="5:5" ht="14.25" thickTop="1" thickBot="1">
      <c r="E5349"/>
    </row>
    <row r="5350" spans="5:5" ht="14.25" thickTop="1" thickBot="1">
      <c r="E5350"/>
    </row>
    <row r="5351" spans="5:5" ht="14.25" thickTop="1" thickBot="1">
      <c r="E5351"/>
    </row>
    <row r="5352" spans="5:5" ht="14.25" thickTop="1" thickBot="1">
      <c r="E5352"/>
    </row>
    <row r="5353" spans="5:5" ht="14.25" thickTop="1" thickBot="1">
      <c r="E5353"/>
    </row>
    <row r="5354" spans="5:5" ht="14.25" thickTop="1" thickBot="1">
      <c r="E5354"/>
    </row>
    <row r="5355" spans="5:5" ht="14.25" thickTop="1" thickBot="1">
      <c r="E5355"/>
    </row>
    <row r="5356" spans="5:5" ht="14.25" thickTop="1" thickBot="1">
      <c r="E5356"/>
    </row>
    <row r="5357" spans="5:5" ht="14.25" thickTop="1" thickBot="1">
      <c r="E5357"/>
    </row>
    <row r="5358" spans="5:5" ht="14.25" thickTop="1" thickBot="1">
      <c r="E5358"/>
    </row>
    <row r="5359" spans="5:5" ht="14.25" thickTop="1" thickBot="1">
      <c r="E5359"/>
    </row>
    <row r="5360" spans="5:5" ht="14.25" thickTop="1" thickBot="1">
      <c r="E5360"/>
    </row>
    <row r="5361" spans="5:5" ht="14.25" thickTop="1" thickBot="1">
      <c r="E5361"/>
    </row>
    <row r="5362" spans="5:5" ht="14.25" thickTop="1" thickBot="1">
      <c r="E5362"/>
    </row>
    <row r="5363" spans="5:5" ht="14.25" thickTop="1" thickBot="1">
      <c r="E5363"/>
    </row>
    <row r="5364" spans="5:5" ht="14.25" thickTop="1" thickBot="1">
      <c r="E5364"/>
    </row>
    <row r="5365" spans="5:5" ht="14.25" thickTop="1" thickBot="1">
      <c r="E5365"/>
    </row>
    <row r="5366" spans="5:5" ht="14.25" thickTop="1" thickBot="1">
      <c r="E5366"/>
    </row>
    <row r="5367" spans="5:5" ht="14.25" thickTop="1" thickBot="1">
      <c r="E5367"/>
    </row>
    <row r="5368" spans="5:5" ht="14.25" thickTop="1" thickBot="1">
      <c r="E5368"/>
    </row>
    <row r="5369" spans="5:5" ht="14.25" thickTop="1" thickBot="1">
      <c r="E5369"/>
    </row>
    <row r="5370" spans="5:5" ht="14.25" thickTop="1" thickBot="1">
      <c r="E5370"/>
    </row>
    <row r="5371" spans="5:5" ht="14.25" thickTop="1" thickBot="1">
      <c r="E5371"/>
    </row>
    <row r="5372" spans="5:5" ht="14.25" thickTop="1" thickBot="1">
      <c r="E5372"/>
    </row>
    <row r="5373" spans="5:5" ht="14.25" thickTop="1" thickBot="1">
      <c r="E5373"/>
    </row>
    <row r="5374" spans="5:5" ht="14.25" thickTop="1" thickBot="1">
      <c r="E5374"/>
    </row>
    <row r="5375" spans="5:5" ht="14.25" thickTop="1" thickBot="1">
      <c r="E5375"/>
    </row>
    <row r="5376" spans="5:5" ht="14.25" thickTop="1" thickBot="1">
      <c r="E5376"/>
    </row>
    <row r="5377" spans="5:5" ht="14.25" thickTop="1" thickBot="1">
      <c r="E5377"/>
    </row>
    <row r="5378" spans="5:5" ht="14.25" thickTop="1" thickBot="1">
      <c r="E5378"/>
    </row>
    <row r="5379" spans="5:5" ht="14.25" thickTop="1" thickBot="1">
      <c r="E5379"/>
    </row>
    <row r="5380" spans="5:5" ht="14.25" thickTop="1" thickBot="1">
      <c r="E5380"/>
    </row>
    <row r="5381" spans="5:5" ht="14.25" thickTop="1" thickBot="1">
      <c r="E5381"/>
    </row>
    <row r="5382" spans="5:5" ht="14.25" thickTop="1" thickBot="1">
      <c r="E5382"/>
    </row>
    <row r="5383" spans="5:5" ht="14.25" thickTop="1" thickBot="1">
      <c r="E5383"/>
    </row>
    <row r="5384" spans="5:5" ht="14.25" thickTop="1" thickBot="1">
      <c r="E5384"/>
    </row>
    <row r="5385" spans="5:5" ht="14.25" thickTop="1" thickBot="1">
      <c r="E5385"/>
    </row>
    <row r="5386" spans="5:5" ht="14.25" thickTop="1" thickBot="1">
      <c r="E5386"/>
    </row>
    <row r="5387" spans="5:5" ht="14.25" thickTop="1" thickBot="1">
      <c r="E5387"/>
    </row>
    <row r="5388" spans="5:5" ht="14.25" thickTop="1" thickBot="1">
      <c r="E5388"/>
    </row>
    <row r="5389" spans="5:5" ht="14.25" thickTop="1" thickBot="1">
      <c r="E5389"/>
    </row>
    <row r="5390" spans="5:5" ht="14.25" thickTop="1" thickBot="1">
      <c r="E5390"/>
    </row>
    <row r="5391" spans="5:5" ht="14.25" thickTop="1" thickBot="1">
      <c r="E5391"/>
    </row>
    <row r="5392" spans="5:5" ht="14.25" thickTop="1" thickBot="1">
      <c r="E5392"/>
    </row>
    <row r="5393" spans="5:5" ht="14.25" thickTop="1" thickBot="1">
      <c r="E5393"/>
    </row>
    <row r="5394" spans="5:5" ht="14.25" thickTop="1" thickBot="1">
      <c r="E5394"/>
    </row>
    <row r="5395" spans="5:5" ht="14.25" thickTop="1" thickBot="1">
      <c r="E5395"/>
    </row>
    <row r="5396" spans="5:5" ht="14.25" thickTop="1" thickBot="1">
      <c r="E5396"/>
    </row>
    <row r="5397" spans="5:5" ht="14.25" thickTop="1" thickBot="1">
      <c r="E5397"/>
    </row>
    <row r="5398" spans="5:5" ht="14.25" thickTop="1" thickBot="1">
      <c r="E5398"/>
    </row>
    <row r="5399" spans="5:5" ht="14.25" thickTop="1" thickBot="1">
      <c r="E5399"/>
    </row>
    <row r="5400" spans="5:5" ht="14.25" thickTop="1" thickBot="1">
      <c r="E5400"/>
    </row>
    <row r="5401" spans="5:5" ht="14.25" thickTop="1" thickBot="1">
      <c r="E5401"/>
    </row>
    <row r="5402" spans="5:5" ht="14.25" thickTop="1" thickBot="1">
      <c r="E5402"/>
    </row>
    <row r="5403" spans="5:5" ht="14.25" thickTop="1" thickBot="1">
      <c r="E5403"/>
    </row>
    <row r="5404" spans="5:5" ht="14.25" thickTop="1" thickBot="1">
      <c r="E5404"/>
    </row>
    <row r="5405" spans="5:5" ht="14.25" thickTop="1" thickBot="1">
      <c r="E5405"/>
    </row>
    <row r="5406" spans="5:5" ht="14.25" thickTop="1" thickBot="1">
      <c r="E5406"/>
    </row>
    <row r="5407" spans="5:5" ht="14.25" thickTop="1" thickBot="1">
      <c r="E5407"/>
    </row>
    <row r="5408" spans="5:5" ht="14.25" thickTop="1" thickBot="1">
      <c r="E5408"/>
    </row>
    <row r="5409" spans="5:5" ht="14.25" thickTop="1" thickBot="1">
      <c r="E5409"/>
    </row>
    <row r="5410" spans="5:5" ht="14.25" thickTop="1" thickBot="1">
      <c r="E5410"/>
    </row>
    <row r="5411" spans="5:5" ht="14.25" thickTop="1" thickBot="1">
      <c r="E5411"/>
    </row>
    <row r="5412" spans="5:5" ht="14.25" thickTop="1" thickBot="1">
      <c r="E5412"/>
    </row>
    <row r="5413" spans="5:5" ht="14.25" thickTop="1" thickBot="1">
      <c r="E5413"/>
    </row>
    <row r="5414" spans="5:5" ht="14.25" thickTop="1" thickBot="1">
      <c r="E5414"/>
    </row>
    <row r="5415" spans="5:5" ht="14.25" thickTop="1" thickBot="1">
      <c r="E5415"/>
    </row>
    <row r="5416" spans="5:5" ht="14.25" thickTop="1" thickBot="1">
      <c r="E5416"/>
    </row>
    <row r="5417" spans="5:5" ht="14.25" thickTop="1" thickBot="1">
      <c r="E5417"/>
    </row>
    <row r="5418" spans="5:5" ht="14.25" thickTop="1" thickBot="1">
      <c r="E5418"/>
    </row>
    <row r="5419" spans="5:5" ht="14.25" thickTop="1" thickBot="1">
      <c r="E5419"/>
    </row>
    <row r="5420" spans="5:5" ht="14.25" thickTop="1" thickBot="1">
      <c r="E5420"/>
    </row>
    <row r="5421" spans="5:5" ht="14.25" thickTop="1" thickBot="1">
      <c r="E5421"/>
    </row>
    <row r="5422" spans="5:5" ht="14.25" thickTop="1" thickBot="1">
      <c r="E5422"/>
    </row>
    <row r="5423" spans="5:5" ht="14.25" thickTop="1" thickBot="1">
      <c r="E5423"/>
    </row>
    <row r="5424" spans="5:5" ht="14.25" thickTop="1" thickBot="1">
      <c r="E5424"/>
    </row>
    <row r="5425" spans="5:5" ht="14.25" thickTop="1" thickBot="1">
      <c r="E5425"/>
    </row>
    <row r="5426" spans="5:5" ht="14.25" thickTop="1" thickBot="1">
      <c r="E5426"/>
    </row>
    <row r="5427" spans="5:5" ht="14.25" thickTop="1" thickBot="1">
      <c r="E5427"/>
    </row>
    <row r="5428" spans="5:5" ht="14.25" thickTop="1" thickBot="1">
      <c r="E5428"/>
    </row>
    <row r="5429" spans="5:5" ht="14.25" thickTop="1" thickBot="1">
      <c r="E5429"/>
    </row>
    <row r="5430" spans="5:5" ht="14.25" thickTop="1" thickBot="1">
      <c r="E5430"/>
    </row>
    <row r="5431" spans="5:5" ht="14.25" thickTop="1" thickBot="1">
      <c r="E5431"/>
    </row>
    <row r="5432" spans="5:5" ht="14.25" thickTop="1" thickBot="1">
      <c r="E5432"/>
    </row>
    <row r="5433" spans="5:5" ht="14.25" thickTop="1" thickBot="1">
      <c r="E5433"/>
    </row>
    <row r="5434" spans="5:5" ht="14.25" thickTop="1" thickBot="1">
      <c r="E5434"/>
    </row>
    <row r="5435" spans="5:5" ht="14.25" thickTop="1" thickBot="1">
      <c r="E5435"/>
    </row>
    <row r="5436" spans="5:5" ht="14.25" thickTop="1" thickBot="1">
      <c r="E5436"/>
    </row>
    <row r="5437" spans="5:5" ht="14.25" thickTop="1" thickBot="1">
      <c r="E5437"/>
    </row>
    <row r="5438" spans="5:5" ht="14.25" thickTop="1" thickBot="1">
      <c r="E5438"/>
    </row>
    <row r="5439" spans="5:5" ht="14.25" thickTop="1" thickBot="1">
      <c r="E5439"/>
    </row>
    <row r="5440" spans="5:5" ht="14.25" thickTop="1" thickBot="1">
      <c r="E5440"/>
    </row>
    <row r="5441" spans="5:5" ht="14.25" thickTop="1" thickBot="1">
      <c r="E5441"/>
    </row>
    <row r="5442" spans="5:5" ht="14.25" thickTop="1" thickBot="1">
      <c r="E5442"/>
    </row>
    <row r="5443" spans="5:5" ht="14.25" thickTop="1" thickBot="1">
      <c r="E5443"/>
    </row>
    <row r="5444" spans="5:5" ht="14.25" thickTop="1" thickBot="1">
      <c r="E5444"/>
    </row>
    <row r="5445" spans="5:5" ht="14.25" thickTop="1" thickBot="1">
      <c r="E5445"/>
    </row>
    <row r="5446" spans="5:5" ht="14.25" thickTop="1" thickBot="1">
      <c r="E5446"/>
    </row>
    <row r="5447" spans="5:5" ht="14.25" thickTop="1" thickBot="1">
      <c r="E5447"/>
    </row>
    <row r="5448" spans="5:5" ht="14.25" thickTop="1" thickBot="1">
      <c r="E5448"/>
    </row>
    <row r="5449" spans="5:5" ht="14.25" thickTop="1" thickBot="1">
      <c r="E5449"/>
    </row>
    <row r="5450" spans="5:5" ht="14.25" thickTop="1" thickBot="1">
      <c r="E5450"/>
    </row>
    <row r="5451" spans="5:5" ht="14.25" thickTop="1" thickBot="1">
      <c r="E5451"/>
    </row>
    <row r="5452" spans="5:5" ht="14.25" thickTop="1" thickBot="1">
      <c r="E5452"/>
    </row>
    <row r="5453" spans="5:5" ht="14.25" thickTop="1" thickBot="1">
      <c r="E5453"/>
    </row>
    <row r="5454" spans="5:5" ht="14.25" thickTop="1" thickBot="1">
      <c r="E5454"/>
    </row>
    <row r="5455" spans="5:5" ht="14.25" thickTop="1" thickBot="1">
      <c r="E5455"/>
    </row>
    <row r="5456" spans="5:5" ht="14.25" thickTop="1" thickBot="1">
      <c r="E5456"/>
    </row>
    <row r="5457" spans="5:5" ht="14.25" thickTop="1" thickBot="1">
      <c r="E5457"/>
    </row>
    <row r="5458" spans="5:5" ht="14.25" thickTop="1" thickBot="1">
      <c r="E5458"/>
    </row>
    <row r="5459" spans="5:5" ht="14.25" thickTop="1" thickBot="1">
      <c r="E5459"/>
    </row>
    <row r="5460" spans="5:5" ht="14.25" thickTop="1" thickBot="1">
      <c r="E5460"/>
    </row>
    <row r="5461" spans="5:5" ht="14.25" thickTop="1" thickBot="1">
      <c r="E5461"/>
    </row>
    <row r="5462" spans="5:5" ht="14.25" thickTop="1" thickBot="1">
      <c r="E5462"/>
    </row>
    <row r="5463" spans="5:5" ht="14.25" thickTop="1" thickBot="1">
      <c r="E5463"/>
    </row>
    <row r="5464" spans="5:5" ht="14.25" thickTop="1" thickBot="1">
      <c r="E5464"/>
    </row>
    <row r="5465" spans="5:5" ht="14.25" thickTop="1" thickBot="1">
      <c r="E5465"/>
    </row>
    <row r="5466" spans="5:5" ht="14.25" thickTop="1" thickBot="1">
      <c r="E5466"/>
    </row>
    <row r="5467" spans="5:5" ht="14.25" thickTop="1" thickBot="1">
      <c r="E5467"/>
    </row>
    <row r="5468" spans="5:5" ht="14.25" thickTop="1" thickBot="1">
      <c r="E5468"/>
    </row>
    <row r="5469" spans="5:5" ht="14.25" thickTop="1" thickBot="1">
      <c r="E5469"/>
    </row>
    <row r="5470" spans="5:5" ht="14.25" thickTop="1" thickBot="1">
      <c r="E5470"/>
    </row>
    <row r="5471" spans="5:5" ht="14.25" thickTop="1" thickBot="1">
      <c r="E5471"/>
    </row>
    <row r="5472" spans="5:5" ht="14.25" thickTop="1" thickBot="1">
      <c r="E5472"/>
    </row>
    <row r="5473" spans="5:5" ht="14.25" thickTop="1" thickBot="1">
      <c r="E5473"/>
    </row>
    <row r="5474" spans="5:5" ht="14.25" thickTop="1" thickBot="1">
      <c r="E5474"/>
    </row>
    <row r="5475" spans="5:5" ht="14.25" thickTop="1" thickBot="1">
      <c r="E5475"/>
    </row>
    <row r="5476" spans="5:5" ht="14.25" thickTop="1" thickBot="1">
      <c r="E5476"/>
    </row>
    <row r="5477" spans="5:5" ht="14.25" thickTop="1" thickBot="1">
      <c r="E5477"/>
    </row>
    <row r="5478" spans="5:5" ht="14.25" thickTop="1" thickBot="1">
      <c r="E5478"/>
    </row>
    <row r="5479" spans="5:5" ht="14.25" thickTop="1" thickBot="1">
      <c r="E5479"/>
    </row>
    <row r="5480" spans="5:5" ht="14.25" thickTop="1" thickBot="1">
      <c r="E5480"/>
    </row>
    <row r="5481" spans="5:5" ht="14.25" thickTop="1" thickBot="1">
      <c r="E5481"/>
    </row>
    <row r="5482" spans="5:5" ht="14.25" thickTop="1" thickBot="1">
      <c r="E5482"/>
    </row>
    <row r="5483" spans="5:5" ht="14.25" thickTop="1" thickBot="1">
      <c r="E5483"/>
    </row>
    <row r="5484" spans="5:5" ht="14.25" thickTop="1" thickBot="1">
      <c r="E5484"/>
    </row>
    <row r="5485" spans="5:5" ht="14.25" thickTop="1" thickBot="1">
      <c r="E5485"/>
    </row>
    <row r="5486" spans="5:5" ht="14.25" thickTop="1" thickBot="1">
      <c r="E5486"/>
    </row>
    <row r="5487" spans="5:5" ht="14.25" thickTop="1" thickBot="1">
      <c r="E5487"/>
    </row>
    <row r="5488" spans="5:5" ht="14.25" thickTop="1" thickBot="1">
      <c r="E5488"/>
    </row>
    <row r="5489" spans="5:5" ht="14.25" thickTop="1" thickBot="1">
      <c r="E5489"/>
    </row>
    <row r="5490" spans="5:5" ht="14.25" thickTop="1" thickBot="1">
      <c r="E5490"/>
    </row>
    <row r="5491" spans="5:5" ht="14.25" thickTop="1" thickBot="1">
      <c r="E5491"/>
    </row>
    <row r="5492" spans="5:5" ht="14.25" thickTop="1" thickBot="1">
      <c r="E5492"/>
    </row>
    <row r="5493" spans="5:5" ht="14.25" thickTop="1" thickBot="1">
      <c r="E5493"/>
    </row>
    <row r="5494" spans="5:5" ht="14.25" thickTop="1" thickBot="1">
      <c r="E5494"/>
    </row>
    <row r="5495" spans="5:5" ht="14.25" thickTop="1" thickBot="1">
      <c r="E5495"/>
    </row>
    <row r="5496" spans="5:5" ht="14.25" thickTop="1" thickBot="1">
      <c r="E5496"/>
    </row>
    <row r="5497" spans="5:5" ht="14.25" thickTop="1" thickBot="1">
      <c r="E5497"/>
    </row>
    <row r="5498" spans="5:5" ht="14.25" thickTop="1" thickBot="1">
      <c r="E5498"/>
    </row>
    <row r="5499" spans="5:5" ht="14.25" thickTop="1" thickBot="1">
      <c r="E5499"/>
    </row>
    <row r="5500" spans="5:5" ht="14.25" thickTop="1" thickBot="1">
      <c r="E5500"/>
    </row>
    <row r="5501" spans="5:5" ht="14.25" thickTop="1" thickBot="1">
      <c r="E5501"/>
    </row>
    <row r="5502" spans="5:5" ht="14.25" thickTop="1" thickBot="1">
      <c r="E5502"/>
    </row>
    <row r="5503" spans="5:5" ht="14.25" thickTop="1" thickBot="1">
      <c r="E5503"/>
    </row>
    <row r="5504" spans="5:5" ht="14.25" thickTop="1" thickBot="1">
      <c r="E5504"/>
    </row>
    <row r="5505" spans="5:5" ht="14.25" thickTop="1" thickBot="1">
      <c r="E5505"/>
    </row>
    <row r="5506" spans="5:5" ht="14.25" thickTop="1" thickBot="1">
      <c r="E5506"/>
    </row>
    <row r="5507" spans="5:5" ht="14.25" thickTop="1" thickBot="1">
      <c r="E5507"/>
    </row>
    <row r="5508" spans="5:5" ht="14.25" thickTop="1" thickBot="1">
      <c r="E5508"/>
    </row>
    <row r="5509" spans="5:5" ht="14.25" thickTop="1" thickBot="1">
      <c r="E5509"/>
    </row>
    <row r="5510" spans="5:5" ht="14.25" thickTop="1" thickBot="1">
      <c r="E5510"/>
    </row>
    <row r="5511" spans="5:5" ht="14.25" thickTop="1" thickBot="1">
      <c r="E5511"/>
    </row>
    <row r="5512" spans="5:5" ht="14.25" thickTop="1" thickBot="1">
      <c r="E5512"/>
    </row>
    <row r="5513" spans="5:5" ht="14.25" thickTop="1" thickBot="1">
      <c r="E5513"/>
    </row>
    <row r="5514" spans="5:5" ht="14.25" thickTop="1" thickBot="1">
      <c r="E5514"/>
    </row>
    <row r="5515" spans="5:5" ht="14.25" thickTop="1" thickBot="1">
      <c r="E5515"/>
    </row>
    <row r="5516" spans="5:5" ht="14.25" thickTop="1" thickBot="1">
      <c r="E5516"/>
    </row>
    <row r="5517" spans="5:5" ht="14.25" thickTop="1" thickBot="1">
      <c r="E5517"/>
    </row>
    <row r="5518" spans="5:5" ht="14.25" thickTop="1" thickBot="1">
      <c r="E5518"/>
    </row>
    <row r="5519" spans="5:5" ht="14.25" thickTop="1" thickBot="1">
      <c r="E5519"/>
    </row>
    <row r="5520" spans="5:5" ht="14.25" thickTop="1" thickBot="1">
      <c r="E5520"/>
    </row>
    <row r="5521" spans="5:5" ht="14.25" thickTop="1" thickBot="1">
      <c r="E5521"/>
    </row>
    <row r="5522" spans="5:5" ht="14.25" thickTop="1" thickBot="1">
      <c r="E5522"/>
    </row>
    <row r="5523" spans="5:5" ht="14.25" thickTop="1" thickBot="1">
      <c r="E5523"/>
    </row>
    <row r="5524" spans="5:5" ht="14.25" thickTop="1" thickBot="1">
      <c r="E5524"/>
    </row>
    <row r="5525" spans="5:5" ht="14.25" thickTop="1" thickBot="1">
      <c r="E5525"/>
    </row>
    <row r="5526" spans="5:5" ht="14.25" thickTop="1" thickBot="1">
      <c r="E5526"/>
    </row>
    <row r="5527" spans="5:5" ht="14.25" thickTop="1" thickBot="1">
      <c r="E5527"/>
    </row>
    <row r="5528" spans="5:5" ht="14.25" thickTop="1" thickBot="1">
      <c r="E5528"/>
    </row>
    <row r="5529" spans="5:5" ht="14.25" thickTop="1" thickBot="1">
      <c r="E5529"/>
    </row>
    <row r="5530" spans="5:5" ht="14.25" thickTop="1" thickBot="1">
      <c r="E5530"/>
    </row>
    <row r="5531" spans="5:5" ht="14.25" thickTop="1" thickBot="1">
      <c r="E5531"/>
    </row>
    <row r="5532" spans="5:5" ht="14.25" thickTop="1" thickBot="1">
      <c r="E5532"/>
    </row>
    <row r="5533" spans="5:5" ht="14.25" thickTop="1" thickBot="1">
      <c r="E5533"/>
    </row>
    <row r="5534" spans="5:5" ht="14.25" thickTop="1" thickBot="1">
      <c r="E5534"/>
    </row>
    <row r="5535" spans="5:5" ht="14.25" thickTop="1" thickBot="1">
      <c r="E5535"/>
    </row>
    <row r="5536" spans="5:5" ht="14.25" thickTop="1" thickBot="1">
      <c r="E5536"/>
    </row>
    <row r="5537" spans="5:5" ht="14.25" thickTop="1" thickBot="1">
      <c r="E5537"/>
    </row>
    <row r="5538" spans="5:5" ht="14.25" thickTop="1" thickBot="1">
      <c r="E5538"/>
    </row>
    <row r="5539" spans="5:5" ht="14.25" thickTop="1" thickBot="1">
      <c r="E5539"/>
    </row>
    <row r="5540" spans="5:5" ht="14.25" thickTop="1" thickBot="1">
      <c r="E5540"/>
    </row>
    <row r="5541" spans="5:5" ht="14.25" thickTop="1" thickBot="1">
      <c r="E5541"/>
    </row>
    <row r="5542" spans="5:5" ht="14.25" thickTop="1" thickBot="1">
      <c r="E5542"/>
    </row>
    <row r="5543" spans="5:5" ht="14.25" thickTop="1" thickBot="1">
      <c r="E5543"/>
    </row>
    <row r="5544" spans="5:5" ht="14.25" thickTop="1" thickBot="1">
      <c r="E5544"/>
    </row>
    <row r="5545" spans="5:5" ht="14.25" thickTop="1" thickBot="1">
      <c r="E5545"/>
    </row>
    <row r="5546" spans="5:5" ht="14.25" thickTop="1" thickBot="1">
      <c r="E5546"/>
    </row>
    <row r="5547" spans="5:5" ht="14.25" thickTop="1" thickBot="1">
      <c r="E5547"/>
    </row>
    <row r="5548" spans="5:5" ht="14.25" thickTop="1" thickBot="1">
      <c r="E5548"/>
    </row>
    <row r="5549" spans="5:5" ht="14.25" thickTop="1" thickBot="1">
      <c r="E5549"/>
    </row>
    <row r="5550" spans="5:5" ht="14.25" thickTop="1" thickBot="1">
      <c r="E5550"/>
    </row>
    <row r="5551" spans="5:5" ht="14.25" thickTop="1" thickBot="1">
      <c r="E5551"/>
    </row>
    <row r="5552" spans="5:5" ht="14.25" thickTop="1" thickBot="1">
      <c r="E5552"/>
    </row>
    <row r="5553" spans="5:5" ht="14.25" thickTop="1" thickBot="1">
      <c r="E5553"/>
    </row>
    <row r="5554" spans="5:5" ht="14.25" thickTop="1" thickBot="1">
      <c r="E5554"/>
    </row>
    <row r="5555" spans="5:5" ht="14.25" thickTop="1" thickBot="1">
      <c r="E5555"/>
    </row>
    <row r="5556" spans="5:5" ht="14.25" thickTop="1" thickBot="1">
      <c r="E5556"/>
    </row>
    <row r="5557" spans="5:5" ht="14.25" thickTop="1" thickBot="1">
      <c r="E5557"/>
    </row>
    <row r="5558" spans="5:5" ht="14.25" thickTop="1" thickBot="1">
      <c r="E5558"/>
    </row>
    <row r="5559" spans="5:5" ht="14.25" thickTop="1" thickBot="1">
      <c r="E5559"/>
    </row>
    <row r="5560" spans="5:5" ht="14.25" thickTop="1" thickBot="1">
      <c r="E5560"/>
    </row>
    <row r="5561" spans="5:5" ht="14.25" thickTop="1" thickBot="1">
      <c r="E5561"/>
    </row>
    <row r="5562" spans="5:5" ht="14.25" thickTop="1" thickBot="1">
      <c r="E5562"/>
    </row>
    <row r="5563" spans="5:5" ht="14.25" thickTop="1" thickBot="1">
      <c r="E5563"/>
    </row>
    <row r="5564" spans="5:5" ht="14.25" thickTop="1" thickBot="1">
      <c r="E5564"/>
    </row>
    <row r="5565" spans="5:5" ht="14.25" thickTop="1" thickBot="1">
      <c r="E5565"/>
    </row>
    <row r="5566" spans="5:5" ht="14.25" thickTop="1" thickBot="1">
      <c r="E5566"/>
    </row>
    <row r="5567" spans="5:5" ht="14.25" thickTop="1" thickBot="1">
      <c r="E5567"/>
    </row>
    <row r="5568" spans="5:5" ht="14.25" thickTop="1" thickBot="1">
      <c r="E5568"/>
    </row>
    <row r="5569" spans="5:5" ht="14.25" thickTop="1" thickBot="1">
      <c r="E5569"/>
    </row>
    <row r="5570" spans="5:5" ht="14.25" thickTop="1" thickBot="1">
      <c r="E5570"/>
    </row>
    <row r="5571" spans="5:5" ht="14.25" thickTop="1" thickBot="1">
      <c r="E5571"/>
    </row>
    <row r="5572" spans="5:5" ht="14.25" thickTop="1" thickBot="1">
      <c r="E5572"/>
    </row>
    <row r="5573" spans="5:5" ht="14.25" thickTop="1" thickBot="1">
      <c r="E5573"/>
    </row>
    <row r="5574" spans="5:5" ht="14.25" thickTop="1" thickBot="1">
      <c r="E5574"/>
    </row>
    <row r="5575" spans="5:5" ht="14.25" thickTop="1" thickBot="1">
      <c r="E5575"/>
    </row>
    <row r="5576" spans="5:5" ht="14.25" thickTop="1" thickBot="1">
      <c r="E5576"/>
    </row>
    <row r="5577" spans="5:5" ht="14.25" thickTop="1" thickBot="1">
      <c r="E5577"/>
    </row>
    <row r="5578" spans="5:5" ht="14.25" thickTop="1" thickBot="1">
      <c r="E5578"/>
    </row>
    <row r="5579" spans="5:5" ht="14.25" thickTop="1" thickBot="1">
      <c r="E5579"/>
    </row>
    <row r="5580" spans="5:5" ht="14.25" thickTop="1" thickBot="1">
      <c r="E5580"/>
    </row>
    <row r="5581" spans="5:5" ht="14.25" thickTop="1" thickBot="1">
      <c r="E5581"/>
    </row>
    <row r="5582" spans="5:5" ht="14.25" thickTop="1" thickBot="1">
      <c r="E5582"/>
    </row>
    <row r="5583" spans="5:5" ht="14.25" thickTop="1" thickBot="1">
      <c r="E5583"/>
    </row>
    <row r="5584" spans="5:5" ht="14.25" thickTop="1" thickBot="1">
      <c r="E5584"/>
    </row>
    <row r="5585" spans="5:5" ht="14.25" thickTop="1" thickBot="1">
      <c r="E5585"/>
    </row>
    <row r="5586" spans="5:5" ht="14.25" thickTop="1" thickBot="1">
      <c r="E5586"/>
    </row>
    <row r="5587" spans="5:5" ht="14.25" thickTop="1" thickBot="1">
      <c r="E5587"/>
    </row>
    <row r="5588" spans="5:5" ht="14.25" thickTop="1" thickBot="1">
      <c r="E5588"/>
    </row>
    <row r="5589" spans="5:5" ht="14.25" thickTop="1" thickBot="1">
      <c r="E5589"/>
    </row>
    <row r="5590" spans="5:5" ht="14.25" thickTop="1" thickBot="1">
      <c r="E5590"/>
    </row>
    <row r="5591" spans="5:5" ht="14.25" thickTop="1" thickBot="1">
      <c r="E5591"/>
    </row>
    <row r="5592" spans="5:5" ht="14.25" thickTop="1" thickBot="1">
      <c r="E5592"/>
    </row>
    <row r="5593" spans="5:5" ht="14.25" thickTop="1" thickBot="1">
      <c r="E5593"/>
    </row>
    <row r="5594" spans="5:5" ht="14.25" thickTop="1" thickBot="1">
      <c r="E5594"/>
    </row>
    <row r="5595" spans="5:5" ht="14.25" thickTop="1" thickBot="1">
      <c r="E5595"/>
    </row>
    <row r="5596" spans="5:5" ht="14.25" thickTop="1" thickBot="1">
      <c r="E5596"/>
    </row>
    <row r="5597" spans="5:5" ht="14.25" thickTop="1" thickBot="1">
      <c r="E5597"/>
    </row>
    <row r="5598" spans="5:5" ht="14.25" thickTop="1" thickBot="1">
      <c r="E5598"/>
    </row>
    <row r="5599" spans="5:5" ht="14.25" thickTop="1" thickBot="1">
      <c r="E5599"/>
    </row>
    <row r="5600" spans="5:5" ht="14.25" thickTop="1" thickBot="1">
      <c r="E5600"/>
    </row>
    <row r="5601" spans="5:5" ht="14.25" thickTop="1" thickBot="1">
      <c r="E5601"/>
    </row>
    <row r="5602" spans="5:5" ht="14.25" thickTop="1" thickBot="1">
      <c r="E5602"/>
    </row>
    <row r="5603" spans="5:5" ht="14.25" thickTop="1" thickBot="1">
      <c r="E5603"/>
    </row>
    <row r="5604" spans="5:5" ht="14.25" thickTop="1" thickBot="1">
      <c r="E5604"/>
    </row>
    <row r="5605" spans="5:5" ht="14.25" thickTop="1" thickBot="1">
      <c r="E5605"/>
    </row>
    <row r="5606" spans="5:5" ht="14.25" thickTop="1" thickBot="1">
      <c r="E5606"/>
    </row>
    <row r="5607" spans="5:5" ht="14.25" thickTop="1" thickBot="1">
      <c r="E5607"/>
    </row>
    <row r="5608" spans="5:5" ht="14.25" thickTop="1" thickBot="1">
      <c r="E5608"/>
    </row>
    <row r="5609" spans="5:5" ht="14.25" thickTop="1" thickBot="1">
      <c r="E5609"/>
    </row>
    <row r="5610" spans="5:5" ht="14.25" thickTop="1" thickBot="1">
      <c r="E5610"/>
    </row>
    <row r="5611" spans="5:5" ht="14.25" thickTop="1" thickBot="1">
      <c r="E5611"/>
    </row>
    <row r="5612" spans="5:5" ht="14.25" thickTop="1" thickBot="1">
      <c r="E5612"/>
    </row>
    <row r="5613" spans="5:5" ht="14.25" thickTop="1" thickBot="1">
      <c r="E5613"/>
    </row>
    <row r="5614" spans="5:5" ht="14.25" thickTop="1" thickBot="1">
      <c r="E5614"/>
    </row>
    <row r="5615" spans="5:5" ht="14.25" thickTop="1" thickBot="1">
      <c r="E5615"/>
    </row>
    <row r="5616" spans="5:5" ht="14.25" thickTop="1" thickBot="1">
      <c r="E5616"/>
    </row>
    <row r="5617" spans="5:5" ht="14.25" thickTop="1" thickBot="1">
      <c r="E5617"/>
    </row>
    <row r="5618" spans="5:5" ht="14.25" thickTop="1" thickBot="1">
      <c r="E5618"/>
    </row>
    <row r="5619" spans="5:5" ht="14.25" thickTop="1" thickBot="1">
      <c r="E5619"/>
    </row>
    <row r="5620" spans="5:5" ht="14.25" thickTop="1" thickBot="1">
      <c r="E5620"/>
    </row>
    <row r="5621" spans="5:5" ht="14.25" thickTop="1" thickBot="1">
      <c r="E5621"/>
    </row>
    <row r="5622" spans="5:5" ht="14.25" thickTop="1" thickBot="1">
      <c r="E5622"/>
    </row>
    <row r="5623" spans="5:5" ht="14.25" thickTop="1" thickBot="1">
      <c r="E5623"/>
    </row>
    <row r="5624" spans="5:5" ht="14.25" thickTop="1" thickBot="1">
      <c r="E5624"/>
    </row>
    <row r="5625" spans="5:5" ht="14.25" thickTop="1" thickBot="1">
      <c r="E5625"/>
    </row>
    <row r="5626" spans="5:5" ht="14.25" thickTop="1" thickBot="1">
      <c r="E5626"/>
    </row>
    <row r="5627" spans="5:5" ht="14.25" thickTop="1" thickBot="1">
      <c r="E5627"/>
    </row>
    <row r="5628" spans="5:5" ht="14.25" thickTop="1" thickBot="1">
      <c r="E5628"/>
    </row>
    <row r="5629" spans="5:5" ht="14.25" thickTop="1" thickBot="1">
      <c r="E5629"/>
    </row>
    <row r="5630" spans="5:5" ht="14.25" thickTop="1" thickBot="1">
      <c r="E5630"/>
    </row>
    <row r="5631" spans="5:5" ht="14.25" thickTop="1" thickBot="1">
      <c r="E5631"/>
    </row>
    <row r="5632" spans="5:5" ht="14.25" thickTop="1" thickBot="1">
      <c r="E5632"/>
    </row>
    <row r="5633" spans="5:5" ht="14.25" thickTop="1" thickBot="1">
      <c r="E5633"/>
    </row>
    <row r="5634" spans="5:5" ht="14.25" thickTop="1" thickBot="1">
      <c r="E5634"/>
    </row>
    <row r="5635" spans="5:5" ht="14.25" thickTop="1" thickBot="1">
      <c r="E5635"/>
    </row>
    <row r="5636" spans="5:5" ht="14.25" thickTop="1" thickBot="1">
      <c r="E5636"/>
    </row>
    <row r="5637" spans="5:5" ht="14.25" thickTop="1" thickBot="1">
      <c r="E5637"/>
    </row>
    <row r="5638" spans="5:5" ht="14.25" thickTop="1" thickBot="1">
      <c r="E5638"/>
    </row>
    <row r="5639" spans="5:5" ht="14.25" thickTop="1" thickBot="1">
      <c r="E5639"/>
    </row>
    <row r="5640" spans="5:5" ht="14.25" thickTop="1" thickBot="1">
      <c r="E5640"/>
    </row>
    <row r="5641" spans="5:5" ht="14.25" thickTop="1" thickBot="1">
      <c r="E5641"/>
    </row>
    <row r="5642" spans="5:5" ht="14.25" thickTop="1" thickBot="1">
      <c r="E5642"/>
    </row>
    <row r="5643" spans="5:5" ht="14.25" thickTop="1" thickBot="1">
      <c r="E5643"/>
    </row>
    <row r="5644" spans="5:5" ht="14.25" thickTop="1" thickBot="1">
      <c r="E5644"/>
    </row>
    <row r="5645" spans="5:5" ht="14.25" thickTop="1" thickBot="1">
      <c r="E5645"/>
    </row>
    <row r="5646" spans="5:5" ht="14.25" thickTop="1" thickBot="1">
      <c r="E5646"/>
    </row>
    <row r="5647" spans="5:5" ht="14.25" thickTop="1" thickBot="1">
      <c r="E5647"/>
    </row>
    <row r="5648" spans="5:5" ht="14.25" thickTop="1" thickBot="1">
      <c r="E5648"/>
    </row>
    <row r="5649" spans="5:5" ht="14.25" thickTop="1" thickBot="1">
      <c r="E5649"/>
    </row>
    <row r="5650" spans="5:5" ht="14.25" thickTop="1" thickBot="1">
      <c r="E5650"/>
    </row>
    <row r="5651" spans="5:5" ht="14.25" thickTop="1" thickBot="1">
      <c r="E5651"/>
    </row>
    <row r="5652" spans="5:5" ht="14.25" thickTop="1" thickBot="1">
      <c r="E5652"/>
    </row>
    <row r="5653" spans="5:5" ht="14.25" thickTop="1" thickBot="1">
      <c r="E5653"/>
    </row>
    <row r="5654" spans="5:5" ht="14.25" thickTop="1" thickBot="1">
      <c r="E5654"/>
    </row>
    <row r="5655" spans="5:5" ht="14.25" thickTop="1" thickBot="1">
      <c r="E5655"/>
    </row>
    <row r="5656" spans="5:5" ht="14.25" thickTop="1" thickBot="1">
      <c r="E5656"/>
    </row>
    <row r="5657" spans="5:5" ht="14.25" thickTop="1" thickBot="1">
      <c r="E5657"/>
    </row>
    <row r="5658" spans="5:5" ht="14.25" thickTop="1" thickBot="1">
      <c r="E5658"/>
    </row>
    <row r="5659" spans="5:5" ht="14.25" thickTop="1" thickBot="1">
      <c r="E5659"/>
    </row>
    <row r="5660" spans="5:5" ht="14.25" thickTop="1" thickBot="1">
      <c r="E5660"/>
    </row>
    <row r="5661" spans="5:5" ht="14.25" thickTop="1" thickBot="1">
      <c r="E5661"/>
    </row>
    <row r="5662" spans="5:5" ht="14.25" thickTop="1" thickBot="1">
      <c r="E5662"/>
    </row>
    <row r="5663" spans="5:5" ht="14.25" thickTop="1" thickBot="1">
      <c r="E5663"/>
    </row>
    <row r="5664" spans="5:5" ht="14.25" thickTop="1" thickBot="1">
      <c r="E5664"/>
    </row>
    <row r="5665" spans="5:5" ht="14.25" thickTop="1" thickBot="1">
      <c r="E5665"/>
    </row>
    <row r="5666" spans="5:5" ht="14.25" thickTop="1" thickBot="1">
      <c r="E5666"/>
    </row>
    <row r="5667" spans="5:5" ht="14.25" thickTop="1" thickBot="1">
      <c r="E5667"/>
    </row>
    <row r="5668" spans="5:5" ht="14.25" thickTop="1" thickBot="1">
      <c r="E5668"/>
    </row>
    <row r="5669" spans="5:5" ht="14.25" thickTop="1" thickBot="1">
      <c r="E5669"/>
    </row>
    <row r="5670" spans="5:5" ht="14.25" thickTop="1" thickBot="1">
      <c r="E5670"/>
    </row>
    <row r="5671" spans="5:5" ht="14.25" thickTop="1" thickBot="1">
      <c r="E5671"/>
    </row>
    <row r="5672" spans="5:5" ht="14.25" thickTop="1" thickBot="1">
      <c r="E5672"/>
    </row>
    <row r="5673" spans="5:5" ht="14.25" thickTop="1" thickBot="1">
      <c r="E5673"/>
    </row>
    <row r="5674" spans="5:5" ht="14.25" thickTop="1" thickBot="1">
      <c r="E5674"/>
    </row>
    <row r="5675" spans="5:5" ht="14.25" thickTop="1" thickBot="1">
      <c r="E5675"/>
    </row>
    <row r="5676" spans="5:5" ht="14.25" thickTop="1" thickBot="1">
      <c r="E5676"/>
    </row>
    <row r="5677" spans="5:5" ht="14.25" thickTop="1" thickBot="1">
      <c r="E5677"/>
    </row>
    <row r="5678" spans="5:5" ht="14.25" thickTop="1" thickBot="1">
      <c r="E5678"/>
    </row>
    <row r="5679" spans="5:5" ht="14.25" thickTop="1" thickBot="1">
      <c r="E5679"/>
    </row>
    <row r="5680" spans="5:5" ht="14.25" thickTop="1" thickBot="1">
      <c r="E5680"/>
    </row>
    <row r="5681" spans="5:5" ht="14.25" thickTop="1" thickBot="1">
      <c r="E5681"/>
    </row>
    <row r="5682" spans="5:5" ht="14.25" thickTop="1" thickBot="1">
      <c r="E5682"/>
    </row>
    <row r="5683" spans="5:5" ht="14.25" thickTop="1" thickBot="1">
      <c r="E5683"/>
    </row>
    <row r="5684" spans="5:5" ht="14.25" thickTop="1" thickBot="1">
      <c r="E5684"/>
    </row>
    <row r="5685" spans="5:5" ht="14.25" thickTop="1" thickBot="1">
      <c r="E5685"/>
    </row>
    <row r="5686" spans="5:5" ht="14.25" thickTop="1" thickBot="1">
      <c r="E5686"/>
    </row>
    <row r="5687" spans="5:5" ht="14.25" thickTop="1" thickBot="1">
      <c r="E5687"/>
    </row>
    <row r="5688" spans="5:5" ht="14.25" thickTop="1" thickBot="1">
      <c r="E5688"/>
    </row>
    <row r="5689" spans="5:5" ht="14.25" thickTop="1" thickBot="1">
      <c r="E5689"/>
    </row>
    <row r="5690" spans="5:5" ht="14.25" thickTop="1" thickBot="1">
      <c r="E5690"/>
    </row>
    <row r="5691" spans="5:5" ht="14.25" thickTop="1" thickBot="1">
      <c r="E5691"/>
    </row>
    <row r="5692" spans="5:5" ht="14.25" thickTop="1" thickBot="1">
      <c r="E5692"/>
    </row>
    <row r="5693" spans="5:5" ht="14.25" thickTop="1" thickBot="1">
      <c r="E5693"/>
    </row>
    <row r="5694" spans="5:5" ht="14.25" thickTop="1" thickBot="1">
      <c r="E5694"/>
    </row>
    <row r="5695" spans="5:5" ht="14.25" thickTop="1" thickBot="1">
      <c r="E5695"/>
    </row>
    <row r="5696" spans="5:5" ht="14.25" thickTop="1" thickBot="1">
      <c r="E5696"/>
    </row>
    <row r="5697" spans="5:5" ht="14.25" thickTop="1" thickBot="1">
      <c r="E5697"/>
    </row>
    <row r="5698" spans="5:5" ht="14.25" thickTop="1" thickBot="1">
      <c r="E5698"/>
    </row>
    <row r="5699" spans="5:5" ht="14.25" thickTop="1" thickBot="1">
      <c r="E5699"/>
    </row>
    <row r="5700" spans="5:5" ht="14.25" thickTop="1" thickBot="1">
      <c r="E5700"/>
    </row>
    <row r="5701" spans="5:5" ht="14.25" thickTop="1" thickBot="1">
      <c r="E5701"/>
    </row>
    <row r="5702" spans="5:5" ht="14.25" thickTop="1" thickBot="1">
      <c r="E5702"/>
    </row>
    <row r="5703" spans="5:5" ht="14.25" thickTop="1" thickBot="1">
      <c r="E5703"/>
    </row>
    <row r="5704" spans="5:5" ht="14.25" thickTop="1" thickBot="1">
      <c r="E5704"/>
    </row>
    <row r="5705" spans="5:5" ht="14.25" thickTop="1" thickBot="1">
      <c r="E5705"/>
    </row>
    <row r="5706" spans="5:5" ht="14.25" thickTop="1" thickBot="1">
      <c r="E5706"/>
    </row>
    <row r="5707" spans="5:5" ht="14.25" thickTop="1" thickBot="1">
      <c r="E5707"/>
    </row>
    <row r="5708" spans="5:5" ht="14.25" thickTop="1" thickBot="1">
      <c r="E5708"/>
    </row>
    <row r="5709" spans="5:5" ht="14.25" thickTop="1" thickBot="1">
      <c r="E5709"/>
    </row>
    <row r="5710" spans="5:5" ht="14.25" thickTop="1" thickBot="1">
      <c r="E5710"/>
    </row>
    <row r="5711" spans="5:5" ht="14.25" thickTop="1" thickBot="1">
      <c r="E5711"/>
    </row>
    <row r="5712" spans="5:5" ht="14.25" thickTop="1" thickBot="1">
      <c r="E5712"/>
    </row>
    <row r="5713" spans="5:5" ht="14.25" thickTop="1" thickBot="1">
      <c r="E5713"/>
    </row>
    <row r="5714" spans="5:5" ht="14.25" thickTop="1" thickBot="1">
      <c r="E5714"/>
    </row>
    <row r="5715" spans="5:5" ht="14.25" thickTop="1" thickBot="1">
      <c r="E5715"/>
    </row>
    <row r="5716" spans="5:5" ht="14.25" thickTop="1" thickBot="1">
      <c r="E5716"/>
    </row>
    <row r="5717" spans="5:5" ht="14.25" thickTop="1" thickBot="1">
      <c r="E5717"/>
    </row>
    <row r="5718" spans="5:5" ht="14.25" thickTop="1" thickBot="1">
      <c r="E5718"/>
    </row>
    <row r="5719" spans="5:5" ht="14.25" thickTop="1" thickBot="1">
      <c r="E5719"/>
    </row>
    <row r="5720" spans="5:5" ht="14.25" thickTop="1" thickBot="1">
      <c r="E5720"/>
    </row>
    <row r="5721" spans="5:5" ht="14.25" thickTop="1" thickBot="1">
      <c r="E5721"/>
    </row>
    <row r="5722" spans="5:5" ht="14.25" thickTop="1" thickBot="1">
      <c r="E5722"/>
    </row>
    <row r="5723" spans="5:5" ht="14.25" thickTop="1" thickBot="1">
      <c r="E5723"/>
    </row>
    <row r="5724" spans="5:5" ht="14.25" thickTop="1" thickBot="1">
      <c r="E5724"/>
    </row>
    <row r="5725" spans="5:5" ht="14.25" thickTop="1" thickBot="1">
      <c r="E5725"/>
    </row>
    <row r="5726" spans="5:5" ht="14.25" thickTop="1" thickBot="1">
      <c r="E5726"/>
    </row>
    <row r="5727" spans="5:5" ht="14.25" thickTop="1" thickBot="1">
      <c r="E5727"/>
    </row>
    <row r="5728" spans="5:5" ht="14.25" thickTop="1" thickBot="1">
      <c r="E5728"/>
    </row>
    <row r="5729" spans="5:5" ht="14.25" thickTop="1" thickBot="1">
      <c r="E5729"/>
    </row>
    <row r="5730" spans="5:5" ht="14.25" thickTop="1" thickBot="1">
      <c r="E5730"/>
    </row>
    <row r="5731" spans="5:5" ht="14.25" thickTop="1" thickBot="1">
      <c r="E5731"/>
    </row>
    <row r="5732" spans="5:5" ht="14.25" thickTop="1" thickBot="1">
      <c r="E5732"/>
    </row>
    <row r="5733" spans="5:5" ht="14.25" thickTop="1" thickBot="1">
      <c r="E5733"/>
    </row>
    <row r="5734" spans="5:5" ht="14.25" thickTop="1" thickBot="1">
      <c r="E5734"/>
    </row>
    <row r="5735" spans="5:5" ht="14.25" thickTop="1" thickBot="1">
      <c r="E5735"/>
    </row>
    <row r="5736" spans="5:5" ht="14.25" thickTop="1" thickBot="1">
      <c r="E5736"/>
    </row>
    <row r="5737" spans="5:5" ht="14.25" thickTop="1" thickBot="1">
      <c r="E5737"/>
    </row>
    <row r="5738" spans="5:5" ht="14.25" thickTop="1" thickBot="1">
      <c r="E5738"/>
    </row>
    <row r="5739" spans="5:5" ht="14.25" thickTop="1" thickBot="1">
      <c r="E5739"/>
    </row>
    <row r="5740" spans="5:5" ht="14.25" thickTop="1" thickBot="1">
      <c r="E5740"/>
    </row>
    <row r="5741" spans="5:5" ht="14.25" thickTop="1" thickBot="1">
      <c r="E5741"/>
    </row>
    <row r="5742" spans="5:5" ht="14.25" thickTop="1" thickBot="1">
      <c r="E5742"/>
    </row>
    <row r="5743" spans="5:5" ht="14.25" thickTop="1" thickBot="1">
      <c r="E5743"/>
    </row>
    <row r="5744" spans="5:5" ht="14.25" thickTop="1" thickBot="1">
      <c r="E5744"/>
    </row>
    <row r="5745" spans="5:5" ht="14.25" thickTop="1" thickBot="1">
      <c r="E5745"/>
    </row>
    <row r="5746" spans="5:5" ht="14.25" thickTop="1" thickBot="1">
      <c r="E5746"/>
    </row>
    <row r="5747" spans="5:5" ht="14.25" thickTop="1" thickBot="1">
      <c r="E5747"/>
    </row>
    <row r="5748" spans="5:5" ht="14.25" thickTop="1" thickBot="1">
      <c r="E5748"/>
    </row>
    <row r="5749" spans="5:5" ht="14.25" thickTop="1" thickBot="1">
      <c r="E5749"/>
    </row>
    <row r="5750" spans="5:5" ht="14.25" thickTop="1" thickBot="1">
      <c r="E5750"/>
    </row>
    <row r="5751" spans="5:5" ht="14.25" thickTop="1" thickBot="1">
      <c r="E5751"/>
    </row>
    <row r="5752" spans="5:5" ht="14.25" thickTop="1" thickBot="1">
      <c r="E5752"/>
    </row>
    <row r="5753" spans="5:5" ht="14.25" thickTop="1" thickBot="1">
      <c r="E5753"/>
    </row>
    <row r="5754" spans="5:5" ht="14.25" thickTop="1" thickBot="1">
      <c r="E5754"/>
    </row>
    <row r="5755" spans="5:5" ht="14.25" thickTop="1" thickBot="1">
      <c r="E5755"/>
    </row>
    <row r="5756" spans="5:5" ht="14.25" thickTop="1" thickBot="1">
      <c r="E5756"/>
    </row>
    <row r="5757" spans="5:5" ht="14.25" thickTop="1" thickBot="1">
      <c r="E5757"/>
    </row>
    <row r="5758" spans="5:5" ht="14.25" thickTop="1" thickBot="1">
      <c r="E5758"/>
    </row>
    <row r="5759" spans="5:5" ht="14.25" thickTop="1" thickBot="1">
      <c r="E5759"/>
    </row>
    <row r="5760" spans="5:5" ht="14.25" thickTop="1" thickBot="1">
      <c r="E5760"/>
    </row>
    <row r="5761" spans="5:5" ht="14.25" thickTop="1" thickBot="1">
      <c r="E5761"/>
    </row>
    <row r="5762" spans="5:5" ht="14.25" thickTop="1" thickBot="1">
      <c r="E5762"/>
    </row>
    <row r="5763" spans="5:5" ht="14.25" thickTop="1" thickBot="1">
      <c r="E5763"/>
    </row>
    <row r="5764" spans="5:5" ht="14.25" thickTop="1" thickBot="1">
      <c r="E5764"/>
    </row>
    <row r="5765" spans="5:5" ht="14.25" thickTop="1" thickBot="1">
      <c r="E5765"/>
    </row>
    <row r="5766" spans="5:5" ht="14.25" thickTop="1" thickBot="1">
      <c r="E5766"/>
    </row>
    <row r="5767" spans="5:5" ht="14.25" thickTop="1" thickBot="1">
      <c r="E5767"/>
    </row>
    <row r="5768" spans="5:5" ht="14.25" thickTop="1" thickBot="1">
      <c r="E5768"/>
    </row>
    <row r="5769" spans="5:5" ht="14.25" thickTop="1" thickBot="1">
      <c r="E5769"/>
    </row>
    <row r="5770" spans="5:5" ht="14.25" thickTop="1" thickBot="1">
      <c r="E5770"/>
    </row>
    <row r="5771" spans="5:5" ht="14.25" thickTop="1" thickBot="1">
      <c r="E5771"/>
    </row>
    <row r="5772" spans="5:5" ht="14.25" thickTop="1" thickBot="1">
      <c r="E5772"/>
    </row>
    <row r="5773" spans="5:5" ht="14.25" thickTop="1" thickBot="1">
      <c r="E5773"/>
    </row>
    <row r="5774" spans="5:5" ht="14.25" thickTop="1" thickBot="1">
      <c r="E5774"/>
    </row>
    <row r="5775" spans="5:5" ht="14.25" thickTop="1" thickBot="1">
      <c r="E5775"/>
    </row>
    <row r="5776" spans="5:5" ht="14.25" thickTop="1" thickBot="1">
      <c r="E5776"/>
    </row>
    <row r="5777" spans="5:5" ht="14.25" thickTop="1" thickBot="1">
      <c r="E5777"/>
    </row>
    <row r="5778" spans="5:5" ht="14.25" thickTop="1" thickBot="1">
      <c r="E5778"/>
    </row>
    <row r="5779" spans="5:5" ht="14.25" thickTop="1" thickBot="1">
      <c r="E5779"/>
    </row>
    <row r="5780" spans="5:5" ht="14.25" thickTop="1" thickBot="1">
      <c r="E5780"/>
    </row>
    <row r="5781" spans="5:5" ht="14.25" thickTop="1" thickBot="1">
      <c r="E5781"/>
    </row>
    <row r="5782" spans="5:5" ht="14.25" thickTop="1" thickBot="1">
      <c r="E5782"/>
    </row>
    <row r="5783" spans="5:5" ht="14.25" thickTop="1" thickBot="1">
      <c r="E5783"/>
    </row>
    <row r="5784" spans="5:5" ht="14.25" thickTop="1" thickBot="1">
      <c r="E5784"/>
    </row>
    <row r="5785" spans="5:5" ht="14.25" thickTop="1" thickBot="1">
      <c r="E5785"/>
    </row>
    <row r="5786" spans="5:5" ht="14.25" thickTop="1" thickBot="1">
      <c r="E5786"/>
    </row>
    <row r="5787" spans="5:5" ht="14.25" thickTop="1" thickBot="1">
      <c r="E5787"/>
    </row>
    <row r="5788" spans="5:5" ht="14.25" thickTop="1" thickBot="1">
      <c r="E5788"/>
    </row>
    <row r="5789" spans="5:5" ht="14.25" thickTop="1" thickBot="1">
      <c r="E5789"/>
    </row>
    <row r="5790" spans="5:5" ht="14.25" thickTop="1" thickBot="1">
      <c r="E5790"/>
    </row>
    <row r="5791" spans="5:5" ht="14.25" thickTop="1" thickBot="1">
      <c r="E5791"/>
    </row>
    <row r="5792" spans="5:5" ht="14.25" thickTop="1" thickBot="1">
      <c r="E5792"/>
    </row>
    <row r="5793" spans="5:5" ht="14.25" thickTop="1" thickBot="1">
      <c r="E5793"/>
    </row>
    <row r="5794" spans="5:5" ht="14.25" thickTop="1" thickBot="1">
      <c r="E5794"/>
    </row>
    <row r="5795" spans="5:5" ht="14.25" thickTop="1" thickBot="1">
      <c r="E5795"/>
    </row>
    <row r="5796" spans="5:5" ht="14.25" thickTop="1" thickBot="1">
      <c r="E5796"/>
    </row>
    <row r="5797" spans="5:5" ht="14.25" thickTop="1" thickBot="1">
      <c r="E5797"/>
    </row>
    <row r="5798" spans="5:5" ht="14.25" thickTop="1" thickBot="1">
      <c r="E5798"/>
    </row>
    <row r="5799" spans="5:5" ht="14.25" thickTop="1" thickBot="1">
      <c r="E5799"/>
    </row>
    <row r="5800" spans="5:5" ht="14.25" thickTop="1" thickBot="1">
      <c r="E5800"/>
    </row>
    <row r="5801" spans="5:5" ht="14.25" thickTop="1" thickBot="1">
      <c r="E5801"/>
    </row>
    <row r="5802" spans="5:5" ht="14.25" thickTop="1" thickBot="1">
      <c r="E5802"/>
    </row>
    <row r="5803" spans="5:5" ht="14.25" thickTop="1" thickBot="1">
      <c r="E5803"/>
    </row>
    <row r="5804" spans="5:5" ht="14.25" thickTop="1" thickBot="1">
      <c r="E5804"/>
    </row>
    <row r="5805" spans="5:5" ht="14.25" thickTop="1" thickBot="1">
      <c r="E5805"/>
    </row>
    <row r="5806" spans="5:5" ht="14.25" thickTop="1" thickBot="1">
      <c r="E5806"/>
    </row>
    <row r="5807" spans="5:5" ht="14.25" thickTop="1" thickBot="1">
      <c r="E5807"/>
    </row>
    <row r="5808" spans="5:5" ht="14.25" thickTop="1" thickBot="1">
      <c r="E5808"/>
    </row>
    <row r="5809" spans="5:5" ht="14.25" thickTop="1" thickBot="1">
      <c r="E5809"/>
    </row>
    <row r="5810" spans="5:5" ht="14.25" thickTop="1" thickBot="1">
      <c r="E5810"/>
    </row>
    <row r="5811" spans="5:5" ht="14.25" thickTop="1" thickBot="1">
      <c r="E5811"/>
    </row>
    <row r="5812" spans="5:5" ht="14.25" thickTop="1" thickBot="1">
      <c r="E5812"/>
    </row>
    <row r="5813" spans="5:5" ht="14.25" thickTop="1" thickBot="1">
      <c r="E5813"/>
    </row>
    <row r="5814" spans="5:5" ht="14.25" thickTop="1" thickBot="1">
      <c r="E5814"/>
    </row>
    <row r="5815" spans="5:5" ht="14.25" thickTop="1" thickBot="1">
      <c r="E5815"/>
    </row>
    <row r="5816" spans="5:5" ht="14.25" thickTop="1" thickBot="1">
      <c r="E5816"/>
    </row>
    <row r="5817" spans="5:5" ht="14.25" thickTop="1" thickBot="1">
      <c r="E5817"/>
    </row>
    <row r="5818" spans="5:5" ht="14.25" thickTop="1" thickBot="1">
      <c r="E5818"/>
    </row>
    <row r="5819" spans="5:5" ht="14.25" thickTop="1" thickBot="1">
      <c r="E5819"/>
    </row>
    <row r="5820" spans="5:5" ht="14.25" thickTop="1" thickBot="1">
      <c r="E5820"/>
    </row>
    <row r="5821" spans="5:5" ht="14.25" thickTop="1" thickBot="1">
      <c r="E5821"/>
    </row>
    <row r="5822" spans="5:5" ht="14.25" thickTop="1" thickBot="1">
      <c r="E5822"/>
    </row>
    <row r="5823" spans="5:5" ht="14.25" thickTop="1" thickBot="1">
      <c r="E5823"/>
    </row>
    <row r="5824" spans="5:5" ht="14.25" thickTop="1" thickBot="1">
      <c r="E5824"/>
    </row>
    <row r="5825" spans="5:5" ht="14.25" thickTop="1" thickBot="1">
      <c r="E5825"/>
    </row>
    <row r="5826" spans="5:5" ht="14.25" thickTop="1" thickBot="1">
      <c r="E5826"/>
    </row>
    <row r="5827" spans="5:5" ht="14.25" thickTop="1" thickBot="1">
      <c r="E5827"/>
    </row>
    <row r="5828" spans="5:5" ht="14.25" thickTop="1" thickBot="1">
      <c r="E5828"/>
    </row>
    <row r="5829" spans="5:5" ht="14.25" thickTop="1" thickBot="1">
      <c r="E5829"/>
    </row>
    <row r="5830" spans="5:5" ht="14.25" thickTop="1" thickBot="1">
      <c r="E5830"/>
    </row>
    <row r="5831" spans="5:5" ht="14.25" thickTop="1" thickBot="1">
      <c r="E5831"/>
    </row>
    <row r="5832" spans="5:5" ht="14.25" thickTop="1" thickBot="1">
      <c r="E5832"/>
    </row>
    <row r="5833" spans="5:5" ht="14.25" thickTop="1" thickBot="1">
      <c r="E5833"/>
    </row>
    <row r="5834" spans="5:5" ht="14.25" thickTop="1" thickBot="1">
      <c r="E5834"/>
    </row>
    <row r="5835" spans="5:5" ht="14.25" thickTop="1" thickBot="1">
      <c r="E5835"/>
    </row>
    <row r="5836" spans="5:5" ht="14.25" thickTop="1" thickBot="1">
      <c r="E5836"/>
    </row>
    <row r="5837" spans="5:5" ht="14.25" thickTop="1" thickBot="1">
      <c r="E5837"/>
    </row>
    <row r="5838" spans="5:5" ht="14.25" thickTop="1" thickBot="1">
      <c r="E5838"/>
    </row>
    <row r="5839" spans="5:5" ht="14.25" thickTop="1" thickBot="1">
      <c r="E5839"/>
    </row>
    <row r="5840" spans="5:5" ht="14.25" thickTop="1" thickBot="1">
      <c r="E5840"/>
    </row>
    <row r="5841" spans="5:5" ht="14.25" thickTop="1" thickBot="1">
      <c r="E5841"/>
    </row>
    <row r="5842" spans="5:5" ht="14.25" thickTop="1" thickBot="1">
      <c r="E5842"/>
    </row>
    <row r="5843" spans="5:5" ht="14.25" thickTop="1" thickBot="1">
      <c r="E5843"/>
    </row>
    <row r="5844" spans="5:5" ht="14.25" thickTop="1" thickBot="1">
      <c r="E5844"/>
    </row>
    <row r="5845" spans="5:5" ht="14.25" thickTop="1" thickBot="1">
      <c r="E5845"/>
    </row>
    <row r="5846" spans="5:5" ht="14.25" thickTop="1" thickBot="1">
      <c r="E5846"/>
    </row>
    <row r="5847" spans="5:5" ht="14.25" thickTop="1" thickBot="1">
      <c r="E5847"/>
    </row>
    <row r="5848" spans="5:5" ht="14.25" thickTop="1" thickBot="1">
      <c r="E5848"/>
    </row>
    <row r="5849" spans="5:5" ht="14.25" thickTop="1" thickBot="1">
      <c r="E5849"/>
    </row>
    <row r="5850" spans="5:5" ht="14.25" thickTop="1" thickBot="1">
      <c r="E5850"/>
    </row>
    <row r="5851" spans="5:5" ht="14.25" thickTop="1" thickBot="1">
      <c r="E5851"/>
    </row>
    <row r="5852" spans="5:5" ht="14.25" thickTop="1" thickBot="1">
      <c r="E5852"/>
    </row>
    <row r="5853" spans="5:5" ht="14.25" thickTop="1" thickBot="1">
      <c r="E5853"/>
    </row>
    <row r="5854" spans="5:5" ht="14.25" thickTop="1" thickBot="1">
      <c r="E5854"/>
    </row>
    <row r="5855" spans="5:5" ht="14.25" thickTop="1" thickBot="1">
      <c r="E5855"/>
    </row>
    <row r="5856" spans="5:5" ht="14.25" thickTop="1" thickBot="1">
      <c r="E5856"/>
    </row>
    <row r="5857" spans="5:5" ht="14.25" thickTop="1" thickBot="1">
      <c r="E5857"/>
    </row>
    <row r="5858" spans="5:5" ht="14.25" thickTop="1" thickBot="1">
      <c r="E5858"/>
    </row>
    <row r="5859" spans="5:5" ht="14.25" thickTop="1" thickBot="1">
      <c r="E5859"/>
    </row>
    <row r="5860" spans="5:5" ht="14.25" thickTop="1" thickBot="1">
      <c r="E5860"/>
    </row>
    <row r="5861" spans="5:5" ht="14.25" thickTop="1" thickBot="1">
      <c r="E5861"/>
    </row>
    <row r="5862" spans="5:5" ht="14.25" thickTop="1" thickBot="1">
      <c r="E5862"/>
    </row>
    <row r="5863" spans="5:5" ht="14.25" thickTop="1" thickBot="1">
      <c r="E5863"/>
    </row>
    <row r="5864" spans="5:5" ht="14.25" thickTop="1" thickBot="1">
      <c r="E5864"/>
    </row>
    <row r="5865" spans="5:5" ht="14.25" thickTop="1" thickBot="1">
      <c r="E5865"/>
    </row>
    <row r="5866" spans="5:5" ht="14.25" thickTop="1" thickBot="1">
      <c r="E5866"/>
    </row>
    <row r="5867" spans="5:5" ht="14.25" thickTop="1" thickBot="1">
      <c r="E5867"/>
    </row>
    <row r="5868" spans="5:5" ht="14.25" thickTop="1" thickBot="1">
      <c r="E5868"/>
    </row>
    <row r="5869" spans="5:5" ht="14.25" thickTop="1" thickBot="1">
      <c r="E5869"/>
    </row>
    <row r="5870" spans="5:5" ht="14.25" thickTop="1" thickBot="1">
      <c r="E5870"/>
    </row>
    <row r="5871" spans="5:5" ht="14.25" thickTop="1" thickBot="1">
      <c r="E5871"/>
    </row>
    <row r="5872" spans="5:5" ht="14.25" thickTop="1" thickBot="1">
      <c r="E5872"/>
    </row>
    <row r="5873" spans="5:5" ht="14.25" thickTop="1" thickBot="1">
      <c r="E5873"/>
    </row>
    <row r="5874" spans="5:5" ht="14.25" thickTop="1" thickBot="1">
      <c r="E5874"/>
    </row>
    <row r="5875" spans="5:5" ht="14.25" thickTop="1" thickBot="1">
      <c r="E5875"/>
    </row>
    <row r="5876" spans="5:5" ht="14.25" thickTop="1" thickBot="1">
      <c r="E5876"/>
    </row>
    <row r="5877" spans="5:5" ht="14.25" thickTop="1" thickBot="1">
      <c r="E5877"/>
    </row>
    <row r="5878" spans="5:5" ht="14.25" thickTop="1" thickBot="1">
      <c r="E5878"/>
    </row>
    <row r="5879" spans="5:5" ht="14.25" thickTop="1" thickBot="1">
      <c r="E5879"/>
    </row>
    <row r="5880" spans="5:5" ht="14.25" thickTop="1" thickBot="1">
      <c r="E5880"/>
    </row>
    <row r="5881" spans="5:5" ht="14.25" thickTop="1" thickBot="1">
      <c r="E5881"/>
    </row>
    <row r="5882" spans="5:5" ht="14.25" thickTop="1" thickBot="1">
      <c r="E5882"/>
    </row>
    <row r="5883" spans="5:5" ht="14.25" thickTop="1" thickBot="1">
      <c r="E5883"/>
    </row>
    <row r="5884" spans="5:5" ht="14.25" thickTop="1" thickBot="1">
      <c r="E5884"/>
    </row>
    <row r="5885" spans="5:5" ht="14.25" thickTop="1" thickBot="1">
      <c r="E5885"/>
    </row>
    <row r="5886" spans="5:5" ht="14.25" thickTop="1" thickBot="1">
      <c r="E5886"/>
    </row>
    <row r="5887" spans="5:5" ht="14.25" thickTop="1" thickBot="1">
      <c r="E5887"/>
    </row>
    <row r="5888" spans="5:5" ht="14.25" thickTop="1" thickBot="1">
      <c r="E5888"/>
    </row>
    <row r="5889" spans="5:5" ht="14.25" thickTop="1" thickBot="1">
      <c r="E5889"/>
    </row>
    <row r="5890" spans="5:5" ht="14.25" thickTop="1" thickBot="1">
      <c r="E5890"/>
    </row>
    <row r="5891" spans="5:5" ht="14.25" thickTop="1" thickBot="1">
      <c r="E5891"/>
    </row>
    <row r="5892" spans="5:5" ht="14.25" thickTop="1" thickBot="1">
      <c r="E5892"/>
    </row>
    <row r="5893" spans="5:5" ht="14.25" thickTop="1" thickBot="1">
      <c r="E5893"/>
    </row>
    <row r="5894" spans="5:5" ht="14.25" thickTop="1" thickBot="1">
      <c r="E5894"/>
    </row>
    <row r="5895" spans="5:5" ht="14.25" thickTop="1" thickBot="1">
      <c r="E5895"/>
    </row>
    <row r="5896" spans="5:5" ht="14.25" thickTop="1" thickBot="1">
      <c r="E5896"/>
    </row>
    <row r="5897" spans="5:5" ht="14.25" thickTop="1" thickBot="1">
      <c r="E5897"/>
    </row>
    <row r="5898" spans="5:5" ht="14.25" thickTop="1" thickBot="1">
      <c r="E5898"/>
    </row>
    <row r="5899" spans="5:5" ht="14.25" thickTop="1" thickBot="1">
      <c r="E5899"/>
    </row>
    <row r="5900" spans="5:5" ht="14.25" thickTop="1" thickBot="1">
      <c r="E5900"/>
    </row>
    <row r="5901" spans="5:5" ht="14.25" thickTop="1" thickBot="1">
      <c r="E5901"/>
    </row>
    <row r="5902" spans="5:5" ht="14.25" thickTop="1" thickBot="1">
      <c r="E5902"/>
    </row>
    <row r="5903" spans="5:5" ht="14.25" thickTop="1" thickBot="1">
      <c r="E5903"/>
    </row>
    <row r="5904" spans="5:5" ht="14.25" thickTop="1" thickBot="1">
      <c r="E5904"/>
    </row>
    <row r="5905" spans="5:5" ht="14.25" thickTop="1" thickBot="1">
      <c r="E5905"/>
    </row>
    <row r="5906" spans="5:5" ht="14.25" thickTop="1" thickBot="1">
      <c r="E5906"/>
    </row>
    <row r="5907" spans="5:5" ht="14.25" thickTop="1" thickBot="1">
      <c r="E5907"/>
    </row>
    <row r="5908" spans="5:5" ht="14.25" thickTop="1" thickBot="1">
      <c r="E5908"/>
    </row>
    <row r="5909" spans="5:5" ht="14.25" thickTop="1" thickBot="1">
      <c r="E5909"/>
    </row>
    <row r="5910" spans="5:5" ht="14.25" thickTop="1" thickBot="1">
      <c r="E5910"/>
    </row>
    <row r="5911" spans="5:5" ht="14.25" thickTop="1" thickBot="1">
      <c r="E5911"/>
    </row>
    <row r="5912" spans="5:5" ht="14.25" thickTop="1" thickBot="1">
      <c r="E5912"/>
    </row>
    <row r="5913" spans="5:5" ht="14.25" thickTop="1" thickBot="1">
      <c r="E5913"/>
    </row>
    <row r="5914" spans="5:5" ht="14.25" thickTop="1" thickBot="1">
      <c r="E5914"/>
    </row>
    <row r="5915" spans="5:5" ht="14.25" thickTop="1" thickBot="1">
      <c r="E5915"/>
    </row>
    <row r="5916" spans="5:5" ht="14.25" thickTop="1" thickBot="1">
      <c r="E5916"/>
    </row>
    <row r="5917" spans="5:5" ht="14.25" thickTop="1" thickBot="1">
      <c r="E5917"/>
    </row>
    <row r="5918" spans="5:5" ht="14.25" thickTop="1" thickBot="1">
      <c r="E5918"/>
    </row>
    <row r="5919" spans="5:5" ht="14.25" thickTop="1" thickBot="1">
      <c r="E5919"/>
    </row>
    <row r="5920" spans="5:5" ht="14.25" thickTop="1" thickBot="1">
      <c r="E5920"/>
    </row>
    <row r="5921" spans="5:5" ht="14.25" thickTop="1" thickBot="1">
      <c r="E5921"/>
    </row>
    <row r="5922" spans="5:5" ht="14.25" thickTop="1" thickBot="1">
      <c r="E5922"/>
    </row>
    <row r="5923" spans="5:5" ht="14.25" thickTop="1" thickBot="1">
      <c r="E5923"/>
    </row>
    <row r="5924" spans="5:5" ht="14.25" thickTop="1" thickBot="1">
      <c r="E5924"/>
    </row>
    <row r="5925" spans="5:5" ht="14.25" thickTop="1" thickBot="1">
      <c r="E5925"/>
    </row>
    <row r="5926" spans="5:5" ht="14.25" thickTop="1" thickBot="1">
      <c r="E5926"/>
    </row>
    <row r="5927" spans="5:5" ht="14.25" thickTop="1" thickBot="1">
      <c r="E5927"/>
    </row>
    <row r="5928" spans="5:5" ht="14.25" thickTop="1" thickBot="1">
      <c r="E5928"/>
    </row>
    <row r="5929" spans="5:5" ht="14.25" thickTop="1" thickBot="1">
      <c r="E5929"/>
    </row>
    <row r="5930" spans="5:5" ht="14.25" thickTop="1" thickBot="1">
      <c r="E5930"/>
    </row>
    <row r="5931" spans="5:5" ht="14.25" thickTop="1" thickBot="1">
      <c r="E5931"/>
    </row>
    <row r="5932" spans="5:5" ht="14.25" thickTop="1" thickBot="1">
      <c r="E5932"/>
    </row>
    <row r="5933" spans="5:5" ht="14.25" thickTop="1" thickBot="1">
      <c r="E5933"/>
    </row>
    <row r="5934" spans="5:5" ht="14.25" thickTop="1" thickBot="1">
      <c r="E5934"/>
    </row>
    <row r="5935" spans="5:5" ht="14.25" thickTop="1" thickBot="1">
      <c r="E5935"/>
    </row>
    <row r="5936" spans="5:5" ht="14.25" thickTop="1" thickBot="1">
      <c r="E5936"/>
    </row>
    <row r="5937" spans="5:5" ht="14.25" thickTop="1" thickBot="1">
      <c r="E5937"/>
    </row>
    <row r="5938" spans="5:5" ht="14.25" thickTop="1" thickBot="1">
      <c r="E5938"/>
    </row>
    <row r="5939" spans="5:5" ht="14.25" thickTop="1" thickBot="1">
      <c r="E5939"/>
    </row>
    <row r="5940" spans="5:5" ht="14.25" thickTop="1" thickBot="1">
      <c r="E5940"/>
    </row>
    <row r="5941" spans="5:5" ht="14.25" thickTop="1" thickBot="1">
      <c r="E5941"/>
    </row>
    <row r="5942" spans="5:5" ht="14.25" thickTop="1" thickBot="1">
      <c r="E5942"/>
    </row>
    <row r="5943" spans="5:5" ht="14.25" thickTop="1" thickBot="1">
      <c r="E5943"/>
    </row>
    <row r="5944" spans="5:5" ht="14.25" thickTop="1" thickBot="1">
      <c r="E5944"/>
    </row>
    <row r="5945" spans="5:5" ht="14.25" thickTop="1" thickBot="1">
      <c r="E5945"/>
    </row>
    <row r="5946" spans="5:5" ht="14.25" thickTop="1" thickBot="1">
      <c r="E5946"/>
    </row>
    <row r="5947" spans="5:5" ht="14.25" thickTop="1" thickBot="1">
      <c r="E5947"/>
    </row>
    <row r="5948" spans="5:5" ht="14.25" thickTop="1" thickBot="1">
      <c r="E5948"/>
    </row>
    <row r="5949" spans="5:5" ht="14.25" thickTop="1" thickBot="1">
      <c r="E5949"/>
    </row>
    <row r="5950" spans="5:5" ht="14.25" thickTop="1" thickBot="1">
      <c r="E5950"/>
    </row>
    <row r="5951" spans="5:5" ht="14.25" thickTop="1" thickBot="1">
      <c r="E5951"/>
    </row>
    <row r="5952" spans="5:5" ht="14.25" thickTop="1" thickBot="1">
      <c r="E5952"/>
    </row>
    <row r="5953" spans="5:5" ht="14.25" thickTop="1" thickBot="1">
      <c r="E5953"/>
    </row>
    <row r="5954" spans="5:5" ht="14.25" thickTop="1" thickBot="1">
      <c r="E5954"/>
    </row>
    <row r="5955" spans="5:5" ht="14.25" thickTop="1" thickBot="1">
      <c r="E5955"/>
    </row>
    <row r="5956" spans="5:5" ht="14.25" thickTop="1" thickBot="1">
      <c r="E5956"/>
    </row>
    <row r="5957" spans="5:5" ht="14.25" thickTop="1" thickBot="1">
      <c r="E5957"/>
    </row>
    <row r="5958" spans="5:5" ht="14.25" thickTop="1" thickBot="1">
      <c r="E5958"/>
    </row>
    <row r="5959" spans="5:5" ht="14.25" thickTop="1" thickBot="1">
      <c r="E5959"/>
    </row>
    <row r="5960" spans="5:5" ht="14.25" thickTop="1" thickBot="1">
      <c r="E5960"/>
    </row>
    <row r="5961" spans="5:5" ht="14.25" thickTop="1" thickBot="1">
      <c r="E5961"/>
    </row>
    <row r="5962" spans="5:5" ht="14.25" thickTop="1" thickBot="1">
      <c r="E5962"/>
    </row>
    <row r="5963" spans="5:5" ht="14.25" thickTop="1" thickBot="1">
      <c r="E5963"/>
    </row>
    <row r="5964" spans="5:5" ht="14.25" thickTop="1" thickBot="1">
      <c r="E5964"/>
    </row>
    <row r="5965" spans="5:5" ht="14.25" thickTop="1" thickBot="1">
      <c r="E5965"/>
    </row>
    <row r="5966" spans="5:5" ht="14.25" thickTop="1" thickBot="1">
      <c r="E5966"/>
    </row>
    <row r="5967" spans="5:5" ht="14.25" thickTop="1" thickBot="1">
      <c r="E5967"/>
    </row>
    <row r="5968" spans="5:5" ht="14.25" thickTop="1" thickBot="1">
      <c r="E5968"/>
    </row>
    <row r="5969" spans="5:5" ht="14.25" thickTop="1" thickBot="1">
      <c r="E5969"/>
    </row>
    <row r="5970" spans="5:5" ht="14.25" thickTop="1" thickBot="1">
      <c r="E5970"/>
    </row>
    <row r="5971" spans="5:5" ht="14.25" thickTop="1" thickBot="1">
      <c r="E5971"/>
    </row>
    <row r="5972" spans="5:5" ht="14.25" thickTop="1" thickBot="1">
      <c r="E5972"/>
    </row>
    <row r="5973" spans="5:5" ht="14.25" thickTop="1" thickBot="1">
      <c r="E5973"/>
    </row>
    <row r="5974" spans="5:5" ht="14.25" thickTop="1" thickBot="1">
      <c r="E5974"/>
    </row>
    <row r="5975" spans="5:5" ht="14.25" thickTop="1" thickBot="1">
      <c r="E5975"/>
    </row>
    <row r="5976" spans="5:5" ht="14.25" thickTop="1" thickBot="1">
      <c r="E5976"/>
    </row>
    <row r="5977" spans="5:5" ht="14.25" thickTop="1" thickBot="1">
      <c r="E5977"/>
    </row>
    <row r="5978" spans="5:5" ht="14.25" thickTop="1" thickBot="1">
      <c r="E5978"/>
    </row>
    <row r="5979" spans="5:5" ht="14.25" thickTop="1" thickBot="1">
      <c r="E5979"/>
    </row>
    <row r="5980" spans="5:5" ht="14.25" thickTop="1" thickBot="1">
      <c r="E5980"/>
    </row>
    <row r="5981" spans="5:5" ht="14.25" thickTop="1" thickBot="1">
      <c r="E5981"/>
    </row>
    <row r="5982" spans="5:5" ht="14.25" thickTop="1" thickBot="1">
      <c r="E5982"/>
    </row>
    <row r="5983" spans="5:5" ht="14.25" thickTop="1" thickBot="1">
      <c r="E5983"/>
    </row>
    <row r="5984" spans="5:5" ht="14.25" thickTop="1" thickBot="1">
      <c r="E5984"/>
    </row>
    <row r="5985" spans="5:5" ht="14.25" thickTop="1" thickBot="1">
      <c r="E5985"/>
    </row>
    <row r="5986" spans="5:5" ht="14.25" thickTop="1" thickBot="1">
      <c r="E5986"/>
    </row>
    <row r="5987" spans="5:5" ht="14.25" thickTop="1" thickBot="1">
      <c r="E5987"/>
    </row>
    <row r="5988" spans="5:5" ht="14.25" thickTop="1" thickBot="1">
      <c r="E5988"/>
    </row>
    <row r="5989" spans="5:5" ht="14.25" thickTop="1" thickBot="1">
      <c r="E5989"/>
    </row>
    <row r="5990" spans="5:5" ht="14.25" thickTop="1" thickBot="1">
      <c r="E5990"/>
    </row>
    <row r="5991" spans="5:5" ht="14.25" thickTop="1" thickBot="1">
      <c r="E5991"/>
    </row>
    <row r="5992" spans="5:5" ht="14.25" thickTop="1" thickBot="1">
      <c r="E5992"/>
    </row>
    <row r="5993" spans="5:5" ht="14.25" thickTop="1" thickBot="1">
      <c r="E5993"/>
    </row>
    <row r="5994" spans="5:5" ht="14.25" thickTop="1" thickBot="1">
      <c r="E5994"/>
    </row>
    <row r="5995" spans="5:5" ht="14.25" thickTop="1" thickBot="1">
      <c r="E5995"/>
    </row>
    <row r="5996" spans="5:5" ht="14.25" thickTop="1" thickBot="1">
      <c r="E5996"/>
    </row>
    <row r="5997" spans="5:5" ht="14.25" thickTop="1" thickBot="1">
      <c r="E5997"/>
    </row>
    <row r="5998" spans="5:5" ht="14.25" thickTop="1" thickBot="1">
      <c r="E5998"/>
    </row>
    <row r="5999" spans="5:5" ht="14.25" thickTop="1" thickBot="1">
      <c r="E5999"/>
    </row>
    <row r="6000" spans="5:5" ht="14.25" thickTop="1" thickBot="1">
      <c r="E6000"/>
    </row>
    <row r="6001" spans="5:5" ht="14.25" thickTop="1" thickBot="1">
      <c r="E6001"/>
    </row>
    <row r="6002" spans="5:5" ht="14.25" thickTop="1" thickBot="1">
      <c r="E6002"/>
    </row>
    <row r="6003" spans="5:5" ht="14.25" thickTop="1" thickBot="1">
      <c r="E6003"/>
    </row>
    <row r="6004" spans="5:5" ht="14.25" thickTop="1" thickBot="1">
      <c r="E6004"/>
    </row>
    <row r="6005" spans="5:5" ht="14.25" thickTop="1" thickBot="1">
      <c r="E6005"/>
    </row>
    <row r="6006" spans="5:5" ht="14.25" thickTop="1" thickBot="1">
      <c r="E6006"/>
    </row>
    <row r="6007" spans="5:5" ht="14.25" thickTop="1" thickBot="1">
      <c r="E6007"/>
    </row>
    <row r="6008" spans="5:5" ht="14.25" thickTop="1" thickBot="1">
      <c r="E6008"/>
    </row>
    <row r="6009" spans="5:5" ht="14.25" thickTop="1" thickBot="1">
      <c r="E6009"/>
    </row>
    <row r="6010" spans="5:5" ht="14.25" thickTop="1" thickBot="1">
      <c r="E6010"/>
    </row>
    <row r="6011" spans="5:5" ht="14.25" thickTop="1" thickBot="1">
      <c r="E6011"/>
    </row>
    <row r="6012" spans="5:5" ht="14.25" thickTop="1" thickBot="1">
      <c r="E6012"/>
    </row>
    <row r="6013" spans="5:5" ht="14.25" thickTop="1" thickBot="1">
      <c r="E6013"/>
    </row>
    <row r="6014" spans="5:5" ht="14.25" thickTop="1" thickBot="1">
      <c r="E6014"/>
    </row>
    <row r="6015" spans="5:5" ht="14.25" thickTop="1" thickBot="1">
      <c r="E6015"/>
    </row>
    <row r="6016" spans="5:5" ht="14.25" thickTop="1" thickBot="1">
      <c r="E6016"/>
    </row>
    <row r="6017" spans="5:5" ht="14.25" thickTop="1" thickBot="1">
      <c r="E6017"/>
    </row>
    <row r="6018" spans="5:5" ht="14.25" thickTop="1" thickBot="1">
      <c r="E6018"/>
    </row>
    <row r="6019" spans="5:5" ht="14.25" thickTop="1" thickBot="1">
      <c r="E6019"/>
    </row>
    <row r="6020" spans="5:5" ht="14.25" thickTop="1" thickBot="1">
      <c r="E6020"/>
    </row>
    <row r="6021" spans="5:5" ht="14.25" thickTop="1" thickBot="1">
      <c r="E6021"/>
    </row>
    <row r="6022" spans="5:5" ht="14.25" thickTop="1" thickBot="1">
      <c r="E6022"/>
    </row>
    <row r="6023" spans="5:5" ht="14.25" thickTop="1" thickBot="1">
      <c r="E6023"/>
    </row>
    <row r="6024" spans="5:5" ht="14.25" thickTop="1" thickBot="1">
      <c r="E6024"/>
    </row>
    <row r="6025" spans="5:5" ht="14.25" thickTop="1" thickBot="1">
      <c r="E6025"/>
    </row>
    <row r="6026" spans="5:5" ht="14.25" thickTop="1" thickBot="1">
      <c r="E6026"/>
    </row>
    <row r="6027" spans="5:5" ht="14.25" thickTop="1" thickBot="1">
      <c r="E6027"/>
    </row>
    <row r="6028" spans="5:5" ht="14.25" thickTop="1" thickBot="1">
      <c r="E6028"/>
    </row>
    <row r="6029" spans="5:5" ht="14.25" thickTop="1" thickBot="1">
      <c r="E6029"/>
    </row>
    <row r="6030" spans="5:5" ht="14.25" thickTop="1" thickBot="1">
      <c r="E6030"/>
    </row>
    <row r="6031" spans="5:5" ht="14.25" thickTop="1" thickBot="1">
      <c r="E6031"/>
    </row>
    <row r="6032" spans="5:5" ht="14.25" thickTop="1" thickBot="1">
      <c r="E6032"/>
    </row>
    <row r="6033" spans="5:5" ht="14.25" thickTop="1" thickBot="1">
      <c r="E6033"/>
    </row>
    <row r="6034" spans="5:5" ht="14.25" thickTop="1" thickBot="1">
      <c r="E6034"/>
    </row>
    <row r="6035" spans="5:5" ht="14.25" thickTop="1" thickBot="1">
      <c r="E6035"/>
    </row>
    <row r="6036" spans="5:5" ht="14.25" thickTop="1" thickBot="1">
      <c r="E6036"/>
    </row>
    <row r="6037" spans="5:5" ht="14.25" thickTop="1" thickBot="1">
      <c r="E6037"/>
    </row>
    <row r="6038" spans="5:5" ht="14.25" thickTop="1" thickBot="1">
      <c r="E6038"/>
    </row>
    <row r="6039" spans="5:5" ht="14.25" thickTop="1" thickBot="1">
      <c r="E6039"/>
    </row>
    <row r="6040" spans="5:5" ht="14.25" thickTop="1" thickBot="1">
      <c r="E6040"/>
    </row>
    <row r="6041" spans="5:5" ht="14.25" thickTop="1" thickBot="1">
      <c r="E6041"/>
    </row>
    <row r="6042" spans="5:5" ht="14.25" thickTop="1" thickBot="1">
      <c r="E6042"/>
    </row>
    <row r="6043" spans="5:5" ht="14.25" thickTop="1" thickBot="1">
      <c r="E6043"/>
    </row>
    <row r="6044" spans="5:5" ht="14.25" thickTop="1" thickBot="1">
      <c r="E6044"/>
    </row>
    <row r="6045" spans="5:5" ht="14.25" thickTop="1" thickBot="1">
      <c r="E6045"/>
    </row>
    <row r="6046" spans="5:5" ht="14.25" thickTop="1" thickBot="1">
      <c r="E6046"/>
    </row>
    <row r="6047" spans="5:5" ht="14.25" thickTop="1" thickBot="1">
      <c r="E6047"/>
    </row>
    <row r="6048" spans="5:5" ht="14.25" thickTop="1" thickBot="1">
      <c r="E6048"/>
    </row>
    <row r="6049" spans="5:5" ht="14.25" thickTop="1" thickBot="1">
      <c r="E6049"/>
    </row>
    <row r="6050" spans="5:5" ht="14.25" thickTop="1" thickBot="1">
      <c r="E6050"/>
    </row>
    <row r="6051" spans="5:5" ht="14.25" thickTop="1" thickBot="1">
      <c r="E6051"/>
    </row>
    <row r="6052" spans="5:5" ht="14.25" thickTop="1" thickBot="1">
      <c r="E6052"/>
    </row>
    <row r="6053" spans="5:5" ht="14.25" thickTop="1" thickBot="1">
      <c r="E6053"/>
    </row>
    <row r="6054" spans="5:5" ht="14.25" thickTop="1" thickBot="1">
      <c r="E6054"/>
    </row>
    <row r="6055" spans="5:5" ht="14.25" thickTop="1" thickBot="1">
      <c r="E6055"/>
    </row>
    <row r="6056" spans="5:5" ht="14.25" thickTop="1" thickBot="1">
      <c r="E6056"/>
    </row>
    <row r="6057" spans="5:5" ht="14.25" thickTop="1" thickBot="1">
      <c r="E6057"/>
    </row>
    <row r="6058" spans="5:5" ht="14.25" thickTop="1" thickBot="1">
      <c r="E6058"/>
    </row>
    <row r="6059" spans="5:5" ht="14.25" thickTop="1" thickBot="1">
      <c r="E6059"/>
    </row>
    <row r="6060" spans="5:5" ht="14.25" thickTop="1" thickBot="1">
      <c r="E6060"/>
    </row>
    <row r="6061" spans="5:5" ht="14.25" thickTop="1" thickBot="1">
      <c r="E6061"/>
    </row>
    <row r="6062" spans="5:5" ht="14.25" thickTop="1" thickBot="1">
      <c r="E6062"/>
    </row>
    <row r="6063" spans="5:5" ht="14.25" thickTop="1" thickBot="1">
      <c r="E6063"/>
    </row>
    <row r="6064" spans="5:5" ht="14.25" thickTop="1" thickBot="1">
      <c r="E6064"/>
    </row>
    <row r="6065" spans="5:5" ht="14.25" thickTop="1" thickBot="1">
      <c r="E6065"/>
    </row>
    <row r="6066" spans="5:5" ht="14.25" thickTop="1" thickBot="1">
      <c r="E6066"/>
    </row>
    <row r="6067" spans="5:5" ht="14.25" thickTop="1" thickBot="1">
      <c r="E6067"/>
    </row>
    <row r="6068" spans="5:5" ht="14.25" thickTop="1" thickBot="1">
      <c r="E6068"/>
    </row>
    <row r="6069" spans="5:5" ht="14.25" thickTop="1" thickBot="1">
      <c r="E6069"/>
    </row>
    <row r="6070" spans="5:5" ht="14.25" thickTop="1" thickBot="1">
      <c r="E6070"/>
    </row>
    <row r="6071" spans="5:5" ht="14.25" thickTop="1" thickBot="1">
      <c r="E6071"/>
    </row>
    <row r="6072" spans="5:5" ht="14.25" thickTop="1" thickBot="1">
      <c r="E6072"/>
    </row>
    <row r="6073" spans="5:5" ht="14.25" thickTop="1" thickBot="1">
      <c r="E6073"/>
    </row>
    <row r="6074" spans="5:5" ht="14.25" thickTop="1" thickBot="1">
      <c r="E6074"/>
    </row>
    <row r="6075" spans="5:5" ht="14.25" thickTop="1" thickBot="1">
      <c r="E6075"/>
    </row>
    <row r="6076" spans="5:5" ht="14.25" thickTop="1" thickBot="1">
      <c r="E6076"/>
    </row>
    <row r="6077" spans="5:5" ht="14.25" thickTop="1" thickBot="1">
      <c r="E6077"/>
    </row>
    <row r="6078" spans="5:5" ht="14.25" thickTop="1" thickBot="1">
      <c r="E6078"/>
    </row>
    <row r="6079" spans="5:5" ht="14.25" thickTop="1" thickBot="1">
      <c r="E6079"/>
    </row>
    <row r="6080" spans="5:5" ht="14.25" thickTop="1" thickBot="1">
      <c r="E6080"/>
    </row>
    <row r="6081" spans="5:5" ht="14.25" thickTop="1" thickBot="1">
      <c r="E6081"/>
    </row>
    <row r="6082" spans="5:5" ht="14.25" thickTop="1" thickBot="1">
      <c r="E6082"/>
    </row>
    <row r="6083" spans="5:5" ht="14.25" thickTop="1" thickBot="1">
      <c r="E6083"/>
    </row>
    <row r="6084" spans="5:5" ht="14.25" thickTop="1" thickBot="1">
      <c r="E6084"/>
    </row>
    <row r="6085" spans="5:5" ht="14.25" thickTop="1" thickBot="1">
      <c r="E6085"/>
    </row>
    <row r="6086" spans="5:5" ht="14.25" thickTop="1" thickBot="1">
      <c r="E6086"/>
    </row>
    <row r="6087" spans="5:5" ht="14.25" thickTop="1" thickBot="1">
      <c r="E6087"/>
    </row>
    <row r="6088" spans="5:5" ht="14.25" thickTop="1" thickBot="1">
      <c r="E6088"/>
    </row>
    <row r="6089" spans="5:5" ht="14.25" thickTop="1" thickBot="1">
      <c r="E6089"/>
    </row>
    <row r="6090" spans="5:5" ht="14.25" thickTop="1" thickBot="1">
      <c r="E6090"/>
    </row>
    <row r="6091" spans="5:5" ht="14.25" thickTop="1" thickBot="1">
      <c r="E6091"/>
    </row>
    <row r="6092" spans="5:5" ht="14.25" thickTop="1" thickBot="1">
      <c r="E6092"/>
    </row>
    <row r="6093" spans="5:5" ht="14.25" thickTop="1" thickBot="1">
      <c r="E6093"/>
    </row>
    <row r="6094" spans="5:5" ht="14.25" thickTop="1" thickBot="1">
      <c r="E6094"/>
    </row>
    <row r="6095" spans="5:5" ht="14.25" thickTop="1" thickBot="1">
      <c r="E6095"/>
    </row>
    <row r="6096" spans="5:5" ht="14.25" thickTop="1" thickBot="1">
      <c r="E6096"/>
    </row>
    <row r="6097" spans="5:5" ht="14.25" thickTop="1" thickBot="1">
      <c r="E6097"/>
    </row>
    <row r="6098" spans="5:5" ht="14.25" thickTop="1" thickBot="1">
      <c r="E6098"/>
    </row>
    <row r="6099" spans="5:5" ht="14.25" thickTop="1" thickBot="1">
      <c r="E6099"/>
    </row>
    <row r="6100" spans="5:5" ht="14.25" thickTop="1" thickBot="1">
      <c r="E6100"/>
    </row>
    <row r="6101" spans="5:5" ht="14.25" thickTop="1" thickBot="1">
      <c r="E6101"/>
    </row>
    <row r="6102" spans="5:5" ht="14.25" thickTop="1" thickBot="1">
      <c r="E6102"/>
    </row>
    <row r="6103" spans="5:5" ht="14.25" thickTop="1" thickBot="1">
      <c r="E6103"/>
    </row>
    <row r="6104" spans="5:5" ht="14.25" thickTop="1" thickBot="1">
      <c r="E6104"/>
    </row>
    <row r="6105" spans="5:5" ht="14.25" thickTop="1" thickBot="1">
      <c r="E6105"/>
    </row>
    <row r="6106" spans="5:5" ht="14.25" thickTop="1" thickBot="1">
      <c r="E6106"/>
    </row>
    <row r="6107" spans="5:5" ht="14.25" thickTop="1" thickBot="1">
      <c r="E6107"/>
    </row>
    <row r="6108" spans="5:5" ht="14.25" thickTop="1" thickBot="1">
      <c r="E6108"/>
    </row>
    <row r="6109" spans="5:5" ht="14.25" thickTop="1" thickBot="1">
      <c r="E6109"/>
    </row>
    <row r="6110" spans="5:5" ht="14.25" thickTop="1" thickBot="1">
      <c r="E6110"/>
    </row>
    <row r="6111" spans="5:5" ht="14.25" thickTop="1" thickBot="1">
      <c r="E6111"/>
    </row>
    <row r="6112" spans="5:5" ht="14.25" thickTop="1" thickBot="1">
      <c r="E6112"/>
    </row>
    <row r="6113" spans="5:5" ht="14.25" thickTop="1" thickBot="1">
      <c r="E6113"/>
    </row>
    <row r="6114" spans="5:5" ht="14.25" thickTop="1" thickBot="1">
      <c r="E6114"/>
    </row>
    <row r="6115" spans="5:5" ht="14.25" thickTop="1" thickBot="1">
      <c r="E6115"/>
    </row>
    <row r="6116" spans="5:5" ht="14.25" thickTop="1" thickBot="1">
      <c r="E6116"/>
    </row>
    <row r="6117" spans="5:5" ht="14.25" thickTop="1" thickBot="1">
      <c r="E6117"/>
    </row>
    <row r="6118" spans="5:5" ht="14.25" thickTop="1" thickBot="1">
      <c r="E6118"/>
    </row>
    <row r="6119" spans="5:5" ht="14.25" thickTop="1" thickBot="1">
      <c r="E6119"/>
    </row>
    <row r="6120" spans="5:5" ht="14.25" thickTop="1" thickBot="1">
      <c r="E6120"/>
    </row>
    <row r="6121" spans="5:5" ht="14.25" thickTop="1" thickBot="1">
      <c r="E6121"/>
    </row>
    <row r="6122" spans="5:5" ht="14.25" thickTop="1" thickBot="1">
      <c r="E6122"/>
    </row>
    <row r="6123" spans="5:5" ht="14.25" thickTop="1" thickBot="1">
      <c r="E6123"/>
    </row>
    <row r="6124" spans="5:5" ht="14.25" thickTop="1" thickBot="1">
      <c r="E6124"/>
    </row>
    <row r="6125" spans="5:5" ht="14.25" thickTop="1" thickBot="1">
      <c r="E6125"/>
    </row>
    <row r="6126" spans="5:5" ht="14.25" thickTop="1" thickBot="1">
      <c r="E6126"/>
    </row>
    <row r="6127" spans="5:5" ht="14.25" thickTop="1" thickBot="1">
      <c r="E6127"/>
    </row>
    <row r="6128" spans="5:5" ht="14.25" thickTop="1" thickBot="1">
      <c r="E6128"/>
    </row>
    <row r="6129" spans="5:5" ht="14.25" thickTop="1" thickBot="1">
      <c r="E6129"/>
    </row>
    <row r="6130" spans="5:5" ht="14.25" thickTop="1" thickBot="1">
      <c r="E6130"/>
    </row>
    <row r="6131" spans="5:5" ht="14.25" thickTop="1" thickBot="1">
      <c r="E6131"/>
    </row>
    <row r="6132" spans="5:5" ht="14.25" thickTop="1" thickBot="1">
      <c r="E6132"/>
    </row>
    <row r="6133" spans="5:5" ht="14.25" thickTop="1" thickBot="1">
      <c r="E6133"/>
    </row>
    <row r="6134" spans="5:5" ht="14.25" thickTop="1" thickBot="1">
      <c r="E6134"/>
    </row>
    <row r="6135" spans="5:5" ht="14.25" thickTop="1" thickBot="1">
      <c r="E6135"/>
    </row>
    <row r="6136" spans="5:5" ht="14.25" thickTop="1" thickBot="1">
      <c r="E6136"/>
    </row>
    <row r="6137" spans="5:5" ht="14.25" thickTop="1" thickBot="1">
      <c r="E6137"/>
    </row>
    <row r="6138" spans="5:5" ht="14.25" thickTop="1" thickBot="1">
      <c r="E6138"/>
    </row>
    <row r="6139" spans="5:5" ht="14.25" thickTop="1" thickBot="1">
      <c r="E6139"/>
    </row>
    <row r="6140" spans="5:5" ht="14.25" thickTop="1" thickBot="1">
      <c r="E6140"/>
    </row>
    <row r="6141" spans="5:5" ht="14.25" thickTop="1" thickBot="1">
      <c r="E6141"/>
    </row>
    <row r="6142" spans="5:5" ht="14.25" thickTop="1" thickBot="1">
      <c r="E6142"/>
    </row>
    <row r="6143" spans="5:5" ht="14.25" thickTop="1" thickBot="1">
      <c r="E6143"/>
    </row>
    <row r="6144" spans="5:5" ht="14.25" thickTop="1" thickBot="1">
      <c r="E6144"/>
    </row>
    <row r="6145" spans="5:5" ht="14.25" thickTop="1" thickBot="1">
      <c r="E6145"/>
    </row>
    <row r="6146" spans="5:5" ht="14.25" thickTop="1" thickBot="1">
      <c r="E6146"/>
    </row>
    <row r="6147" spans="5:5" ht="14.25" thickTop="1" thickBot="1">
      <c r="E6147"/>
    </row>
    <row r="6148" spans="5:5" ht="14.25" thickTop="1" thickBot="1">
      <c r="E6148"/>
    </row>
    <row r="6149" spans="5:5" ht="14.25" thickTop="1" thickBot="1">
      <c r="E6149"/>
    </row>
    <row r="6150" spans="5:5" ht="14.25" thickTop="1" thickBot="1">
      <c r="E6150"/>
    </row>
    <row r="6151" spans="5:5" ht="14.25" thickTop="1" thickBot="1">
      <c r="E6151"/>
    </row>
    <row r="6152" spans="5:5" ht="14.25" thickTop="1" thickBot="1">
      <c r="E6152"/>
    </row>
    <row r="6153" spans="5:5" ht="14.25" thickTop="1" thickBot="1">
      <c r="E6153"/>
    </row>
    <row r="6154" spans="5:5" ht="14.25" thickTop="1" thickBot="1">
      <c r="E6154"/>
    </row>
    <row r="6155" spans="5:5" ht="14.25" thickTop="1" thickBot="1">
      <c r="E6155"/>
    </row>
    <row r="6156" spans="5:5" ht="14.25" thickTop="1" thickBot="1">
      <c r="E6156"/>
    </row>
    <row r="6157" spans="5:5" ht="14.25" thickTop="1" thickBot="1">
      <c r="E6157"/>
    </row>
    <row r="6158" spans="5:5" ht="14.25" thickTop="1" thickBot="1">
      <c r="E6158"/>
    </row>
    <row r="6159" spans="5:5" ht="14.25" thickTop="1" thickBot="1">
      <c r="E6159"/>
    </row>
    <row r="6160" spans="5:5" ht="14.25" thickTop="1" thickBot="1">
      <c r="E6160"/>
    </row>
    <row r="6161" spans="5:5" ht="14.25" thickTop="1" thickBot="1">
      <c r="E6161"/>
    </row>
    <row r="6162" spans="5:5" ht="14.25" thickTop="1" thickBot="1">
      <c r="E6162"/>
    </row>
    <row r="6163" spans="5:5" ht="14.25" thickTop="1" thickBot="1">
      <c r="E6163"/>
    </row>
    <row r="6164" spans="5:5" ht="14.25" thickTop="1" thickBot="1">
      <c r="E6164"/>
    </row>
    <row r="6165" spans="5:5" ht="14.25" thickTop="1" thickBot="1">
      <c r="E6165"/>
    </row>
    <row r="6166" spans="5:5" ht="14.25" thickTop="1" thickBot="1">
      <c r="E6166"/>
    </row>
    <row r="6167" spans="5:5" ht="14.25" thickTop="1" thickBot="1">
      <c r="E6167"/>
    </row>
    <row r="6168" spans="5:5" ht="14.25" thickTop="1" thickBot="1">
      <c r="E6168"/>
    </row>
    <row r="6169" spans="5:5" ht="14.25" thickTop="1" thickBot="1">
      <c r="E6169"/>
    </row>
    <row r="6170" spans="5:5" ht="14.25" thickTop="1" thickBot="1">
      <c r="E6170"/>
    </row>
    <row r="6171" spans="5:5" ht="14.25" thickTop="1" thickBot="1">
      <c r="E6171"/>
    </row>
    <row r="6172" spans="5:5" ht="14.25" thickTop="1" thickBot="1">
      <c r="E6172"/>
    </row>
    <row r="6173" spans="5:5" ht="14.25" thickTop="1" thickBot="1">
      <c r="E6173"/>
    </row>
    <row r="6174" spans="5:5" ht="14.25" thickTop="1" thickBot="1">
      <c r="E6174"/>
    </row>
    <row r="6175" spans="5:5" ht="14.25" thickTop="1" thickBot="1">
      <c r="E6175"/>
    </row>
    <row r="6176" spans="5:5" ht="14.25" thickTop="1" thickBot="1">
      <c r="E6176"/>
    </row>
    <row r="6177" spans="5:5" ht="14.25" thickTop="1" thickBot="1">
      <c r="E6177"/>
    </row>
    <row r="6178" spans="5:5" ht="14.25" thickTop="1" thickBot="1">
      <c r="E6178"/>
    </row>
    <row r="6179" spans="5:5" ht="14.25" thickTop="1" thickBot="1">
      <c r="E6179"/>
    </row>
    <row r="6180" spans="5:5" ht="14.25" thickTop="1" thickBot="1">
      <c r="E6180"/>
    </row>
    <row r="6181" spans="5:5" ht="14.25" thickTop="1" thickBot="1">
      <c r="E6181"/>
    </row>
    <row r="6182" spans="5:5" ht="14.25" thickTop="1" thickBot="1">
      <c r="E6182"/>
    </row>
    <row r="6183" spans="5:5" ht="14.25" thickTop="1" thickBot="1">
      <c r="E6183"/>
    </row>
    <row r="6184" spans="5:5" ht="14.25" thickTop="1" thickBot="1">
      <c r="E6184"/>
    </row>
    <row r="6185" spans="5:5" ht="14.25" thickTop="1" thickBot="1">
      <c r="E6185"/>
    </row>
    <row r="6186" spans="5:5" ht="14.25" thickTop="1" thickBot="1">
      <c r="E6186"/>
    </row>
    <row r="6187" spans="5:5" ht="14.25" thickTop="1" thickBot="1">
      <c r="E6187"/>
    </row>
    <row r="6188" spans="5:5" ht="14.25" thickTop="1" thickBot="1">
      <c r="E6188"/>
    </row>
    <row r="6189" spans="5:5" ht="14.25" thickTop="1" thickBot="1">
      <c r="E6189"/>
    </row>
    <row r="6190" spans="5:5" ht="14.25" thickTop="1" thickBot="1">
      <c r="E6190"/>
    </row>
    <row r="6191" spans="5:5" ht="14.25" thickTop="1" thickBot="1">
      <c r="E6191"/>
    </row>
    <row r="6192" spans="5:5" ht="14.25" thickTop="1" thickBot="1">
      <c r="E6192"/>
    </row>
    <row r="6193" spans="5:5" ht="14.25" thickTop="1" thickBot="1">
      <c r="E6193"/>
    </row>
    <row r="6194" spans="5:5" ht="14.25" thickTop="1" thickBot="1">
      <c r="E6194"/>
    </row>
    <row r="6195" spans="5:5" ht="14.25" thickTop="1" thickBot="1">
      <c r="E6195"/>
    </row>
    <row r="6196" spans="5:5" ht="14.25" thickTop="1" thickBot="1">
      <c r="E6196"/>
    </row>
    <row r="6197" spans="5:5" ht="14.25" thickTop="1" thickBot="1">
      <c r="E6197"/>
    </row>
    <row r="6198" spans="5:5" ht="14.25" thickTop="1" thickBot="1">
      <c r="E6198"/>
    </row>
    <row r="6199" spans="5:5" ht="14.25" thickTop="1" thickBot="1">
      <c r="E6199"/>
    </row>
    <row r="6200" spans="5:5" ht="14.25" thickTop="1" thickBot="1">
      <c r="E6200"/>
    </row>
    <row r="6201" spans="5:5" ht="14.25" thickTop="1" thickBot="1">
      <c r="E6201"/>
    </row>
    <row r="6202" spans="5:5" ht="14.25" thickTop="1" thickBot="1">
      <c r="E6202"/>
    </row>
    <row r="6203" spans="5:5" ht="14.25" thickTop="1" thickBot="1">
      <c r="E6203"/>
    </row>
    <row r="6204" spans="5:5" ht="14.25" thickTop="1" thickBot="1">
      <c r="E6204"/>
    </row>
    <row r="6205" spans="5:5" ht="14.25" thickTop="1" thickBot="1">
      <c r="E6205"/>
    </row>
    <row r="6206" spans="5:5" ht="14.25" thickTop="1" thickBot="1">
      <c r="E6206"/>
    </row>
    <row r="6207" spans="5:5" ht="14.25" thickTop="1" thickBot="1">
      <c r="E6207"/>
    </row>
    <row r="6208" spans="5:5" ht="14.25" thickTop="1" thickBot="1">
      <c r="E6208"/>
    </row>
    <row r="6209" spans="5:5" ht="14.25" thickTop="1" thickBot="1">
      <c r="E6209"/>
    </row>
    <row r="6210" spans="5:5" ht="14.25" thickTop="1" thickBot="1">
      <c r="E6210"/>
    </row>
    <row r="6211" spans="5:5" ht="14.25" thickTop="1" thickBot="1">
      <c r="E6211"/>
    </row>
    <row r="6212" spans="5:5" ht="14.25" thickTop="1" thickBot="1">
      <c r="E6212"/>
    </row>
    <row r="6213" spans="5:5" ht="14.25" thickTop="1" thickBot="1">
      <c r="E6213"/>
    </row>
    <row r="6214" spans="5:5" ht="14.25" thickTop="1" thickBot="1">
      <c r="E6214"/>
    </row>
    <row r="6215" spans="5:5" ht="14.25" thickTop="1" thickBot="1">
      <c r="E6215"/>
    </row>
    <row r="6216" spans="5:5" ht="14.25" thickTop="1" thickBot="1">
      <c r="E6216"/>
    </row>
    <row r="6217" spans="5:5" ht="14.25" thickTop="1" thickBot="1">
      <c r="E6217"/>
    </row>
    <row r="6218" spans="5:5" ht="14.25" thickTop="1" thickBot="1">
      <c r="E6218"/>
    </row>
    <row r="6219" spans="5:5" ht="14.25" thickTop="1" thickBot="1">
      <c r="E6219"/>
    </row>
    <row r="6220" spans="5:5" ht="14.25" thickTop="1" thickBot="1">
      <c r="E6220"/>
    </row>
    <row r="6221" spans="5:5" ht="14.25" thickTop="1" thickBot="1">
      <c r="E6221"/>
    </row>
    <row r="6222" spans="5:5" ht="14.25" thickTop="1" thickBot="1">
      <c r="E6222"/>
    </row>
    <row r="6223" spans="5:5" ht="14.25" thickTop="1" thickBot="1">
      <c r="E6223"/>
    </row>
    <row r="6224" spans="5:5" ht="14.25" thickTop="1" thickBot="1">
      <c r="E6224"/>
    </row>
    <row r="6225" spans="5:5" ht="14.25" thickTop="1" thickBot="1">
      <c r="E6225"/>
    </row>
    <row r="6226" spans="5:5" ht="14.25" thickTop="1" thickBot="1">
      <c r="E6226"/>
    </row>
    <row r="6227" spans="5:5" ht="14.25" thickTop="1" thickBot="1">
      <c r="E6227"/>
    </row>
    <row r="6228" spans="5:5" ht="14.25" thickTop="1" thickBot="1">
      <c r="E6228"/>
    </row>
    <row r="6229" spans="5:5" ht="14.25" thickTop="1" thickBot="1">
      <c r="E6229"/>
    </row>
    <row r="6230" spans="5:5" ht="14.25" thickTop="1" thickBot="1">
      <c r="E6230"/>
    </row>
    <row r="6231" spans="5:5" ht="14.25" thickTop="1" thickBot="1">
      <c r="E6231"/>
    </row>
    <row r="6232" spans="5:5" ht="14.25" thickTop="1" thickBot="1">
      <c r="E6232"/>
    </row>
    <row r="6233" spans="5:5" ht="14.25" thickTop="1" thickBot="1">
      <c r="E6233"/>
    </row>
    <row r="6234" spans="5:5" ht="14.25" thickTop="1" thickBot="1">
      <c r="E6234"/>
    </row>
    <row r="6235" spans="5:5" ht="14.25" thickTop="1" thickBot="1">
      <c r="E6235"/>
    </row>
    <row r="6236" spans="5:5" ht="14.25" thickTop="1" thickBot="1">
      <c r="E6236"/>
    </row>
    <row r="6237" spans="5:5" ht="14.25" thickTop="1" thickBot="1">
      <c r="E6237"/>
    </row>
    <row r="6238" spans="5:5" ht="14.25" thickTop="1" thickBot="1">
      <c r="E6238"/>
    </row>
    <row r="6239" spans="5:5" ht="14.25" thickTop="1" thickBot="1">
      <c r="E6239"/>
    </row>
    <row r="6240" spans="5:5" ht="14.25" thickTop="1" thickBot="1">
      <c r="E6240"/>
    </row>
    <row r="6241" spans="5:5" ht="14.25" thickTop="1" thickBot="1">
      <c r="E6241"/>
    </row>
    <row r="6242" spans="5:5" ht="14.25" thickTop="1" thickBot="1">
      <c r="E6242"/>
    </row>
    <row r="6243" spans="5:5" ht="14.25" thickTop="1" thickBot="1">
      <c r="E6243"/>
    </row>
    <row r="6244" spans="5:5" ht="14.25" thickTop="1" thickBot="1">
      <c r="E6244"/>
    </row>
    <row r="6245" spans="5:5" ht="14.25" thickTop="1" thickBot="1">
      <c r="E6245"/>
    </row>
    <row r="6246" spans="5:5" ht="14.25" thickTop="1" thickBot="1">
      <c r="E6246"/>
    </row>
    <row r="6247" spans="5:5" ht="14.25" thickTop="1" thickBot="1">
      <c r="E6247"/>
    </row>
    <row r="6248" spans="5:5" ht="14.25" thickTop="1" thickBot="1">
      <c r="E6248"/>
    </row>
    <row r="6249" spans="5:5" ht="14.25" thickTop="1" thickBot="1">
      <c r="E6249"/>
    </row>
    <row r="6250" spans="5:5" ht="14.25" thickTop="1" thickBot="1">
      <c r="E6250"/>
    </row>
    <row r="6251" spans="5:5" ht="14.25" thickTop="1" thickBot="1">
      <c r="E6251"/>
    </row>
    <row r="6252" spans="5:5" ht="14.25" thickTop="1" thickBot="1">
      <c r="E6252"/>
    </row>
    <row r="6253" spans="5:5" ht="14.25" thickTop="1" thickBot="1">
      <c r="E6253"/>
    </row>
    <row r="6254" spans="5:5" ht="14.25" thickTop="1" thickBot="1">
      <c r="E6254"/>
    </row>
    <row r="6255" spans="5:5" ht="14.25" thickTop="1" thickBot="1">
      <c r="E6255"/>
    </row>
    <row r="6256" spans="5:5" ht="14.25" thickTop="1" thickBot="1">
      <c r="E6256"/>
    </row>
    <row r="6257" spans="5:5" ht="14.25" thickTop="1" thickBot="1">
      <c r="E6257"/>
    </row>
    <row r="6258" spans="5:5" ht="14.25" thickTop="1" thickBot="1">
      <c r="E6258"/>
    </row>
    <row r="6259" spans="5:5" ht="14.25" thickTop="1" thickBot="1">
      <c r="E6259"/>
    </row>
    <row r="6260" spans="5:5" ht="14.25" thickTop="1" thickBot="1">
      <c r="E6260"/>
    </row>
    <row r="6261" spans="5:5" ht="14.25" thickTop="1" thickBot="1">
      <c r="E6261"/>
    </row>
    <row r="6262" spans="5:5" ht="14.25" thickTop="1" thickBot="1">
      <c r="E6262"/>
    </row>
    <row r="6263" spans="5:5" ht="14.25" thickTop="1" thickBot="1">
      <c r="E6263"/>
    </row>
    <row r="6264" spans="5:5" ht="14.25" thickTop="1" thickBot="1">
      <c r="E6264"/>
    </row>
    <row r="6265" spans="5:5" ht="14.25" thickTop="1" thickBot="1">
      <c r="E6265"/>
    </row>
    <row r="6266" spans="5:5" ht="14.25" thickTop="1" thickBot="1">
      <c r="E6266"/>
    </row>
    <row r="6267" spans="5:5" ht="14.25" thickTop="1" thickBot="1">
      <c r="E6267"/>
    </row>
    <row r="6268" spans="5:5" ht="14.25" thickTop="1" thickBot="1">
      <c r="E6268"/>
    </row>
    <row r="6269" spans="5:5" ht="14.25" thickTop="1" thickBot="1">
      <c r="E6269"/>
    </row>
    <row r="6270" spans="5:5" ht="14.25" thickTop="1" thickBot="1">
      <c r="E6270"/>
    </row>
    <row r="6271" spans="5:5" ht="14.25" thickTop="1" thickBot="1">
      <c r="E6271"/>
    </row>
    <row r="6272" spans="5:5" ht="14.25" thickTop="1" thickBot="1">
      <c r="E6272"/>
    </row>
    <row r="6273" spans="5:5" ht="14.25" thickTop="1" thickBot="1">
      <c r="E6273"/>
    </row>
    <row r="6274" spans="5:5" ht="14.25" thickTop="1" thickBot="1">
      <c r="E6274"/>
    </row>
    <row r="6275" spans="5:5" ht="14.25" thickTop="1" thickBot="1">
      <c r="E6275"/>
    </row>
    <row r="6276" spans="5:5" ht="14.25" thickTop="1" thickBot="1">
      <c r="E6276"/>
    </row>
    <row r="6277" spans="5:5" ht="14.25" thickTop="1" thickBot="1">
      <c r="E6277"/>
    </row>
    <row r="6278" spans="5:5" ht="14.25" thickTop="1" thickBot="1">
      <c r="E6278"/>
    </row>
    <row r="6279" spans="5:5" ht="14.25" thickTop="1" thickBot="1">
      <c r="E6279"/>
    </row>
    <row r="6280" spans="5:5" ht="14.25" thickTop="1" thickBot="1">
      <c r="E6280"/>
    </row>
    <row r="6281" spans="5:5" ht="14.25" thickTop="1" thickBot="1">
      <c r="E6281"/>
    </row>
    <row r="6282" spans="5:5" ht="14.25" thickTop="1" thickBot="1">
      <c r="E6282"/>
    </row>
    <row r="6283" spans="5:5" ht="14.25" thickTop="1" thickBot="1">
      <c r="E6283"/>
    </row>
    <row r="6284" spans="5:5" ht="14.25" thickTop="1" thickBot="1">
      <c r="E6284"/>
    </row>
    <row r="6285" spans="5:5" ht="14.25" thickTop="1" thickBot="1">
      <c r="E6285"/>
    </row>
    <row r="6286" spans="5:5" ht="14.25" thickTop="1" thickBot="1">
      <c r="E6286"/>
    </row>
    <row r="6287" spans="5:5" ht="14.25" thickTop="1" thickBot="1">
      <c r="E6287"/>
    </row>
    <row r="6288" spans="5:5" ht="14.25" thickTop="1" thickBot="1">
      <c r="E6288"/>
    </row>
    <row r="6289" spans="5:5" ht="14.25" thickTop="1" thickBot="1">
      <c r="E6289"/>
    </row>
    <row r="6290" spans="5:5" ht="14.25" thickTop="1" thickBot="1">
      <c r="E6290"/>
    </row>
    <row r="6291" spans="5:5" ht="14.25" thickTop="1" thickBot="1">
      <c r="E6291"/>
    </row>
    <row r="6292" spans="5:5" ht="14.25" thickTop="1" thickBot="1">
      <c r="E6292"/>
    </row>
    <row r="6293" spans="5:5" ht="14.25" thickTop="1" thickBot="1">
      <c r="E6293"/>
    </row>
    <row r="6294" spans="5:5" ht="14.25" thickTop="1" thickBot="1">
      <c r="E6294"/>
    </row>
    <row r="6295" spans="5:5" ht="14.25" thickTop="1" thickBot="1">
      <c r="E6295"/>
    </row>
    <row r="6296" spans="5:5" ht="14.25" thickTop="1" thickBot="1">
      <c r="E6296"/>
    </row>
    <row r="6297" spans="5:5" ht="14.25" thickTop="1" thickBot="1">
      <c r="E6297"/>
    </row>
    <row r="6298" spans="5:5" ht="14.25" thickTop="1" thickBot="1">
      <c r="E6298"/>
    </row>
    <row r="6299" spans="5:5" ht="14.25" thickTop="1" thickBot="1">
      <c r="E6299"/>
    </row>
    <row r="6300" spans="5:5" ht="14.25" thickTop="1" thickBot="1">
      <c r="E6300"/>
    </row>
    <row r="6301" spans="5:5" ht="14.25" thickTop="1" thickBot="1">
      <c r="E6301"/>
    </row>
    <row r="6302" spans="5:5" ht="14.25" thickTop="1" thickBot="1">
      <c r="E6302"/>
    </row>
    <row r="6303" spans="5:5" ht="14.25" thickTop="1" thickBot="1">
      <c r="E6303"/>
    </row>
    <row r="6304" spans="5:5" ht="14.25" thickTop="1" thickBot="1">
      <c r="E6304"/>
    </row>
    <row r="6305" spans="5:5" ht="14.25" thickTop="1" thickBot="1">
      <c r="E6305"/>
    </row>
    <row r="6306" spans="5:5" ht="14.25" thickTop="1" thickBot="1">
      <c r="E6306"/>
    </row>
    <row r="6307" spans="5:5" ht="14.25" thickTop="1" thickBot="1">
      <c r="E6307"/>
    </row>
    <row r="6308" spans="5:5" ht="14.25" thickTop="1" thickBot="1">
      <c r="E6308"/>
    </row>
    <row r="6309" spans="5:5" ht="14.25" thickTop="1" thickBot="1">
      <c r="E6309"/>
    </row>
    <row r="6310" spans="5:5" ht="14.25" thickTop="1" thickBot="1">
      <c r="E6310"/>
    </row>
    <row r="6311" spans="5:5" ht="14.25" thickTop="1" thickBot="1">
      <c r="E6311"/>
    </row>
    <row r="6312" spans="5:5" ht="14.25" thickTop="1" thickBot="1">
      <c r="E6312"/>
    </row>
    <row r="6313" spans="5:5" ht="14.25" thickTop="1" thickBot="1">
      <c r="E6313"/>
    </row>
    <row r="6314" spans="5:5" ht="14.25" thickTop="1" thickBot="1">
      <c r="E6314"/>
    </row>
    <row r="6315" spans="5:5" ht="14.25" thickTop="1" thickBot="1">
      <c r="E6315"/>
    </row>
    <row r="6316" spans="5:5" ht="14.25" thickTop="1" thickBot="1">
      <c r="E6316"/>
    </row>
    <row r="6317" spans="5:5" ht="14.25" thickTop="1" thickBot="1">
      <c r="E6317"/>
    </row>
    <row r="6318" spans="5:5" ht="14.25" thickTop="1" thickBot="1">
      <c r="E6318"/>
    </row>
    <row r="6319" spans="5:5" ht="14.25" thickTop="1" thickBot="1">
      <c r="E6319"/>
    </row>
    <row r="6320" spans="5:5" ht="14.25" thickTop="1" thickBot="1">
      <c r="E6320"/>
    </row>
    <row r="6321" spans="5:5" ht="14.25" thickTop="1" thickBot="1">
      <c r="E6321"/>
    </row>
    <row r="6322" spans="5:5" ht="14.25" thickTop="1" thickBot="1">
      <c r="E6322"/>
    </row>
    <row r="6323" spans="5:5" ht="14.25" thickTop="1" thickBot="1">
      <c r="E6323"/>
    </row>
    <row r="6324" spans="5:5" ht="14.25" thickTop="1" thickBot="1">
      <c r="E6324"/>
    </row>
    <row r="6325" spans="5:5" ht="14.25" thickTop="1" thickBot="1">
      <c r="E6325"/>
    </row>
    <row r="6326" spans="5:5" ht="14.25" thickTop="1" thickBot="1">
      <c r="E6326"/>
    </row>
    <row r="6327" spans="5:5" ht="14.25" thickTop="1" thickBot="1">
      <c r="E6327"/>
    </row>
    <row r="6328" spans="5:5" ht="14.25" thickTop="1" thickBot="1">
      <c r="E6328"/>
    </row>
    <row r="6329" spans="5:5" ht="14.25" thickTop="1" thickBot="1">
      <c r="E6329"/>
    </row>
    <row r="6330" spans="5:5" ht="14.25" thickTop="1" thickBot="1">
      <c r="E6330"/>
    </row>
    <row r="6331" spans="5:5" ht="14.25" thickTop="1" thickBot="1">
      <c r="E6331"/>
    </row>
    <row r="6332" spans="5:5" ht="14.25" thickTop="1" thickBot="1">
      <c r="E6332"/>
    </row>
    <row r="6333" spans="5:5" ht="14.25" thickTop="1" thickBot="1">
      <c r="E6333"/>
    </row>
    <row r="6334" spans="5:5" ht="14.25" thickTop="1" thickBot="1">
      <c r="E6334"/>
    </row>
    <row r="6335" spans="5:5" ht="14.25" thickTop="1" thickBot="1">
      <c r="E6335"/>
    </row>
    <row r="6336" spans="5:5" ht="14.25" thickTop="1" thickBot="1">
      <c r="E6336"/>
    </row>
    <row r="6337" spans="5:5" ht="14.25" thickTop="1" thickBot="1">
      <c r="E6337"/>
    </row>
    <row r="6338" spans="5:5" ht="14.25" thickTop="1" thickBot="1">
      <c r="E6338"/>
    </row>
    <row r="6339" spans="5:5" ht="14.25" thickTop="1" thickBot="1">
      <c r="E6339"/>
    </row>
    <row r="6340" spans="5:5" ht="14.25" thickTop="1" thickBot="1">
      <c r="E6340"/>
    </row>
    <row r="6341" spans="5:5" ht="14.25" thickTop="1" thickBot="1">
      <c r="E6341"/>
    </row>
    <row r="6342" spans="5:5" ht="14.25" thickTop="1" thickBot="1">
      <c r="E6342"/>
    </row>
    <row r="6343" spans="5:5" ht="14.25" thickTop="1" thickBot="1">
      <c r="E6343"/>
    </row>
    <row r="6344" spans="5:5" ht="14.25" thickTop="1" thickBot="1">
      <c r="E6344"/>
    </row>
    <row r="6345" spans="5:5" ht="14.25" thickTop="1" thickBot="1">
      <c r="E6345"/>
    </row>
    <row r="6346" spans="5:5" ht="14.25" thickTop="1" thickBot="1">
      <c r="E6346"/>
    </row>
    <row r="6347" spans="5:5" ht="14.25" thickTop="1" thickBot="1">
      <c r="E6347"/>
    </row>
    <row r="6348" spans="5:5" ht="14.25" thickTop="1" thickBot="1">
      <c r="E6348"/>
    </row>
    <row r="6349" spans="5:5" ht="14.25" thickTop="1" thickBot="1">
      <c r="E6349"/>
    </row>
    <row r="6350" spans="5:5" ht="14.25" thickTop="1" thickBot="1">
      <c r="E6350"/>
    </row>
    <row r="6351" spans="5:5" ht="14.25" thickTop="1" thickBot="1">
      <c r="E6351"/>
    </row>
    <row r="6352" spans="5:5" ht="14.25" thickTop="1" thickBot="1">
      <c r="E6352"/>
    </row>
    <row r="6353" spans="5:5" ht="14.25" thickTop="1" thickBot="1">
      <c r="E6353"/>
    </row>
    <row r="6354" spans="5:5" ht="14.25" thickTop="1" thickBot="1">
      <c r="E6354"/>
    </row>
    <row r="6355" spans="5:5" ht="14.25" thickTop="1" thickBot="1">
      <c r="E6355"/>
    </row>
    <row r="6356" spans="5:5" ht="14.25" thickTop="1" thickBot="1">
      <c r="E6356"/>
    </row>
    <row r="6357" spans="5:5" ht="14.25" thickTop="1" thickBot="1">
      <c r="E6357"/>
    </row>
    <row r="6358" spans="5:5" ht="14.25" thickTop="1" thickBot="1">
      <c r="E6358"/>
    </row>
    <row r="6359" spans="5:5" ht="14.25" thickTop="1" thickBot="1">
      <c r="E6359"/>
    </row>
    <row r="6360" spans="5:5" ht="14.25" thickTop="1" thickBot="1">
      <c r="E6360"/>
    </row>
    <row r="6361" spans="5:5" ht="14.25" thickTop="1" thickBot="1">
      <c r="E6361"/>
    </row>
    <row r="6362" spans="5:5" ht="14.25" thickTop="1" thickBot="1">
      <c r="E6362"/>
    </row>
    <row r="6363" spans="5:5" ht="14.25" thickTop="1" thickBot="1">
      <c r="E6363"/>
    </row>
    <row r="6364" spans="5:5" ht="14.25" thickTop="1" thickBot="1">
      <c r="E6364"/>
    </row>
    <row r="6365" spans="5:5" ht="14.25" thickTop="1" thickBot="1">
      <c r="E6365"/>
    </row>
    <row r="6366" spans="5:5" ht="14.25" thickTop="1" thickBot="1">
      <c r="E6366"/>
    </row>
    <row r="6367" spans="5:5" ht="14.25" thickTop="1" thickBot="1">
      <c r="E6367"/>
    </row>
    <row r="6368" spans="5:5" ht="14.25" thickTop="1" thickBot="1">
      <c r="E6368"/>
    </row>
    <row r="6369" spans="5:5" ht="14.25" thickTop="1" thickBot="1">
      <c r="E6369"/>
    </row>
    <row r="6370" spans="5:5" ht="14.25" thickTop="1" thickBot="1">
      <c r="E6370"/>
    </row>
    <row r="6371" spans="5:5" ht="14.25" thickTop="1" thickBot="1">
      <c r="E6371"/>
    </row>
    <row r="6372" spans="5:5" ht="14.25" thickTop="1" thickBot="1">
      <c r="E6372"/>
    </row>
    <row r="6373" spans="5:5" ht="14.25" thickTop="1" thickBot="1">
      <c r="E6373"/>
    </row>
    <row r="6374" spans="5:5" ht="14.25" thickTop="1" thickBot="1">
      <c r="E6374"/>
    </row>
    <row r="6375" spans="5:5" ht="14.25" thickTop="1" thickBot="1">
      <c r="E6375"/>
    </row>
    <row r="6376" spans="5:5" ht="14.25" thickTop="1" thickBot="1">
      <c r="E6376"/>
    </row>
    <row r="6377" spans="5:5" ht="14.25" thickTop="1" thickBot="1">
      <c r="E6377"/>
    </row>
    <row r="6378" spans="5:5" ht="14.25" thickTop="1" thickBot="1">
      <c r="E6378"/>
    </row>
    <row r="6379" spans="5:5" ht="14.25" thickTop="1" thickBot="1">
      <c r="E6379"/>
    </row>
    <row r="6380" spans="5:5" ht="14.25" thickTop="1" thickBot="1">
      <c r="E6380"/>
    </row>
    <row r="6381" spans="5:5" ht="14.25" thickTop="1" thickBot="1">
      <c r="E6381"/>
    </row>
    <row r="6382" spans="5:5" ht="14.25" thickTop="1" thickBot="1">
      <c r="E6382"/>
    </row>
    <row r="6383" spans="5:5" ht="14.25" thickTop="1" thickBot="1">
      <c r="E6383"/>
    </row>
    <row r="6384" spans="5:5" ht="14.25" thickTop="1" thickBot="1">
      <c r="E6384"/>
    </row>
    <row r="6385" spans="5:5" ht="14.25" thickTop="1" thickBot="1">
      <c r="E6385"/>
    </row>
    <row r="6386" spans="5:5" ht="14.25" thickTop="1" thickBot="1">
      <c r="E6386"/>
    </row>
    <row r="6387" spans="5:5" ht="14.25" thickTop="1" thickBot="1">
      <c r="E6387"/>
    </row>
    <row r="6388" spans="5:5" ht="14.25" thickTop="1" thickBot="1">
      <c r="E6388"/>
    </row>
    <row r="6389" spans="5:5" ht="14.25" thickTop="1" thickBot="1">
      <c r="E6389"/>
    </row>
    <row r="6390" spans="5:5" ht="14.25" thickTop="1" thickBot="1">
      <c r="E6390"/>
    </row>
    <row r="6391" spans="5:5" ht="14.25" thickTop="1" thickBot="1">
      <c r="E6391"/>
    </row>
    <row r="6392" spans="5:5" ht="14.25" thickTop="1" thickBot="1">
      <c r="E6392"/>
    </row>
    <row r="6393" spans="5:5" ht="14.25" thickTop="1" thickBot="1">
      <c r="E6393"/>
    </row>
    <row r="6394" spans="5:5" ht="14.25" thickTop="1" thickBot="1">
      <c r="E6394"/>
    </row>
    <row r="6395" spans="5:5" ht="14.25" thickTop="1" thickBot="1">
      <c r="E6395"/>
    </row>
    <row r="6396" spans="5:5" ht="14.25" thickTop="1" thickBot="1">
      <c r="E6396"/>
    </row>
    <row r="6397" spans="5:5" ht="14.25" thickTop="1" thickBot="1">
      <c r="E6397"/>
    </row>
    <row r="6398" spans="5:5" ht="14.25" thickTop="1" thickBot="1">
      <c r="E6398"/>
    </row>
    <row r="6399" spans="5:5" ht="14.25" thickTop="1" thickBot="1">
      <c r="E6399"/>
    </row>
    <row r="6400" spans="5:5" ht="14.25" thickTop="1" thickBot="1">
      <c r="E6400"/>
    </row>
    <row r="6401" spans="5:5" ht="14.25" thickTop="1" thickBot="1">
      <c r="E6401"/>
    </row>
    <row r="6402" spans="5:5" ht="14.25" thickTop="1" thickBot="1">
      <c r="E6402"/>
    </row>
    <row r="6403" spans="5:5" ht="14.25" thickTop="1" thickBot="1">
      <c r="E6403"/>
    </row>
    <row r="6404" spans="5:5" ht="14.25" thickTop="1" thickBot="1">
      <c r="E6404"/>
    </row>
    <row r="6405" spans="5:5" ht="14.25" thickTop="1" thickBot="1">
      <c r="E6405"/>
    </row>
    <row r="6406" spans="5:5" ht="14.25" thickTop="1" thickBot="1">
      <c r="E6406"/>
    </row>
    <row r="6407" spans="5:5" ht="14.25" thickTop="1" thickBot="1">
      <c r="E6407"/>
    </row>
    <row r="6408" spans="5:5" ht="14.25" thickTop="1" thickBot="1">
      <c r="E6408"/>
    </row>
    <row r="6409" spans="5:5" ht="14.25" thickTop="1" thickBot="1">
      <c r="E6409"/>
    </row>
    <row r="6410" spans="5:5" ht="14.25" thickTop="1" thickBot="1">
      <c r="E6410"/>
    </row>
    <row r="6411" spans="5:5" ht="14.25" thickTop="1" thickBot="1">
      <c r="E6411"/>
    </row>
    <row r="6412" spans="5:5" ht="14.25" thickTop="1" thickBot="1">
      <c r="E6412"/>
    </row>
    <row r="6413" spans="5:5" ht="14.25" thickTop="1" thickBot="1">
      <c r="E6413"/>
    </row>
    <row r="6414" spans="5:5" ht="14.25" thickTop="1" thickBot="1">
      <c r="E6414"/>
    </row>
    <row r="6415" spans="5:5" ht="14.25" thickTop="1" thickBot="1">
      <c r="E6415"/>
    </row>
    <row r="6416" spans="5:5" ht="14.25" thickTop="1" thickBot="1">
      <c r="E6416"/>
    </row>
    <row r="6417" spans="5:5" ht="14.25" thickTop="1" thickBot="1">
      <c r="E6417"/>
    </row>
    <row r="6418" spans="5:5" ht="14.25" thickTop="1" thickBot="1">
      <c r="E6418"/>
    </row>
    <row r="6419" spans="5:5" ht="14.25" thickTop="1" thickBot="1">
      <c r="E6419"/>
    </row>
    <row r="6420" spans="5:5" ht="14.25" thickTop="1" thickBot="1">
      <c r="E6420"/>
    </row>
    <row r="6421" spans="5:5" ht="14.25" thickTop="1" thickBot="1">
      <c r="E6421"/>
    </row>
    <row r="6422" spans="5:5" ht="14.25" thickTop="1" thickBot="1">
      <c r="E6422"/>
    </row>
    <row r="6423" spans="5:5" ht="14.25" thickTop="1" thickBot="1">
      <c r="E6423"/>
    </row>
    <row r="6424" spans="5:5" ht="14.25" thickTop="1" thickBot="1">
      <c r="E6424"/>
    </row>
    <row r="6425" spans="5:5" ht="14.25" thickTop="1" thickBot="1">
      <c r="E6425"/>
    </row>
    <row r="6426" spans="5:5" ht="14.25" thickTop="1" thickBot="1">
      <c r="E6426"/>
    </row>
    <row r="6427" spans="5:5" ht="14.25" thickTop="1" thickBot="1">
      <c r="E6427"/>
    </row>
    <row r="6428" spans="5:5" ht="14.25" thickTop="1" thickBot="1">
      <c r="E6428"/>
    </row>
    <row r="6429" spans="5:5" ht="14.25" thickTop="1" thickBot="1">
      <c r="E6429"/>
    </row>
    <row r="6430" spans="5:5" ht="14.25" thickTop="1" thickBot="1">
      <c r="E6430"/>
    </row>
    <row r="6431" spans="5:5" ht="14.25" thickTop="1" thickBot="1">
      <c r="E6431"/>
    </row>
    <row r="6432" spans="5:5" ht="14.25" thickTop="1" thickBot="1">
      <c r="E6432"/>
    </row>
    <row r="6433" spans="5:5" ht="14.25" thickTop="1" thickBot="1">
      <c r="E6433"/>
    </row>
    <row r="6434" spans="5:5" ht="14.25" thickTop="1" thickBot="1">
      <c r="E6434"/>
    </row>
    <row r="6435" spans="5:5" ht="14.25" thickTop="1" thickBot="1">
      <c r="E6435"/>
    </row>
    <row r="6436" spans="5:5" ht="14.25" thickTop="1" thickBot="1">
      <c r="E6436"/>
    </row>
    <row r="6437" spans="5:5" ht="14.25" thickTop="1" thickBot="1">
      <c r="E6437"/>
    </row>
    <row r="6438" spans="5:5" ht="14.25" thickTop="1" thickBot="1">
      <c r="E6438"/>
    </row>
    <row r="6439" spans="5:5" ht="14.25" thickTop="1" thickBot="1">
      <c r="E6439"/>
    </row>
    <row r="6440" spans="5:5" ht="14.25" thickTop="1" thickBot="1">
      <c r="E6440"/>
    </row>
    <row r="6441" spans="5:5" ht="14.25" thickTop="1" thickBot="1">
      <c r="E6441"/>
    </row>
    <row r="6442" spans="5:5" ht="14.25" thickTop="1" thickBot="1">
      <c r="E6442"/>
    </row>
    <row r="6443" spans="5:5" ht="14.25" thickTop="1" thickBot="1">
      <c r="E6443"/>
    </row>
    <row r="6444" spans="5:5" ht="14.25" thickTop="1" thickBot="1">
      <c r="E6444"/>
    </row>
    <row r="6445" spans="5:5" ht="14.25" thickTop="1" thickBot="1">
      <c r="E6445"/>
    </row>
    <row r="6446" spans="5:5" ht="14.25" thickTop="1" thickBot="1">
      <c r="E6446"/>
    </row>
    <row r="6447" spans="5:5" ht="14.25" thickTop="1" thickBot="1">
      <c r="E6447"/>
    </row>
    <row r="6448" spans="5:5" ht="14.25" thickTop="1" thickBot="1">
      <c r="E6448"/>
    </row>
    <row r="6449" spans="5:5" ht="14.25" thickTop="1" thickBot="1">
      <c r="E6449"/>
    </row>
    <row r="6450" spans="5:5" ht="14.25" thickTop="1" thickBot="1">
      <c r="E6450"/>
    </row>
    <row r="6451" spans="5:5" ht="14.25" thickTop="1" thickBot="1">
      <c r="E6451"/>
    </row>
    <row r="6452" spans="5:5" ht="14.25" thickTop="1" thickBot="1">
      <c r="E6452"/>
    </row>
    <row r="6453" spans="5:5" ht="14.25" thickTop="1" thickBot="1">
      <c r="E6453"/>
    </row>
    <row r="6454" spans="5:5" ht="14.25" thickTop="1" thickBot="1">
      <c r="E6454"/>
    </row>
    <row r="6455" spans="5:5" ht="14.25" thickTop="1" thickBot="1">
      <c r="E6455"/>
    </row>
    <row r="6456" spans="5:5" ht="14.25" thickTop="1" thickBot="1">
      <c r="E6456"/>
    </row>
    <row r="6457" spans="5:5" ht="14.25" thickTop="1" thickBot="1">
      <c r="E6457"/>
    </row>
    <row r="6458" spans="5:5" ht="14.25" thickTop="1" thickBot="1">
      <c r="E6458"/>
    </row>
    <row r="6459" spans="5:5" ht="14.25" thickTop="1" thickBot="1">
      <c r="E6459"/>
    </row>
    <row r="6460" spans="5:5" ht="14.25" thickTop="1" thickBot="1">
      <c r="E6460"/>
    </row>
    <row r="6461" spans="5:5" ht="14.25" thickTop="1" thickBot="1">
      <c r="E6461"/>
    </row>
    <row r="6462" spans="5:5" ht="14.25" thickTop="1" thickBot="1">
      <c r="E6462"/>
    </row>
    <row r="6463" spans="5:5" ht="14.25" thickTop="1" thickBot="1">
      <c r="E6463"/>
    </row>
    <row r="6464" spans="5:5" ht="14.25" thickTop="1" thickBot="1">
      <c r="E6464"/>
    </row>
    <row r="6465" spans="5:5" ht="14.25" thickTop="1" thickBot="1">
      <c r="E6465"/>
    </row>
    <row r="6466" spans="5:5" ht="14.25" thickTop="1" thickBot="1">
      <c r="E6466"/>
    </row>
    <row r="6467" spans="5:5" ht="14.25" thickTop="1" thickBot="1">
      <c r="E6467"/>
    </row>
    <row r="6468" spans="5:5" ht="14.25" thickTop="1" thickBot="1">
      <c r="E6468"/>
    </row>
    <row r="6469" spans="5:5" ht="14.25" thickTop="1" thickBot="1">
      <c r="E6469"/>
    </row>
    <row r="6470" spans="5:5" ht="14.25" thickTop="1" thickBot="1">
      <c r="E6470"/>
    </row>
    <row r="6471" spans="5:5" ht="14.25" thickTop="1" thickBot="1">
      <c r="E6471"/>
    </row>
    <row r="6472" spans="5:5" ht="14.25" thickTop="1" thickBot="1">
      <c r="E6472"/>
    </row>
    <row r="6473" spans="5:5" ht="14.25" thickTop="1" thickBot="1">
      <c r="E6473"/>
    </row>
    <row r="6474" spans="5:5" ht="14.25" thickTop="1" thickBot="1">
      <c r="E6474"/>
    </row>
    <row r="6475" spans="5:5" ht="14.25" thickTop="1" thickBot="1">
      <c r="E6475"/>
    </row>
    <row r="6476" spans="5:5" ht="14.25" thickTop="1" thickBot="1">
      <c r="E6476"/>
    </row>
    <row r="6477" spans="5:5" ht="14.25" thickTop="1" thickBot="1">
      <c r="E6477"/>
    </row>
    <row r="6478" spans="5:5" ht="14.25" thickTop="1" thickBot="1">
      <c r="E6478"/>
    </row>
    <row r="6479" spans="5:5" ht="14.25" thickTop="1" thickBot="1">
      <c r="E6479"/>
    </row>
    <row r="6480" spans="5:5" ht="14.25" thickTop="1" thickBot="1">
      <c r="E6480"/>
    </row>
    <row r="6481" spans="5:5" ht="14.25" thickTop="1" thickBot="1">
      <c r="E6481"/>
    </row>
    <row r="6482" spans="5:5" ht="14.25" thickTop="1" thickBot="1">
      <c r="E6482"/>
    </row>
    <row r="6483" spans="5:5" ht="14.25" thickTop="1" thickBot="1">
      <c r="E6483"/>
    </row>
    <row r="6484" spans="5:5" ht="14.25" thickTop="1" thickBot="1">
      <c r="E6484"/>
    </row>
    <row r="6485" spans="5:5" ht="14.25" thickTop="1" thickBot="1">
      <c r="E6485"/>
    </row>
    <row r="6486" spans="5:5" ht="14.25" thickTop="1" thickBot="1">
      <c r="E6486"/>
    </row>
    <row r="6487" spans="5:5" ht="14.25" thickTop="1" thickBot="1">
      <c r="E6487"/>
    </row>
    <row r="6488" spans="5:5" ht="14.25" thickTop="1" thickBot="1">
      <c r="E6488"/>
    </row>
    <row r="6489" spans="5:5" ht="14.25" thickTop="1" thickBot="1">
      <c r="E6489"/>
    </row>
    <row r="6490" spans="5:5" ht="14.25" thickTop="1" thickBot="1">
      <c r="E6490"/>
    </row>
    <row r="6491" spans="5:5" ht="14.25" thickTop="1" thickBot="1">
      <c r="E6491"/>
    </row>
    <row r="6492" spans="5:5" ht="14.25" thickTop="1" thickBot="1">
      <c r="E6492"/>
    </row>
    <row r="6493" spans="5:5" ht="14.25" thickTop="1" thickBot="1">
      <c r="E6493"/>
    </row>
    <row r="6494" spans="5:5" ht="14.25" thickTop="1" thickBot="1">
      <c r="E6494"/>
    </row>
    <row r="6495" spans="5:5" ht="14.25" thickTop="1" thickBot="1">
      <c r="E6495"/>
    </row>
    <row r="6496" spans="5:5" ht="14.25" thickTop="1" thickBot="1">
      <c r="E6496"/>
    </row>
    <row r="6497" spans="5:5" ht="14.25" thickTop="1" thickBot="1">
      <c r="E6497"/>
    </row>
    <row r="6498" spans="5:5" ht="14.25" thickTop="1" thickBot="1">
      <c r="E6498"/>
    </row>
    <row r="6499" spans="5:5" ht="14.25" thickTop="1" thickBot="1">
      <c r="E6499"/>
    </row>
    <row r="6500" spans="5:5" ht="14.25" thickTop="1" thickBot="1">
      <c r="E6500"/>
    </row>
    <row r="6501" spans="5:5" ht="14.25" thickTop="1" thickBot="1">
      <c r="E6501"/>
    </row>
    <row r="6502" spans="5:5" ht="14.25" thickTop="1" thickBot="1">
      <c r="E6502"/>
    </row>
    <row r="6503" spans="5:5" ht="14.25" thickTop="1" thickBot="1">
      <c r="E6503"/>
    </row>
    <row r="6504" spans="5:5" ht="14.25" thickTop="1" thickBot="1">
      <c r="E6504"/>
    </row>
    <row r="6505" spans="5:5" ht="14.25" thickTop="1" thickBot="1">
      <c r="E6505"/>
    </row>
    <row r="6506" spans="5:5" ht="14.25" thickTop="1" thickBot="1">
      <c r="E6506"/>
    </row>
    <row r="6507" spans="5:5" ht="14.25" thickTop="1" thickBot="1">
      <c r="E6507"/>
    </row>
    <row r="6508" spans="5:5" ht="14.25" thickTop="1" thickBot="1">
      <c r="E6508"/>
    </row>
    <row r="6509" spans="5:5" ht="14.25" thickTop="1" thickBot="1">
      <c r="E6509"/>
    </row>
    <row r="6510" spans="5:5" ht="14.25" thickTop="1" thickBot="1">
      <c r="E6510"/>
    </row>
    <row r="6511" spans="5:5" ht="14.25" thickTop="1" thickBot="1">
      <c r="E6511"/>
    </row>
    <row r="6512" spans="5:5" ht="14.25" thickTop="1" thickBot="1">
      <c r="E6512"/>
    </row>
    <row r="6513" spans="5:5" ht="14.25" thickTop="1" thickBot="1">
      <c r="E6513"/>
    </row>
    <row r="6514" spans="5:5" ht="14.25" thickTop="1" thickBot="1">
      <c r="E6514"/>
    </row>
    <row r="6515" spans="5:5" ht="14.25" thickTop="1" thickBot="1">
      <c r="E6515"/>
    </row>
    <row r="6516" spans="5:5" ht="14.25" thickTop="1" thickBot="1">
      <c r="E6516"/>
    </row>
    <row r="6517" spans="5:5" ht="14.25" thickTop="1" thickBot="1">
      <c r="E6517"/>
    </row>
    <row r="6518" spans="5:5" ht="14.25" thickTop="1" thickBot="1">
      <c r="E6518"/>
    </row>
    <row r="6519" spans="5:5" ht="14.25" thickTop="1" thickBot="1">
      <c r="E6519"/>
    </row>
    <row r="6520" spans="5:5" ht="14.25" thickTop="1" thickBot="1">
      <c r="E6520"/>
    </row>
    <row r="6521" spans="5:5" ht="14.25" thickTop="1" thickBot="1">
      <c r="E6521"/>
    </row>
    <row r="6522" spans="5:5" ht="14.25" thickTop="1" thickBot="1">
      <c r="E6522"/>
    </row>
    <row r="6523" spans="5:5" ht="14.25" thickTop="1" thickBot="1">
      <c r="E6523"/>
    </row>
    <row r="6524" spans="5:5" ht="14.25" thickTop="1" thickBot="1">
      <c r="E6524"/>
    </row>
    <row r="6525" spans="5:5" ht="14.25" thickTop="1" thickBot="1">
      <c r="E6525"/>
    </row>
    <row r="6526" spans="5:5" ht="14.25" thickTop="1" thickBot="1">
      <c r="E6526"/>
    </row>
    <row r="6527" spans="5:5" ht="14.25" thickTop="1" thickBot="1">
      <c r="E6527"/>
    </row>
    <row r="6528" spans="5:5" ht="14.25" thickTop="1" thickBot="1">
      <c r="E6528"/>
    </row>
    <row r="6529" spans="5:5" ht="14.25" thickTop="1" thickBot="1">
      <c r="E6529"/>
    </row>
    <row r="6530" spans="5:5" ht="14.25" thickTop="1" thickBot="1">
      <c r="E6530"/>
    </row>
    <row r="6531" spans="5:5" ht="14.25" thickTop="1" thickBot="1">
      <c r="E6531"/>
    </row>
    <row r="6532" spans="5:5" ht="14.25" thickTop="1" thickBot="1">
      <c r="E6532"/>
    </row>
    <row r="6533" spans="5:5" ht="14.25" thickTop="1" thickBot="1">
      <c r="E6533"/>
    </row>
    <row r="6534" spans="5:5" ht="14.25" thickTop="1" thickBot="1">
      <c r="E6534"/>
    </row>
    <row r="6535" spans="5:5" ht="14.25" thickTop="1" thickBot="1">
      <c r="E6535"/>
    </row>
    <row r="6536" spans="5:5" ht="14.25" thickTop="1" thickBot="1">
      <c r="E6536"/>
    </row>
    <row r="6537" spans="5:5" ht="14.25" thickTop="1" thickBot="1">
      <c r="E6537"/>
    </row>
    <row r="6538" spans="5:5" ht="14.25" thickTop="1" thickBot="1">
      <c r="E6538"/>
    </row>
    <row r="6539" spans="5:5" ht="14.25" thickTop="1" thickBot="1">
      <c r="E6539"/>
    </row>
    <row r="6540" spans="5:5" ht="14.25" thickTop="1" thickBot="1">
      <c r="E6540"/>
    </row>
    <row r="6541" spans="5:5" ht="14.25" thickTop="1" thickBot="1">
      <c r="E6541"/>
    </row>
    <row r="6542" spans="5:5" ht="14.25" thickTop="1" thickBot="1">
      <c r="E6542"/>
    </row>
    <row r="6543" spans="5:5" ht="14.25" thickTop="1" thickBot="1">
      <c r="E6543"/>
    </row>
    <row r="6544" spans="5:5" ht="14.25" thickTop="1" thickBot="1">
      <c r="E6544"/>
    </row>
    <row r="6545" spans="5:5" ht="14.25" thickTop="1" thickBot="1">
      <c r="E6545"/>
    </row>
    <row r="6546" spans="5:5" ht="14.25" thickTop="1" thickBot="1">
      <c r="E6546"/>
    </row>
    <row r="6547" spans="5:5" ht="14.25" thickTop="1" thickBot="1">
      <c r="E6547"/>
    </row>
    <row r="6548" spans="5:5" ht="14.25" thickTop="1" thickBot="1">
      <c r="E6548"/>
    </row>
    <row r="6549" spans="5:5" ht="14.25" thickTop="1" thickBot="1">
      <c r="E6549"/>
    </row>
    <row r="6550" spans="5:5" ht="14.25" thickTop="1" thickBot="1">
      <c r="E6550"/>
    </row>
    <row r="6551" spans="5:5" ht="14.25" thickTop="1" thickBot="1">
      <c r="E6551"/>
    </row>
    <row r="6552" spans="5:5" ht="14.25" thickTop="1" thickBot="1">
      <c r="E6552"/>
    </row>
    <row r="6553" spans="5:5" ht="14.25" thickTop="1" thickBot="1">
      <c r="E6553"/>
    </row>
    <row r="6554" spans="5:5" ht="14.25" thickTop="1" thickBot="1">
      <c r="E6554"/>
    </row>
    <row r="6555" spans="5:5" ht="14.25" thickTop="1" thickBot="1">
      <c r="E6555"/>
    </row>
    <row r="6556" spans="5:5" ht="14.25" thickTop="1" thickBot="1">
      <c r="E6556"/>
    </row>
    <row r="6557" spans="5:5" ht="14.25" thickTop="1" thickBot="1">
      <c r="E6557"/>
    </row>
    <row r="6558" spans="5:5" ht="14.25" thickTop="1" thickBot="1">
      <c r="E6558"/>
    </row>
    <row r="6559" spans="5:5" ht="14.25" thickTop="1" thickBot="1">
      <c r="E6559"/>
    </row>
    <row r="6560" spans="5:5" ht="14.25" thickTop="1" thickBot="1">
      <c r="E6560"/>
    </row>
    <row r="6561" spans="5:5" ht="14.25" thickTop="1" thickBot="1">
      <c r="E6561"/>
    </row>
    <row r="6562" spans="5:5" ht="14.25" thickTop="1" thickBot="1">
      <c r="E6562"/>
    </row>
    <row r="6563" spans="5:5" ht="14.25" thickTop="1" thickBot="1">
      <c r="E6563"/>
    </row>
    <row r="6564" spans="5:5" ht="14.25" thickTop="1" thickBot="1">
      <c r="E6564"/>
    </row>
    <row r="6565" spans="5:5" ht="14.25" thickTop="1" thickBot="1">
      <c r="E6565"/>
    </row>
    <row r="6566" spans="5:5" ht="14.25" thickTop="1" thickBot="1">
      <c r="E6566"/>
    </row>
    <row r="6567" spans="5:5" ht="14.25" thickTop="1" thickBot="1">
      <c r="E6567"/>
    </row>
    <row r="6568" spans="5:5" ht="14.25" thickTop="1" thickBot="1">
      <c r="E6568"/>
    </row>
    <row r="6569" spans="5:5" ht="14.25" thickTop="1" thickBot="1">
      <c r="E6569"/>
    </row>
    <row r="6570" spans="5:5" ht="14.25" thickTop="1" thickBot="1">
      <c r="E6570"/>
    </row>
    <row r="6571" spans="5:5" ht="14.25" thickTop="1" thickBot="1">
      <c r="E6571"/>
    </row>
    <row r="6572" spans="5:5" ht="14.25" thickTop="1" thickBot="1">
      <c r="E6572"/>
    </row>
    <row r="6573" spans="5:5" ht="14.25" thickTop="1" thickBot="1">
      <c r="E6573"/>
    </row>
    <row r="6574" spans="5:5" ht="14.25" thickTop="1" thickBot="1">
      <c r="E6574"/>
    </row>
    <row r="6575" spans="5:5" ht="14.25" thickTop="1" thickBot="1">
      <c r="E6575"/>
    </row>
    <row r="6576" spans="5:5" ht="14.25" thickTop="1" thickBot="1">
      <c r="E6576"/>
    </row>
    <row r="6577" spans="5:5" ht="14.25" thickTop="1" thickBot="1">
      <c r="E6577"/>
    </row>
    <row r="6578" spans="5:5" ht="14.25" thickTop="1" thickBot="1">
      <c r="E6578"/>
    </row>
    <row r="6579" spans="5:5" ht="14.25" thickTop="1" thickBot="1">
      <c r="E6579"/>
    </row>
    <row r="6580" spans="5:5" ht="14.25" thickTop="1" thickBot="1">
      <c r="E6580"/>
    </row>
    <row r="6581" spans="5:5" ht="14.25" thickTop="1" thickBot="1">
      <c r="E6581"/>
    </row>
    <row r="6582" spans="5:5" ht="14.25" thickTop="1" thickBot="1">
      <c r="E6582"/>
    </row>
    <row r="6583" spans="5:5" ht="14.25" thickTop="1" thickBot="1">
      <c r="E6583"/>
    </row>
    <row r="6584" spans="5:5" ht="14.25" thickTop="1" thickBot="1">
      <c r="E6584"/>
    </row>
    <row r="6585" spans="5:5" ht="14.25" thickTop="1" thickBot="1">
      <c r="E6585"/>
    </row>
    <row r="6586" spans="5:5" ht="14.25" thickTop="1" thickBot="1">
      <c r="E6586"/>
    </row>
    <row r="6587" spans="5:5" ht="14.25" thickTop="1" thickBot="1">
      <c r="E6587"/>
    </row>
    <row r="6588" spans="5:5" ht="14.25" thickTop="1" thickBot="1">
      <c r="E6588"/>
    </row>
    <row r="6589" spans="5:5" ht="14.25" thickTop="1" thickBot="1">
      <c r="E6589"/>
    </row>
    <row r="6590" spans="5:5" ht="14.25" thickTop="1" thickBot="1">
      <c r="E6590"/>
    </row>
    <row r="6591" spans="5:5" ht="14.25" thickTop="1" thickBot="1">
      <c r="E6591"/>
    </row>
    <row r="6592" spans="5:5" ht="14.25" thickTop="1" thickBot="1">
      <c r="E6592"/>
    </row>
    <row r="6593" spans="5:5" ht="14.25" thickTop="1" thickBot="1">
      <c r="E6593"/>
    </row>
    <row r="6594" spans="5:5" ht="14.25" thickTop="1" thickBot="1">
      <c r="E6594"/>
    </row>
    <row r="6595" spans="5:5" ht="14.25" thickTop="1" thickBot="1">
      <c r="E6595"/>
    </row>
    <row r="6596" spans="5:5" ht="14.25" thickTop="1" thickBot="1">
      <c r="E6596"/>
    </row>
    <row r="6597" spans="5:5" ht="14.25" thickTop="1" thickBot="1">
      <c r="E6597"/>
    </row>
    <row r="6598" spans="5:5" ht="14.25" thickTop="1" thickBot="1">
      <c r="E6598"/>
    </row>
    <row r="6599" spans="5:5" ht="14.25" thickTop="1" thickBot="1">
      <c r="E6599"/>
    </row>
    <row r="6600" spans="5:5" ht="14.25" thickTop="1" thickBot="1">
      <c r="E6600"/>
    </row>
    <row r="6601" spans="5:5" ht="14.25" thickTop="1" thickBot="1">
      <c r="E6601"/>
    </row>
    <row r="6602" spans="5:5" ht="14.25" thickTop="1" thickBot="1">
      <c r="E6602"/>
    </row>
    <row r="6603" spans="5:5" ht="14.25" thickTop="1" thickBot="1">
      <c r="E6603"/>
    </row>
    <row r="6604" spans="5:5" ht="14.25" thickTop="1" thickBot="1">
      <c r="E6604"/>
    </row>
    <row r="6605" spans="5:5" ht="14.25" thickTop="1" thickBot="1">
      <c r="E6605"/>
    </row>
    <row r="6606" spans="5:5" ht="14.25" thickTop="1" thickBot="1">
      <c r="E6606"/>
    </row>
    <row r="6607" spans="5:5" ht="14.25" thickTop="1" thickBot="1">
      <c r="E6607"/>
    </row>
    <row r="6608" spans="5:5" ht="14.25" thickTop="1" thickBot="1">
      <c r="E6608"/>
    </row>
    <row r="6609" spans="5:5" ht="14.25" thickTop="1" thickBot="1">
      <c r="E6609"/>
    </row>
    <row r="6610" spans="5:5" ht="14.25" thickTop="1" thickBot="1">
      <c r="E6610"/>
    </row>
    <row r="6611" spans="5:5" ht="14.25" thickTop="1" thickBot="1">
      <c r="E6611"/>
    </row>
    <row r="6612" spans="5:5" ht="14.25" thickTop="1" thickBot="1">
      <c r="E6612"/>
    </row>
    <row r="6613" spans="5:5" ht="14.25" thickTop="1" thickBot="1">
      <c r="E6613"/>
    </row>
    <row r="6614" spans="5:5" ht="14.25" thickTop="1" thickBot="1">
      <c r="E6614"/>
    </row>
    <row r="6615" spans="5:5" ht="14.25" thickTop="1" thickBot="1">
      <c r="E6615"/>
    </row>
    <row r="6616" spans="5:5" ht="14.25" thickTop="1" thickBot="1">
      <c r="E6616"/>
    </row>
    <row r="6617" spans="5:5" ht="14.25" thickTop="1" thickBot="1">
      <c r="E6617"/>
    </row>
    <row r="6618" spans="5:5" ht="14.25" thickTop="1" thickBot="1">
      <c r="E6618"/>
    </row>
    <row r="6619" spans="5:5" ht="14.25" thickTop="1" thickBot="1">
      <c r="E6619"/>
    </row>
    <row r="6620" spans="5:5" ht="14.25" thickTop="1" thickBot="1">
      <c r="E6620"/>
    </row>
    <row r="6621" spans="5:5" ht="14.25" thickTop="1" thickBot="1">
      <c r="E6621"/>
    </row>
    <row r="6622" spans="5:5" ht="14.25" thickTop="1" thickBot="1">
      <c r="E6622"/>
    </row>
    <row r="6623" spans="5:5" ht="14.25" thickTop="1" thickBot="1">
      <c r="E6623"/>
    </row>
    <row r="6624" spans="5:5" ht="14.25" thickTop="1" thickBot="1">
      <c r="E6624"/>
    </row>
    <row r="6625" spans="5:5" ht="14.25" thickTop="1" thickBot="1">
      <c r="E6625"/>
    </row>
    <row r="6626" spans="5:5" ht="14.25" thickTop="1" thickBot="1">
      <c r="E6626"/>
    </row>
    <row r="6627" spans="5:5" ht="14.25" thickTop="1" thickBot="1">
      <c r="E6627"/>
    </row>
    <row r="6628" spans="5:5" ht="14.25" thickTop="1" thickBot="1">
      <c r="E6628"/>
    </row>
    <row r="6629" spans="5:5" ht="14.25" thickTop="1" thickBot="1">
      <c r="E6629"/>
    </row>
    <row r="6630" spans="5:5" ht="14.25" thickTop="1" thickBot="1">
      <c r="E6630"/>
    </row>
    <row r="6631" spans="5:5" ht="14.25" thickTop="1" thickBot="1">
      <c r="E6631"/>
    </row>
    <row r="6632" spans="5:5" ht="14.25" thickTop="1" thickBot="1">
      <c r="E6632"/>
    </row>
    <row r="6633" spans="5:5" ht="14.25" thickTop="1" thickBot="1">
      <c r="E6633"/>
    </row>
    <row r="6634" spans="5:5" ht="14.25" thickTop="1" thickBot="1">
      <c r="E6634"/>
    </row>
    <row r="6635" spans="5:5" ht="14.25" thickTop="1" thickBot="1">
      <c r="E6635"/>
    </row>
    <row r="6636" spans="5:5" ht="14.25" thickTop="1" thickBot="1">
      <c r="E6636"/>
    </row>
    <row r="6637" spans="5:5" ht="14.25" thickTop="1" thickBot="1">
      <c r="E6637"/>
    </row>
    <row r="6638" spans="5:5" ht="14.25" thickTop="1" thickBot="1">
      <c r="E6638"/>
    </row>
    <row r="6639" spans="5:5" ht="14.25" thickTop="1" thickBot="1">
      <c r="E6639"/>
    </row>
    <row r="6640" spans="5:5" ht="14.25" thickTop="1" thickBot="1">
      <c r="E6640"/>
    </row>
    <row r="6641" spans="5:5" ht="14.25" thickTop="1" thickBot="1">
      <c r="E6641"/>
    </row>
    <row r="6642" spans="5:5" ht="14.25" thickTop="1" thickBot="1">
      <c r="E6642"/>
    </row>
    <row r="6643" spans="5:5" ht="14.25" thickTop="1" thickBot="1">
      <c r="E6643"/>
    </row>
    <row r="6644" spans="5:5" ht="14.25" thickTop="1" thickBot="1">
      <c r="E6644"/>
    </row>
    <row r="6645" spans="5:5" ht="14.25" thickTop="1" thickBot="1">
      <c r="E6645"/>
    </row>
    <row r="6646" spans="5:5" ht="14.25" thickTop="1" thickBot="1">
      <c r="E6646"/>
    </row>
    <row r="6647" spans="5:5" ht="14.25" thickTop="1" thickBot="1">
      <c r="E6647"/>
    </row>
    <row r="6648" spans="5:5" ht="14.25" thickTop="1" thickBot="1">
      <c r="E6648"/>
    </row>
    <row r="6649" spans="5:5" ht="14.25" thickTop="1" thickBot="1">
      <c r="E6649"/>
    </row>
    <row r="6650" spans="5:5" ht="14.25" thickTop="1" thickBot="1">
      <c r="E6650"/>
    </row>
    <row r="6651" spans="5:5" ht="14.25" thickTop="1" thickBot="1">
      <c r="E6651"/>
    </row>
    <row r="6652" spans="5:5" ht="14.25" thickTop="1" thickBot="1">
      <c r="E6652"/>
    </row>
    <row r="6653" spans="5:5" ht="14.25" thickTop="1" thickBot="1">
      <c r="E6653"/>
    </row>
    <row r="6654" spans="5:5" ht="14.25" thickTop="1" thickBot="1">
      <c r="E6654"/>
    </row>
    <row r="6655" spans="5:5" ht="14.25" thickTop="1" thickBot="1">
      <c r="E6655"/>
    </row>
    <row r="6656" spans="5:5" ht="14.25" thickTop="1" thickBot="1">
      <c r="E6656"/>
    </row>
    <row r="6657" spans="5:5" ht="14.25" thickTop="1" thickBot="1">
      <c r="E6657"/>
    </row>
    <row r="6658" spans="5:5" ht="14.25" thickTop="1" thickBot="1">
      <c r="E6658"/>
    </row>
    <row r="6659" spans="5:5" ht="14.25" thickTop="1" thickBot="1">
      <c r="E6659"/>
    </row>
    <row r="6660" spans="5:5" ht="14.25" thickTop="1" thickBot="1">
      <c r="E6660"/>
    </row>
    <row r="6661" spans="5:5" ht="14.25" thickTop="1" thickBot="1">
      <c r="E6661"/>
    </row>
    <row r="6662" spans="5:5" ht="14.25" thickTop="1" thickBot="1">
      <c r="E6662"/>
    </row>
    <row r="6663" spans="5:5" ht="14.25" thickTop="1" thickBot="1">
      <c r="E6663"/>
    </row>
    <row r="6664" spans="5:5" ht="14.25" thickTop="1" thickBot="1">
      <c r="E6664"/>
    </row>
    <row r="6665" spans="5:5" ht="14.25" thickTop="1" thickBot="1">
      <c r="E6665"/>
    </row>
    <row r="6666" spans="5:5" ht="14.25" thickTop="1" thickBot="1">
      <c r="E6666"/>
    </row>
    <row r="6667" spans="5:5" ht="14.25" thickTop="1" thickBot="1">
      <c r="E6667"/>
    </row>
    <row r="6668" spans="5:5" ht="14.25" thickTop="1" thickBot="1">
      <c r="E6668"/>
    </row>
    <row r="6669" spans="5:5" ht="14.25" thickTop="1" thickBot="1">
      <c r="E6669"/>
    </row>
    <row r="6670" spans="5:5" ht="14.25" thickTop="1" thickBot="1">
      <c r="E6670"/>
    </row>
    <row r="6671" spans="5:5" ht="14.25" thickTop="1" thickBot="1">
      <c r="E6671"/>
    </row>
    <row r="6672" spans="5:5" ht="14.25" thickTop="1" thickBot="1">
      <c r="E6672"/>
    </row>
    <row r="6673" spans="5:5" ht="14.25" thickTop="1" thickBot="1">
      <c r="E6673"/>
    </row>
    <row r="6674" spans="5:5" ht="14.25" thickTop="1" thickBot="1">
      <c r="E6674"/>
    </row>
    <row r="6675" spans="5:5" ht="14.25" thickTop="1" thickBot="1">
      <c r="E6675"/>
    </row>
    <row r="6676" spans="5:5" ht="14.25" thickTop="1" thickBot="1">
      <c r="E6676"/>
    </row>
    <row r="6677" spans="5:5" ht="14.25" thickTop="1" thickBot="1">
      <c r="E6677"/>
    </row>
    <row r="6678" spans="5:5" ht="14.25" thickTop="1" thickBot="1">
      <c r="E6678"/>
    </row>
    <row r="6679" spans="5:5" ht="14.25" thickTop="1" thickBot="1">
      <c r="E6679"/>
    </row>
    <row r="6680" spans="5:5" ht="14.25" thickTop="1" thickBot="1">
      <c r="E6680"/>
    </row>
    <row r="6681" spans="5:5" ht="14.25" thickTop="1" thickBot="1">
      <c r="E6681"/>
    </row>
    <row r="6682" spans="5:5" ht="14.25" thickTop="1" thickBot="1">
      <c r="E6682"/>
    </row>
    <row r="6683" spans="5:5" ht="14.25" thickTop="1" thickBot="1">
      <c r="E6683"/>
    </row>
    <row r="6684" spans="5:5" ht="14.25" thickTop="1" thickBot="1">
      <c r="E6684"/>
    </row>
    <row r="6685" spans="5:5" ht="14.25" thickTop="1" thickBot="1">
      <c r="E6685"/>
    </row>
    <row r="6686" spans="5:5" ht="14.25" thickTop="1" thickBot="1">
      <c r="E6686"/>
    </row>
    <row r="6687" spans="5:5" ht="14.25" thickTop="1" thickBot="1">
      <c r="E6687"/>
    </row>
    <row r="6688" spans="5:5" ht="14.25" thickTop="1" thickBot="1">
      <c r="E6688"/>
    </row>
    <row r="6689" spans="5:5" ht="14.25" thickTop="1" thickBot="1">
      <c r="E6689"/>
    </row>
    <row r="6690" spans="5:5" ht="14.25" thickTop="1" thickBot="1">
      <c r="E6690"/>
    </row>
    <row r="6691" spans="5:5" ht="14.25" thickTop="1" thickBot="1">
      <c r="E6691"/>
    </row>
    <row r="6692" spans="5:5" ht="14.25" thickTop="1" thickBot="1">
      <c r="E6692"/>
    </row>
    <row r="6693" spans="5:5" ht="14.25" thickTop="1" thickBot="1">
      <c r="E6693"/>
    </row>
    <row r="6694" spans="5:5" ht="14.25" thickTop="1" thickBot="1">
      <c r="E6694"/>
    </row>
    <row r="6695" spans="5:5" ht="14.25" thickTop="1" thickBot="1">
      <c r="E6695"/>
    </row>
    <row r="6696" spans="5:5" ht="14.25" thickTop="1" thickBot="1">
      <c r="E6696"/>
    </row>
    <row r="6697" spans="5:5" ht="14.25" thickTop="1" thickBot="1">
      <c r="E6697"/>
    </row>
    <row r="6698" spans="5:5" ht="14.25" thickTop="1" thickBot="1">
      <c r="E6698"/>
    </row>
    <row r="6699" spans="5:5" ht="14.25" thickTop="1" thickBot="1">
      <c r="E6699"/>
    </row>
    <row r="6700" spans="5:5" ht="14.25" thickTop="1" thickBot="1">
      <c r="E6700"/>
    </row>
    <row r="6701" spans="5:5" ht="14.25" thickTop="1" thickBot="1">
      <c r="E6701"/>
    </row>
    <row r="6702" spans="5:5" ht="14.25" thickTop="1" thickBot="1">
      <c r="E6702"/>
    </row>
    <row r="6703" spans="5:5" ht="14.25" thickTop="1" thickBot="1">
      <c r="E6703"/>
    </row>
    <row r="6704" spans="5:5" ht="14.25" thickTop="1" thickBot="1">
      <c r="E6704"/>
    </row>
    <row r="6705" spans="5:5" ht="14.25" thickTop="1" thickBot="1">
      <c r="E6705"/>
    </row>
    <row r="6706" spans="5:5" ht="14.25" thickTop="1" thickBot="1">
      <c r="E6706"/>
    </row>
    <row r="6707" spans="5:5" ht="14.25" thickTop="1" thickBot="1">
      <c r="E6707"/>
    </row>
    <row r="6708" spans="5:5" ht="14.25" thickTop="1" thickBot="1">
      <c r="E6708"/>
    </row>
    <row r="6709" spans="5:5" ht="14.25" thickTop="1" thickBot="1">
      <c r="E6709"/>
    </row>
    <row r="6710" spans="5:5" ht="14.25" thickTop="1" thickBot="1">
      <c r="E6710"/>
    </row>
    <row r="6711" spans="5:5" ht="14.25" thickTop="1" thickBot="1">
      <c r="E6711"/>
    </row>
    <row r="6712" spans="5:5" ht="14.25" thickTop="1" thickBot="1">
      <c r="E6712"/>
    </row>
    <row r="6713" spans="5:5" ht="14.25" thickTop="1" thickBot="1">
      <c r="E6713"/>
    </row>
    <row r="6714" spans="5:5" ht="14.25" thickTop="1" thickBot="1">
      <c r="E6714"/>
    </row>
    <row r="6715" spans="5:5" ht="14.25" thickTop="1" thickBot="1">
      <c r="E6715"/>
    </row>
    <row r="6716" spans="5:5" ht="14.25" thickTop="1" thickBot="1">
      <c r="E6716"/>
    </row>
    <row r="6717" spans="5:5" ht="14.25" thickTop="1" thickBot="1">
      <c r="E6717"/>
    </row>
    <row r="6718" spans="5:5" ht="14.25" thickTop="1" thickBot="1">
      <c r="E6718"/>
    </row>
    <row r="6719" spans="5:5" ht="14.25" thickTop="1" thickBot="1">
      <c r="E6719"/>
    </row>
    <row r="6720" spans="5:5" ht="14.25" thickTop="1" thickBot="1">
      <c r="E6720"/>
    </row>
    <row r="6721" spans="5:5" ht="14.25" thickTop="1" thickBot="1">
      <c r="E6721"/>
    </row>
    <row r="6722" spans="5:5" ht="14.25" thickTop="1" thickBot="1">
      <c r="E6722"/>
    </row>
    <row r="6723" spans="5:5" ht="14.25" thickTop="1" thickBot="1">
      <c r="E6723"/>
    </row>
    <row r="6724" spans="5:5" ht="14.25" thickTop="1" thickBot="1">
      <c r="E6724"/>
    </row>
    <row r="6725" spans="5:5" ht="14.25" thickTop="1" thickBot="1">
      <c r="E6725"/>
    </row>
    <row r="6726" spans="5:5" ht="14.25" thickTop="1" thickBot="1">
      <c r="E6726"/>
    </row>
    <row r="6727" spans="5:5" ht="14.25" thickTop="1" thickBot="1">
      <c r="E6727"/>
    </row>
    <row r="6728" spans="5:5" ht="14.25" thickTop="1" thickBot="1">
      <c r="E6728"/>
    </row>
    <row r="6729" spans="5:5" ht="14.25" thickTop="1" thickBot="1">
      <c r="E6729"/>
    </row>
    <row r="6730" spans="5:5" ht="14.25" thickTop="1" thickBot="1">
      <c r="E6730"/>
    </row>
    <row r="6731" spans="5:5" ht="14.25" thickTop="1" thickBot="1">
      <c r="E6731"/>
    </row>
    <row r="6732" spans="5:5" ht="14.25" thickTop="1" thickBot="1">
      <c r="E6732"/>
    </row>
    <row r="6733" spans="5:5" ht="14.25" thickTop="1" thickBot="1">
      <c r="E6733"/>
    </row>
    <row r="6734" spans="5:5" ht="14.25" thickTop="1" thickBot="1">
      <c r="E6734"/>
    </row>
    <row r="6735" spans="5:5" ht="14.25" thickTop="1" thickBot="1">
      <c r="E6735"/>
    </row>
    <row r="6736" spans="5:5" ht="14.25" thickTop="1" thickBot="1">
      <c r="E6736"/>
    </row>
    <row r="6737" spans="5:5" ht="14.25" thickTop="1" thickBot="1">
      <c r="E6737"/>
    </row>
    <row r="6738" spans="5:5" ht="14.25" thickTop="1" thickBot="1">
      <c r="E6738"/>
    </row>
    <row r="6739" spans="5:5" ht="14.25" thickTop="1" thickBot="1">
      <c r="E6739"/>
    </row>
    <row r="6740" spans="5:5" ht="14.25" thickTop="1" thickBot="1">
      <c r="E6740"/>
    </row>
    <row r="6741" spans="5:5" ht="14.25" thickTop="1" thickBot="1">
      <c r="E6741"/>
    </row>
    <row r="6742" spans="5:5" ht="14.25" thickTop="1" thickBot="1">
      <c r="E6742"/>
    </row>
    <row r="6743" spans="5:5" ht="14.25" thickTop="1" thickBot="1">
      <c r="E6743"/>
    </row>
    <row r="6744" spans="5:5" ht="14.25" thickTop="1" thickBot="1">
      <c r="E6744"/>
    </row>
    <row r="6745" spans="5:5" ht="14.25" thickTop="1" thickBot="1">
      <c r="E6745"/>
    </row>
    <row r="6746" spans="5:5" ht="14.25" thickTop="1" thickBot="1">
      <c r="E6746"/>
    </row>
    <row r="6747" spans="5:5" ht="14.25" thickTop="1" thickBot="1">
      <c r="E6747"/>
    </row>
    <row r="6748" spans="5:5" ht="14.25" thickTop="1" thickBot="1">
      <c r="E6748"/>
    </row>
    <row r="6749" spans="5:5" ht="14.25" thickTop="1" thickBot="1">
      <c r="E6749"/>
    </row>
    <row r="6750" spans="5:5" ht="14.25" thickTop="1" thickBot="1">
      <c r="E6750"/>
    </row>
    <row r="6751" spans="5:5" ht="14.25" thickTop="1" thickBot="1">
      <c r="E6751"/>
    </row>
    <row r="6752" spans="5:5" ht="14.25" thickTop="1" thickBot="1">
      <c r="E6752"/>
    </row>
    <row r="6753" spans="5:5" ht="14.25" thickTop="1" thickBot="1">
      <c r="E6753"/>
    </row>
    <row r="6754" spans="5:5" ht="14.25" thickTop="1" thickBot="1">
      <c r="E6754"/>
    </row>
    <row r="6755" spans="5:5" ht="14.25" thickTop="1" thickBot="1">
      <c r="E6755"/>
    </row>
    <row r="6756" spans="5:5" ht="14.25" thickTop="1" thickBot="1">
      <c r="E6756"/>
    </row>
    <row r="6757" spans="5:5" ht="14.25" thickTop="1" thickBot="1">
      <c r="E6757"/>
    </row>
    <row r="6758" spans="5:5" ht="14.25" thickTop="1" thickBot="1">
      <c r="E6758"/>
    </row>
    <row r="6759" spans="5:5" ht="14.25" thickTop="1" thickBot="1">
      <c r="E6759"/>
    </row>
    <row r="6760" spans="5:5" ht="14.25" thickTop="1" thickBot="1">
      <c r="E6760"/>
    </row>
    <row r="6761" spans="5:5" ht="14.25" thickTop="1" thickBot="1">
      <c r="E6761"/>
    </row>
    <row r="6762" spans="5:5" ht="14.25" thickTop="1" thickBot="1">
      <c r="E6762"/>
    </row>
    <row r="6763" spans="5:5" ht="14.25" thickTop="1" thickBot="1">
      <c r="E6763"/>
    </row>
    <row r="6764" spans="5:5" ht="14.25" thickTop="1" thickBot="1">
      <c r="E6764"/>
    </row>
    <row r="6765" spans="5:5" ht="14.25" thickTop="1" thickBot="1">
      <c r="E6765"/>
    </row>
    <row r="6766" spans="5:5" ht="14.25" thickTop="1" thickBot="1">
      <c r="E6766"/>
    </row>
    <row r="6767" spans="5:5" ht="14.25" thickTop="1" thickBot="1">
      <c r="E6767"/>
    </row>
    <row r="6768" spans="5:5" ht="14.25" thickTop="1" thickBot="1">
      <c r="E6768"/>
    </row>
    <row r="6769" spans="5:5" ht="14.25" thickTop="1" thickBot="1">
      <c r="E6769"/>
    </row>
    <row r="6770" spans="5:5" ht="14.25" thickTop="1" thickBot="1">
      <c r="E6770"/>
    </row>
    <row r="6771" spans="5:5" ht="14.25" thickTop="1" thickBot="1">
      <c r="E6771"/>
    </row>
    <row r="6772" spans="5:5" ht="14.25" thickTop="1" thickBot="1">
      <c r="E6772"/>
    </row>
    <row r="6773" spans="5:5" ht="14.25" thickTop="1" thickBot="1">
      <c r="E6773"/>
    </row>
    <row r="6774" spans="5:5" ht="14.25" thickTop="1" thickBot="1">
      <c r="E6774"/>
    </row>
    <row r="6775" spans="5:5" ht="14.25" thickTop="1" thickBot="1">
      <c r="E6775"/>
    </row>
    <row r="6776" spans="5:5" ht="14.25" thickTop="1" thickBot="1">
      <c r="E6776"/>
    </row>
    <row r="6777" spans="5:5" ht="14.25" thickTop="1" thickBot="1">
      <c r="E6777"/>
    </row>
    <row r="6778" spans="5:5" ht="14.25" thickTop="1" thickBot="1">
      <c r="E6778"/>
    </row>
    <row r="6779" spans="5:5" ht="14.25" thickTop="1" thickBot="1">
      <c r="E6779"/>
    </row>
    <row r="6780" spans="5:5" ht="14.25" thickTop="1" thickBot="1">
      <c r="E6780"/>
    </row>
    <row r="6781" spans="5:5" ht="14.25" thickTop="1" thickBot="1">
      <c r="E6781"/>
    </row>
    <row r="6782" spans="5:5" ht="14.25" thickTop="1" thickBot="1">
      <c r="E6782"/>
    </row>
    <row r="6783" spans="5:5" ht="14.25" thickTop="1" thickBot="1">
      <c r="E6783"/>
    </row>
    <row r="6784" spans="5:5" ht="14.25" thickTop="1" thickBot="1">
      <c r="E6784"/>
    </row>
    <row r="6785" spans="5:5" ht="14.25" thickTop="1" thickBot="1">
      <c r="E6785"/>
    </row>
    <row r="6786" spans="5:5" ht="14.25" thickTop="1" thickBot="1">
      <c r="E6786"/>
    </row>
    <row r="6787" spans="5:5" ht="14.25" thickTop="1" thickBot="1">
      <c r="E6787"/>
    </row>
    <row r="6788" spans="5:5" ht="14.25" thickTop="1" thickBot="1">
      <c r="E6788"/>
    </row>
    <row r="6789" spans="5:5" ht="14.25" thickTop="1" thickBot="1">
      <c r="E6789"/>
    </row>
    <row r="6790" spans="5:5" ht="14.25" thickTop="1" thickBot="1">
      <c r="E6790"/>
    </row>
    <row r="6791" spans="5:5" ht="14.25" thickTop="1" thickBot="1">
      <c r="E6791"/>
    </row>
    <row r="6792" spans="5:5" ht="14.25" thickTop="1" thickBot="1">
      <c r="E6792"/>
    </row>
    <row r="6793" spans="5:5" ht="14.25" thickTop="1" thickBot="1">
      <c r="E6793"/>
    </row>
    <row r="6794" spans="5:5" ht="14.25" thickTop="1" thickBot="1">
      <c r="E6794"/>
    </row>
    <row r="6795" spans="5:5" ht="14.25" thickTop="1" thickBot="1">
      <c r="E6795"/>
    </row>
    <row r="6796" spans="5:5" ht="14.25" thickTop="1" thickBot="1">
      <c r="E6796"/>
    </row>
    <row r="6797" spans="5:5" ht="14.25" thickTop="1" thickBot="1">
      <c r="E6797"/>
    </row>
    <row r="6798" spans="5:5" ht="14.25" thickTop="1" thickBot="1">
      <c r="E6798"/>
    </row>
    <row r="6799" spans="5:5" ht="14.25" thickTop="1" thickBot="1">
      <c r="E6799"/>
    </row>
    <row r="6800" spans="5:5" ht="14.25" thickTop="1" thickBot="1">
      <c r="E6800"/>
    </row>
    <row r="6801" spans="5:5" ht="14.25" thickTop="1" thickBot="1">
      <c r="E6801"/>
    </row>
    <row r="6802" spans="5:5" ht="14.25" thickTop="1" thickBot="1">
      <c r="E6802"/>
    </row>
    <row r="6803" spans="5:5" ht="14.25" thickTop="1" thickBot="1">
      <c r="E6803"/>
    </row>
    <row r="6804" spans="5:5" ht="14.25" thickTop="1" thickBot="1">
      <c r="E6804"/>
    </row>
    <row r="6805" spans="5:5" ht="14.25" thickTop="1" thickBot="1">
      <c r="E6805"/>
    </row>
    <row r="6806" spans="5:5" ht="14.25" thickTop="1" thickBot="1">
      <c r="E6806"/>
    </row>
    <row r="6807" spans="5:5" ht="14.25" thickTop="1" thickBot="1">
      <c r="E6807"/>
    </row>
    <row r="6808" spans="5:5" ht="14.25" thickTop="1" thickBot="1">
      <c r="E6808"/>
    </row>
    <row r="6809" spans="5:5" ht="14.25" thickTop="1" thickBot="1">
      <c r="E6809"/>
    </row>
    <row r="6810" spans="5:5" ht="14.25" thickTop="1" thickBot="1">
      <c r="E6810"/>
    </row>
    <row r="6811" spans="5:5" ht="14.25" thickTop="1" thickBot="1">
      <c r="E6811"/>
    </row>
    <row r="6812" spans="5:5" ht="14.25" thickTop="1" thickBot="1">
      <c r="E6812"/>
    </row>
    <row r="6813" spans="5:5" ht="14.25" thickTop="1" thickBot="1">
      <c r="E6813"/>
    </row>
    <row r="6814" spans="5:5" ht="14.25" thickTop="1" thickBot="1">
      <c r="E6814"/>
    </row>
    <row r="6815" spans="5:5" ht="14.25" thickTop="1" thickBot="1">
      <c r="E6815"/>
    </row>
    <row r="6816" spans="5:5" ht="14.25" thickTop="1" thickBot="1">
      <c r="E6816"/>
    </row>
    <row r="6817" spans="5:5" ht="14.25" thickTop="1" thickBot="1">
      <c r="E6817"/>
    </row>
    <row r="6818" spans="5:5" ht="14.25" thickTop="1" thickBot="1">
      <c r="E6818"/>
    </row>
    <row r="6819" spans="5:5" ht="14.25" thickTop="1" thickBot="1">
      <c r="E6819"/>
    </row>
    <row r="6820" spans="5:5" ht="14.25" thickTop="1" thickBot="1">
      <c r="E6820"/>
    </row>
    <row r="6821" spans="5:5" ht="14.25" thickTop="1" thickBot="1">
      <c r="E6821"/>
    </row>
    <row r="6822" spans="5:5" ht="14.25" thickTop="1" thickBot="1">
      <c r="E6822"/>
    </row>
    <row r="6823" spans="5:5" ht="14.25" thickTop="1" thickBot="1">
      <c r="E6823"/>
    </row>
    <row r="6824" spans="5:5" ht="14.25" thickTop="1" thickBot="1">
      <c r="E6824"/>
    </row>
    <row r="6825" spans="5:5" ht="14.25" thickTop="1" thickBot="1">
      <c r="E6825"/>
    </row>
    <row r="6826" spans="5:5" ht="14.25" thickTop="1" thickBot="1">
      <c r="E6826"/>
    </row>
    <row r="6827" spans="5:5" ht="14.25" thickTop="1" thickBot="1">
      <c r="E6827"/>
    </row>
    <row r="6828" spans="5:5" ht="14.25" thickTop="1" thickBot="1">
      <c r="E6828"/>
    </row>
    <row r="6829" spans="5:5" ht="14.25" thickTop="1" thickBot="1">
      <c r="E6829"/>
    </row>
    <row r="6830" spans="5:5" ht="14.25" thickTop="1" thickBot="1">
      <c r="E6830"/>
    </row>
    <row r="6831" spans="5:5" ht="14.25" thickTop="1" thickBot="1">
      <c r="E6831"/>
    </row>
    <row r="6832" spans="5:5" ht="14.25" thickTop="1" thickBot="1">
      <c r="E6832"/>
    </row>
    <row r="6833" spans="5:5" ht="14.25" thickTop="1" thickBot="1">
      <c r="E6833"/>
    </row>
    <row r="6834" spans="5:5" ht="14.25" thickTop="1" thickBot="1">
      <c r="E6834"/>
    </row>
    <row r="6835" spans="5:5" ht="14.25" thickTop="1" thickBot="1">
      <c r="E6835"/>
    </row>
    <row r="6836" spans="5:5" ht="14.25" thickTop="1" thickBot="1">
      <c r="E6836"/>
    </row>
    <row r="6837" spans="5:5" ht="14.25" thickTop="1" thickBot="1">
      <c r="E6837"/>
    </row>
    <row r="6838" spans="5:5" ht="14.25" thickTop="1" thickBot="1">
      <c r="E6838"/>
    </row>
    <row r="6839" spans="5:5" ht="14.25" thickTop="1" thickBot="1">
      <c r="E6839"/>
    </row>
    <row r="6840" spans="5:5" ht="14.25" thickTop="1" thickBot="1">
      <c r="E6840"/>
    </row>
    <row r="6841" spans="5:5" ht="14.25" thickTop="1" thickBot="1">
      <c r="E6841"/>
    </row>
    <row r="6842" spans="5:5" ht="14.25" thickTop="1" thickBot="1">
      <c r="E6842"/>
    </row>
    <row r="6843" spans="5:5" ht="14.25" thickTop="1" thickBot="1">
      <c r="E6843"/>
    </row>
    <row r="6844" spans="5:5" ht="14.25" thickTop="1" thickBot="1">
      <c r="E6844"/>
    </row>
    <row r="6845" spans="5:5" ht="14.25" thickTop="1" thickBot="1">
      <c r="E6845"/>
    </row>
    <row r="6846" spans="5:5" ht="14.25" thickTop="1" thickBot="1">
      <c r="E6846"/>
    </row>
    <row r="6847" spans="5:5" ht="14.25" thickTop="1" thickBot="1">
      <c r="E6847"/>
    </row>
    <row r="6848" spans="5:5" ht="14.25" thickTop="1" thickBot="1">
      <c r="E6848"/>
    </row>
    <row r="6849" spans="5:5" ht="14.25" thickTop="1" thickBot="1">
      <c r="E6849"/>
    </row>
    <row r="6850" spans="5:5" ht="14.25" thickTop="1" thickBot="1">
      <c r="E6850"/>
    </row>
    <row r="6851" spans="5:5" ht="14.25" thickTop="1" thickBot="1">
      <c r="E6851"/>
    </row>
    <row r="6852" spans="5:5" ht="14.25" thickTop="1" thickBot="1">
      <c r="E6852"/>
    </row>
    <row r="6853" spans="5:5" ht="14.25" thickTop="1" thickBot="1">
      <c r="E6853"/>
    </row>
    <row r="6854" spans="5:5" ht="14.25" thickTop="1" thickBot="1">
      <c r="E6854"/>
    </row>
    <row r="6855" spans="5:5" ht="14.25" thickTop="1" thickBot="1">
      <c r="E6855"/>
    </row>
    <row r="6856" spans="5:5" ht="14.25" thickTop="1" thickBot="1">
      <c r="E6856"/>
    </row>
    <row r="6857" spans="5:5" ht="14.25" thickTop="1" thickBot="1">
      <c r="E6857"/>
    </row>
    <row r="6858" spans="5:5" ht="14.25" thickTop="1" thickBot="1">
      <c r="E6858"/>
    </row>
    <row r="6859" spans="5:5" ht="14.25" thickTop="1" thickBot="1">
      <c r="E6859"/>
    </row>
    <row r="6860" spans="5:5" ht="14.25" thickTop="1" thickBot="1">
      <c r="E6860"/>
    </row>
    <row r="6861" spans="5:5" ht="14.25" thickTop="1" thickBot="1">
      <c r="E6861"/>
    </row>
    <row r="6862" spans="5:5" ht="14.25" thickTop="1" thickBot="1">
      <c r="E6862"/>
    </row>
    <row r="6863" spans="5:5" ht="14.25" thickTop="1" thickBot="1">
      <c r="E6863"/>
    </row>
    <row r="6864" spans="5:5" ht="14.25" thickTop="1" thickBot="1">
      <c r="E6864"/>
    </row>
    <row r="6865" spans="5:5" ht="14.25" thickTop="1" thickBot="1">
      <c r="E6865"/>
    </row>
    <row r="6866" spans="5:5" ht="14.25" thickTop="1" thickBot="1">
      <c r="E6866"/>
    </row>
    <row r="6867" spans="5:5" ht="14.25" thickTop="1" thickBot="1">
      <c r="E6867"/>
    </row>
    <row r="6868" spans="5:5" ht="14.25" thickTop="1" thickBot="1">
      <c r="E6868"/>
    </row>
    <row r="6869" spans="5:5" ht="14.25" thickTop="1" thickBot="1">
      <c r="E6869"/>
    </row>
    <row r="6870" spans="5:5" ht="14.25" thickTop="1" thickBot="1">
      <c r="E6870"/>
    </row>
    <row r="6871" spans="5:5" ht="14.25" thickTop="1" thickBot="1">
      <c r="E6871"/>
    </row>
    <row r="6872" spans="5:5" ht="14.25" thickTop="1" thickBot="1">
      <c r="E6872"/>
    </row>
    <row r="6873" spans="5:5" ht="14.25" thickTop="1" thickBot="1">
      <c r="E6873"/>
    </row>
    <row r="6874" spans="5:5" ht="14.25" thickTop="1" thickBot="1">
      <c r="E6874"/>
    </row>
    <row r="6875" spans="5:5" ht="14.25" thickTop="1" thickBot="1">
      <c r="E6875"/>
    </row>
    <row r="6876" spans="5:5" ht="14.25" thickTop="1" thickBot="1">
      <c r="E6876"/>
    </row>
    <row r="6877" spans="5:5" ht="14.25" thickTop="1" thickBot="1">
      <c r="E6877"/>
    </row>
    <row r="6878" spans="5:5" ht="14.25" thickTop="1" thickBot="1">
      <c r="E6878"/>
    </row>
    <row r="6879" spans="5:5" ht="14.25" thickTop="1" thickBot="1">
      <c r="E6879"/>
    </row>
    <row r="6880" spans="5:5" ht="14.25" thickTop="1" thickBot="1">
      <c r="E6880"/>
    </row>
    <row r="6881" spans="5:5" ht="14.25" thickTop="1" thickBot="1">
      <c r="E6881"/>
    </row>
    <row r="6882" spans="5:5" ht="14.25" thickTop="1" thickBot="1">
      <c r="E6882"/>
    </row>
    <row r="6883" spans="5:5" ht="14.25" thickTop="1" thickBot="1">
      <c r="E6883"/>
    </row>
    <row r="6884" spans="5:5" ht="14.25" thickTop="1" thickBot="1">
      <c r="E6884"/>
    </row>
    <row r="6885" spans="5:5" ht="14.25" thickTop="1" thickBot="1">
      <c r="E6885"/>
    </row>
    <row r="6886" spans="5:5" ht="14.25" thickTop="1" thickBot="1">
      <c r="E6886"/>
    </row>
    <row r="6887" spans="5:5" ht="14.25" thickTop="1" thickBot="1">
      <c r="E6887"/>
    </row>
    <row r="6888" spans="5:5" ht="14.25" thickTop="1" thickBot="1">
      <c r="E6888"/>
    </row>
    <row r="6889" spans="5:5" ht="14.25" thickTop="1" thickBot="1">
      <c r="E6889"/>
    </row>
    <row r="6890" spans="5:5" ht="14.25" thickTop="1" thickBot="1">
      <c r="E6890"/>
    </row>
    <row r="6891" spans="5:5" ht="14.25" thickTop="1" thickBot="1">
      <c r="E6891"/>
    </row>
    <row r="6892" spans="5:5" ht="14.25" thickTop="1" thickBot="1">
      <c r="E6892"/>
    </row>
    <row r="6893" spans="5:5" ht="14.25" thickTop="1" thickBot="1">
      <c r="E6893"/>
    </row>
    <row r="6894" spans="5:5" ht="14.25" thickTop="1" thickBot="1">
      <c r="E6894"/>
    </row>
    <row r="6895" spans="5:5" ht="14.25" thickTop="1" thickBot="1">
      <c r="E6895"/>
    </row>
    <row r="6896" spans="5:5" ht="14.25" thickTop="1" thickBot="1">
      <c r="E6896"/>
    </row>
    <row r="6897" spans="5:5" ht="14.25" thickTop="1" thickBot="1">
      <c r="E6897"/>
    </row>
    <row r="6898" spans="5:5" ht="14.25" thickTop="1" thickBot="1">
      <c r="E6898"/>
    </row>
    <row r="6899" spans="5:5" ht="14.25" thickTop="1" thickBot="1">
      <c r="E6899"/>
    </row>
    <row r="6900" spans="5:5" ht="14.25" thickTop="1" thickBot="1">
      <c r="E6900"/>
    </row>
    <row r="6901" spans="5:5" ht="14.25" thickTop="1" thickBot="1">
      <c r="E6901"/>
    </row>
    <row r="6902" spans="5:5" ht="14.25" thickTop="1" thickBot="1">
      <c r="E6902"/>
    </row>
    <row r="6903" spans="5:5" ht="14.25" thickTop="1" thickBot="1">
      <c r="E6903"/>
    </row>
    <row r="6904" spans="5:5" ht="14.25" thickTop="1" thickBot="1">
      <c r="E6904"/>
    </row>
    <row r="6905" spans="5:5" ht="14.25" thickTop="1" thickBot="1">
      <c r="E6905"/>
    </row>
    <row r="6906" spans="5:5" ht="14.25" thickTop="1" thickBot="1">
      <c r="E6906"/>
    </row>
    <row r="6907" spans="5:5" ht="14.25" thickTop="1" thickBot="1">
      <c r="E6907"/>
    </row>
    <row r="6908" spans="5:5" ht="14.25" thickTop="1" thickBot="1">
      <c r="E6908"/>
    </row>
    <row r="6909" spans="5:5" ht="14.25" thickTop="1" thickBot="1">
      <c r="E6909"/>
    </row>
    <row r="6910" spans="5:5" ht="14.25" thickTop="1" thickBot="1">
      <c r="E6910"/>
    </row>
    <row r="6911" spans="5:5" ht="14.25" thickTop="1" thickBot="1">
      <c r="E6911"/>
    </row>
    <row r="6912" spans="5:5" ht="14.25" thickTop="1" thickBot="1">
      <c r="E6912"/>
    </row>
    <row r="6913" spans="5:5" ht="14.25" thickTop="1" thickBot="1">
      <c r="E6913"/>
    </row>
    <row r="6914" spans="5:5" ht="14.25" thickTop="1" thickBot="1">
      <c r="E6914"/>
    </row>
    <row r="6915" spans="5:5" ht="14.25" thickTop="1" thickBot="1">
      <c r="E6915"/>
    </row>
    <row r="6916" spans="5:5" ht="14.25" thickTop="1" thickBot="1">
      <c r="E6916"/>
    </row>
    <row r="6917" spans="5:5" ht="14.25" thickTop="1" thickBot="1">
      <c r="E6917"/>
    </row>
    <row r="6918" spans="5:5" ht="14.25" thickTop="1" thickBot="1">
      <c r="E6918"/>
    </row>
    <row r="6919" spans="5:5" ht="14.25" thickTop="1" thickBot="1">
      <c r="E6919"/>
    </row>
    <row r="6920" spans="5:5" ht="14.25" thickTop="1" thickBot="1">
      <c r="E6920"/>
    </row>
    <row r="6921" spans="5:5" ht="14.25" thickTop="1" thickBot="1">
      <c r="E6921"/>
    </row>
    <row r="6922" spans="5:5" ht="14.25" thickTop="1" thickBot="1">
      <c r="E6922"/>
    </row>
    <row r="6923" spans="5:5" ht="14.25" thickTop="1" thickBot="1">
      <c r="E6923"/>
    </row>
    <row r="6924" spans="5:5" ht="14.25" thickTop="1" thickBot="1">
      <c r="E6924"/>
    </row>
    <row r="6925" spans="5:5" ht="14.25" thickTop="1" thickBot="1">
      <c r="E6925"/>
    </row>
    <row r="6926" spans="5:5" ht="14.25" thickTop="1" thickBot="1">
      <c r="E6926"/>
    </row>
    <row r="6927" spans="5:5" ht="14.25" thickTop="1" thickBot="1">
      <c r="E6927"/>
    </row>
    <row r="6928" spans="5:5" ht="14.25" thickTop="1" thickBot="1">
      <c r="E6928"/>
    </row>
    <row r="6929" spans="5:5" ht="14.25" thickTop="1" thickBot="1">
      <c r="E6929"/>
    </row>
    <row r="6930" spans="5:5" ht="14.25" thickTop="1" thickBot="1">
      <c r="E6930"/>
    </row>
    <row r="6931" spans="5:5" ht="14.25" thickTop="1" thickBot="1">
      <c r="E6931"/>
    </row>
    <row r="6932" spans="5:5" ht="14.25" thickTop="1" thickBot="1">
      <c r="E6932"/>
    </row>
    <row r="6933" spans="5:5" ht="14.25" thickTop="1" thickBot="1">
      <c r="E6933"/>
    </row>
    <row r="6934" spans="5:5" ht="14.25" thickTop="1" thickBot="1">
      <c r="E6934"/>
    </row>
    <row r="6935" spans="5:5" ht="14.25" thickTop="1" thickBot="1">
      <c r="E6935"/>
    </row>
    <row r="6936" spans="5:5" ht="14.25" thickTop="1" thickBot="1">
      <c r="E6936"/>
    </row>
    <row r="6937" spans="5:5" ht="14.25" thickTop="1" thickBot="1">
      <c r="E6937"/>
    </row>
    <row r="6938" spans="5:5" ht="14.25" thickTop="1" thickBot="1">
      <c r="E6938"/>
    </row>
    <row r="6939" spans="5:5" ht="14.25" thickTop="1" thickBot="1">
      <c r="E6939"/>
    </row>
    <row r="6940" spans="5:5" ht="14.25" thickTop="1" thickBot="1">
      <c r="E6940"/>
    </row>
    <row r="6941" spans="5:5" ht="14.25" thickTop="1" thickBot="1">
      <c r="E6941"/>
    </row>
    <row r="6942" spans="5:5" ht="14.25" thickTop="1" thickBot="1">
      <c r="E6942"/>
    </row>
    <row r="6943" spans="5:5" ht="14.25" thickTop="1" thickBot="1">
      <c r="E6943"/>
    </row>
    <row r="6944" spans="5:5" ht="14.25" thickTop="1" thickBot="1">
      <c r="E6944"/>
    </row>
    <row r="6945" spans="5:5" ht="14.25" thickTop="1" thickBot="1">
      <c r="E6945"/>
    </row>
    <row r="6946" spans="5:5" ht="14.25" thickTop="1" thickBot="1">
      <c r="E6946"/>
    </row>
    <row r="6947" spans="5:5" ht="14.25" thickTop="1" thickBot="1">
      <c r="E6947"/>
    </row>
    <row r="6948" spans="5:5" ht="14.25" thickTop="1" thickBot="1">
      <c r="E6948"/>
    </row>
    <row r="6949" spans="5:5" ht="14.25" thickTop="1" thickBot="1">
      <c r="E6949"/>
    </row>
    <row r="6950" spans="5:5" ht="14.25" thickTop="1" thickBot="1">
      <c r="E6950"/>
    </row>
    <row r="6951" spans="5:5" ht="14.25" thickTop="1" thickBot="1">
      <c r="E6951"/>
    </row>
    <row r="6952" spans="5:5" ht="14.25" thickTop="1" thickBot="1">
      <c r="E6952"/>
    </row>
    <row r="6953" spans="5:5" ht="14.25" thickTop="1" thickBot="1">
      <c r="E6953"/>
    </row>
    <row r="6954" spans="5:5" ht="14.25" thickTop="1" thickBot="1">
      <c r="E6954"/>
    </row>
    <row r="6955" spans="5:5" ht="14.25" thickTop="1" thickBot="1">
      <c r="E6955"/>
    </row>
    <row r="6956" spans="5:5" ht="14.25" thickTop="1" thickBot="1">
      <c r="E6956"/>
    </row>
    <row r="6957" spans="5:5" ht="14.25" thickTop="1" thickBot="1">
      <c r="E6957"/>
    </row>
    <row r="6958" spans="5:5" ht="14.25" thickTop="1" thickBot="1">
      <c r="E6958"/>
    </row>
    <row r="6959" spans="5:5" ht="14.25" thickTop="1" thickBot="1">
      <c r="E6959"/>
    </row>
    <row r="6960" spans="5:5" ht="14.25" thickTop="1" thickBot="1">
      <c r="E6960"/>
    </row>
    <row r="6961" spans="5:5" ht="14.25" thickTop="1" thickBot="1">
      <c r="E6961"/>
    </row>
    <row r="6962" spans="5:5" ht="14.25" thickTop="1" thickBot="1">
      <c r="E6962"/>
    </row>
    <row r="6963" spans="5:5" ht="14.25" thickTop="1" thickBot="1">
      <c r="E6963"/>
    </row>
    <row r="6964" spans="5:5" ht="14.25" thickTop="1" thickBot="1">
      <c r="E6964"/>
    </row>
    <row r="6965" spans="5:5" ht="14.25" thickTop="1" thickBot="1">
      <c r="E6965"/>
    </row>
    <row r="6966" spans="5:5" ht="14.25" thickTop="1" thickBot="1">
      <c r="E6966"/>
    </row>
    <row r="6967" spans="5:5" ht="14.25" thickTop="1" thickBot="1">
      <c r="E6967"/>
    </row>
    <row r="6968" spans="5:5" ht="14.25" thickTop="1" thickBot="1">
      <c r="E6968"/>
    </row>
    <row r="6969" spans="5:5" ht="14.25" thickTop="1" thickBot="1">
      <c r="E6969"/>
    </row>
    <row r="6970" spans="5:5" ht="14.25" thickTop="1" thickBot="1">
      <c r="E6970"/>
    </row>
    <row r="6971" spans="5:5" ht="14.25" thickTop="1" thickBot="1">
      <c r="E6971"/>
    </row>
    <row r="6972" spans="5:5" ht="14.25" thickTop="1" thickBot="1">
      <c r="E6972"/>
    </row>
    <row r="6973" spans="5:5" ht="14.25" thickTop="1" thickBot="1">
      <c r="E6973"/>
    </row>
    <row r="6974" spans="5:5" ht="14.25" thickTop="1" thickBot="1">
      <c r="E6974"/>
    </row>
    <row r="6975" spans="5:5" ht="14.25" thickTop="1" thickBot="1">
      <c r="E6975"/>
    </row>
    <row r="6976" spans="5:5" ht="14.25" thickTop="1" thickBot="1">
      <c r="E6976"/>
    </row>
    <row r="6977" spans="5:5" ht="14.25" thickTop="1" thickBot="1">
      <c r="E6977"/>
    </row>
    <row r="6978" spans="5:5" ht="14.25" thickTop="1" thickBot="1">
      <c r="E6978"/>
    </row>
    <row r="6979" spans="5:5" ht="14.25" thickTop="1" thickBot="1">
      <c r="E6979"/>
    </row>
    <row r="6980" spans="5:5" ht="14.25" thickTop="1" thickBot="1">
      <c r="E6980"/>
    </row>
    <row r="6981" spans="5:5" ht="14.25" thickTop="1" thickBot="1">
      <c r="E6981"/>
    </row>
    <row r="6982" spans="5:5" ht="14.25" thickTop="1" thickBot="1">
      <c r="E6982"/>
    </row>
    <row r="6983" spans="5:5" ht="14.25" thickTop="1" thickBot="1">
      <c r="E6983"/>
    </row>
    <row r="6984" spans="5:5" ht="14.25" thickTop="1" thickBot="1">
      <c r="E6984"/>
    </row>
    <row r="6985" spans="5:5" ht="14.25" thickTop="1" thickBot="1">
      <c r="E6985"/>
    </row>
    <row r="6986" spans="5:5" ht="14.25" thickTop="1" thickBot="1">
      <c r="E6986"/>
    </row>
    <row r="6987" spans="5:5" ht="14.25" thickTop="1" thickBot="1">
      <c r="E6987"/>
    </row>
    <row r="6988" spans="5:5" ht="14.25" thickTop="1" thickBot="1">
      <c r="E6988"/>
    </row>
    <row r="6989" spans="5:5" ht="14.25" thickTop="1" thickBot="1">
      <c r="E6989"/>
    </row>
    <row r="6990" spans="5:5" ht="14.25" thickTop="1" thickBot="1">
      <c r="E6990"/>
    </row>
    <row r="6991" spans="5:5" ht="14.25" thickTop="1" thickBot="1">
      <c r="E6991"/>
    </row>
    <row r="6992" spans="5:5" ht="14.25" thickTop="1" thickBot="1">
      <c r="E6992"/>
    </row>
    <row r="6993" spans="5:5" ht="14.25" thickTop="1" thickBot="1">
      <c r="E6993"/>
    </row>
    <row r="6994" spans="5:5" ht="14.25" thickTop="1" thickBot="1">
      <c r="E6994"/>
    </row>
    <row r="6995" spans="5:5" ht="14.25" thickTop="1" thickBot="1">
      <c r="E6995"/>
    </row>
    <row r="6996" spans="5:5" ht="14.25" thickTop="1" thickBot="1">
      <c r="E6996"/>
    </row>
    <row r="6997" spans="5:5" ht="14.25" thickTop="1" thickBot="1">
      <c r="E6997"/>
    </row>
    <row r="6998" spans="5:5" ht="14.25" thickTop="1" thickBot="1">
      <c r="E6998"/>
    </row>
    <row r="6999" spans="5:5" ht="14.25" thickTop="1" thickBot="1">
      <c r="E6999"/>
    </row>
    <row r="7000" spans="5:5" ht="14.25" thickTop="1" thickBot="1">
      <c r="E7000"/>
    </row>
    <row r="7001" spans="5:5" ht="14.25" thickTop="1" thickBot="1">
      <c r="E7001"/>
    </row>
    <row r="7002" spans="5:5" ht="14.25" thickTop="1" thickBot="1">
      <c r="E7002"/>
    </row>
    <row r="7003" spans="5:5" ht="14.25" thickTop="1" thickBot="1">
      <c r="E7003"/>
    </row>
    <row r="7004" spans="5:5" ht="14.25" thickTop="1" thickBot="1">
      <c r="E7004"/>
    </row>
    <row r="7005" spans="5:5" ht="14.25" thickTop="1" thickBot="1">
      <c r="E7005"/>
    </row>
    <row r="7006" spans="5:5" ht="14.25" thickTop="1" thickBot="1">
      <c r="E7006"/>
    </row>
    <row r="7007" spans="5:5" ht="14.25" thickTop="1" thickBot="1">
      <c r="E7007"/>
    </row>
    <row r="7008" spans="5:5" ht="14.25" thickTop="1" thickBot="1">
      <c r="E7008"/>
    </row>
    <row r="7009" spans="5:5" ht="14.25" thickTop="1" thickBot="1">
      <c r="E7009"/>
    </row>
    <row r="7010" spans="5:5" ht="14.25" thickTop="1" thickBot="1">
      <c r="E7010"/>
    </row>
    <row r="7011" spans="5:5" ht="14.25" thickTop="1" thickBot="1">
      <c r="E7011"/>
    </row>
    <row r="7012" spans="5:5" ht="14.25" thickTop="1" thickBot="1">
      <c r="E7012"/>
    </row>
    <row r="7013" spans="5:5" ht="14.25" thickTop="1" thickBot="1">
      <c r="E7013"/>
    </row>
    <row r="7014" spans="5:5" ht="14.25" thickTop="1" thickBot="1">
      <c r="E7014"/>
    </row>
    <row r="7015" spans="5:5" ht="14.25" thickTop="1" thickBot="1">
      <c r="E7015"/>
    </row>
    <row r="7016" spans="5:5" ht="14.25" thickTop="1" thickBot="1">
      <c r="E7016"/>
    </row>
    <row r="7017" spans="5:5" ht="14.25" thickTop="1" thickBot="1">
      <c r="E7017"/>
    </row>
    <row r="7018" spans="5:5" ht="14.25" thickTop="1" thickBot="1">
      <c r="E7018"/>
    </row>
    <row r="7019" spans="5:5" ht="14.25" thickTop="1" thickBot="1">
      <c r="E7019"/>
    </row>
    <row r="7020" spans="5:5" ht="14.25" thickTop="1" thickBot="1">
      <c r="E7020"/>
    </row>
    <row r="7021" spans="5:5" ht="14.25" thickTop="1" thickBot="1">
      <c r="E7021"/>
    </row>
    <row r="7022" spans="5:5" ht="14.25" thickTop="1" thickBot="1">
      <c r="E7022"/>
    </row>
    <row r="7023" spans="5:5" ht="14.25" thickTop="1" thickBot="1">
      <c r="E7023"/>
    </row>
    <row r="7024" spans="5:5" ht="14.25" thickTop="1" thickBot="1">
      <c r="E7024"/>
    </row>
    <row r="7025" spans="5:5" ht="14.25" thickTop="1" thickBot="1">
      <c r="E7025"/>
    </row>
    <row r="7026" spans="5:5" ht="14.25" thickTop="1" thickBot="1">
      <c r="E7026"/>
    </row>
    <row r="7027" spans="5:5" ht="14.25" thickTop="1" thickBot="1">
      <c r="E7027"/>
    </row>
    <row r="7028" spans="5:5" ht="14.25" thickTop="1" thickBot="1">
      <c r="E7028"/>
    </row>
    <row r="7029" spans="5:5" ht="14.25" thickTop="1" thickBot="1">
      <c r="E7029"/>
    </row>
    <row r="7030" spans="5:5" ht="14.25" thickTop="1" thickBot="1">
      <c r="E7030"/>
    </row>
    <row r="7031" spans="5:5" ht="14.25" thickTop="1" thickBot="1">
      <c r="E7031"/>
    </row>
    <row r="7032" spans="5:5" ht="14.25" thickTop="1" thickBot="1">
      <c r="E7032"/>
    </row>
    <row r="7033" spans="5:5" ht="14.25" thickTop="1" thickBot="1">
      <c r="E7033"/>
    </row>
    <row r="7034" spans="5:5" ht="14.25" thickTop="1" thickBot="1">
      <c r="E7034"/>
    </row>
    <row r="7035" spans="5:5" ht="14.25" thickTop="1" thickBot="1">
      <c r="E7035"/>
    </row>
    <row r="7036" spans="5:5" ht="14.25" thickTop="1" thickBot="1">
      <c r="E7036"/>
    </row>
    <row r="7037" spans="5:5" ht="14.25" thickTop="1" thickBot="1">
      <c r="E7037"/>
    </row>
    <row r="7038" spans="5:5" ht="14.25" thickTop="1" thickBot="1">
      <c r="E7038"/>
    </row>
    <row r="7039" spans="5:5" ht="14.25" thickTop="1" thickBot="1">
      <c r="E7039"/>
    </row>
    <row r="7040" spans="5:5" ht="14.25" thickTop="1" thickBot="1">
      <c r="E7040"/>
    </row>
    <row r="7041" spans="5:5" ht="14.25" thickTop="1" thickBot="1">
      <c r="E7041"/>
    </row>
    <row r="7042" spans="5:5" ht="14.25" thickTop="1" thickBot="1">
      <c r="E7042"/>
    </row>
    <row r="7043" spans="5:5" ht="14.25" thickTop="1" thickBot="1">
      <c r="E7043"/>
    </row>
    <row r="7044" spans="5:5" ht="14.25" thickTop="1" thickBot="1">
      <c r="E7044"/>
    </row>
    <row r="7045" spans="5:5" ht="14.25" thickTop="1" thickBot="1">
      <c r="E7045"/>
    </row>
    <row r="7046" spans="5:5" ht="14.25" thickTop="1" thickBot="1">
      <c r="E7046"/>
    </row>
    <row r="7047" spans="5:5" ht="14.25" thickTop="1" thickBot="1">
      <c r="E7047"/>
    </row>
    <row r="7048" spans="5:5" ht="14.25" thickTop="1" thickBot="1">
      <c r="E7048"/>
    </row>
    <row r="7049" spans="5:5" ht="14.25" thickTop="1" thickBot="1">
      <c r="E7049"/>
    </row>
    <row r="7050" spans="5:5" ht="14.25" thickTop="1" thickBot="1">
      <c r="E7050"/>
    </row>
    <row r="7051" spans="5:5" ht="14.25" thickTop="1" thickBot="1">
      <c r="E7051"/>
    </row>
    <row r="7052" spans="5:5" ht="14.25" thickTop="1" thickBot="1">
      <c r="E7052"/>
    </row>
    <row r="7053" spans="5:5" ht="14.25" thickTop="1" thickBot="1">
      <c r="E7053"/>
    </row>
    <row r="7054" spans="5:5" ht="14.25" thickTop="1" thickBot="1">
      <c r="E7054"/>
    </row>
    <row r="7055" spans="5:5" ht="14.25" thickTop="1" thickBot="1">
      <c r="E7055"/>
    </row>
    <row r="7056" spans="5:5" ht="14.25" thickTop="1" thickBot="1">
      <c r="E7056"/>
    </row>
    <row r="7057" spans="5:5" ht="14.25" thickTop="1" thickBot="1">
      <c r="E7057"/>
    </row>
    <row r="7058" spans="5:5" ht="14.25" thickTop="1" thickBot="1">
      <c r="E7058"/>
    </row>
    <row r="7059" spans="5:5" ht="14.25" thickTop="1" thickBot="1">
      <c r="E7059"/>
    </row>
    <row r="7060" spans="5:5" ht="14.25" thickTop="1" thickBot="1">
      <c r="E7060"/>
    </row>
    <row r="7061" spans="5:5" ht="14.25" thickTop="1" thickBot="1">
      <c r="E7061"/>
    </row>
    <row r="7062" spans="5:5" ht="14.25" thickTop="1" thickBot="1">
      <c r="E7062"/>
    </row>
    <row r="7063" spans="5:5" ht="14.25" thickTop="1" thickBot="1">
      <c r="E7063"/>
    </row>
    <row r="7064" spans="5:5" ht="14.25" thickTop="1" thickBot="1">
      <c r="E7064"/>
    </row>
    <row r="7065" spans="5:5" ht="14.25" thickTop="1" thickBot="1">
      <c r="E7065"/>
    </row>
    <row r="7066" spans="5:5" ht="14.25" thickTop="1" thickBot="1">
      <c r="E7066"/>
    </row>
    <row r="7067" spans="5:5" ht="14.25" thickTop="1" thickBot="1">
      <c r="E7067"/>
    </row>
    <row r="7068" spans="5:5" ht="14.25" thickTop="1" thickBot="1">
      <c r="E7068"/>
    </row>
    <row r="7069" spans="5:5" ht="14.25" thickTop="1" thickBot="1">
      <c r="E7069"/>
    </row>
    <row r="7070" spans="5:5" ht="14.25" thickTop="1" thickBot="1">
      <c r="E7070"/>
    </row>
    <row r="7071" spans="5:5" ht="14.25" thickTop="1" thickBot="1">
      <c r="E7071"/>
    </row>
    <row r="7072" spans="5:5" ht="14.25" thickTop="1" thickBot="1">
      <c r="E7072"/>
    </row>
    <row r="7073" spans="5:5" ht="14.25" thickTop="1" thickBot="1">
      <c r="E7073"/>
    </row>
    <row r="7074" spans="5:5" ht="14.25" thickTop="1" thickBot="1">
      <c r="E7074"/>
    </row>
    <row r="7075" spans="5:5" ht="14.25" thickTop="1" thickBot="1">
      <c r="E7075"/>
    </row>
    <row r="7076" spans="5:5" ht="14.25" thickTop="1" thickBot="1">
      <c r="E7076"/>
    </row>
    <row r="7077" spans="5:5" ht="14.25" thickTop="1" thickBot="1">
      <c r="E7077"/>
    </row>
    <row r="7078" spans="5:5" ht="14.25" thickTop="1" thickBot="1">
      <c r="E7078"/>
    </row>
    <row r="7079" spans="5:5" ht="14.25" thickTop="1" thickBot="1">
      <c r="E7079"/>
    </row>
    <row r="7080" spans="5:5" ht="14.25" thickTop="1" thickBot="1">
      <c r="E7080"/>
    </row>
    <row r="7081" spans="5:5" ht="14.25" thickTop="1" thickBot="1">
      <c r="E7081"/>
    </row>
    <row r="7082" spans="5:5" ht="14.25" thickTop="1" thickBot="1">
      <c r="E7082"/>
    </row>
    <row r="7083" spans="5:5" ht="14.25" thickTop="1" thickBot="1">
      <c r="E7083"/>
    </row>
    <row r="7084" spans="5:5" ht="14.25" thickTop="1" thickBot="1">
      <c r="E7084"/>
    </row>
    <row r="7085" spans="5:5" ht="14.25" thickTop="1" thickBot="1">
      <c r="E7085"/>
    </row>
    <row r="7086" spans="5:5" ht="14.25" thickTop="1" thickBot="1">
      <c r="E7086"/>
    </row>
    <row r="7087" spans="5:5" ht="14.25" thickTop="1" thickBot="1">
      <c r="E7087"/>
    </row>
    <row r="7088" spans="5:5" ht="14.25" thickTop="1" thickBot="1">
      <c r="E7088"/>
    </row>
    <row r="7089" spans="5:5" ht="14.25" thickTop="1" thickBot="1">
      <c r="E7089"/>
    </row>
    <row r="7090" spans="5:5" ht="14.25" thickTop="1" thickBot="1">
      <c r="E7090"/>
    </row>
    <row r="7091" spans="5:5" ht="14.25" thickTop="1" thickBot="1">
      <c r="E7091"/>
    </row>
    <row r="7092" spans="5:5" ht="14.25" thickTop="1" thickBot="1">
      <c r="E7092"/>
    </row>
    <row r="7093" spans="5:5" ht="14.25" thickTop="1" thickBot="1">
      <c r="E7093"/>
    </row>
    <row r="7094" spans="5:5" ht="14.25" thickTop="1" thickBot="1">
      <c r="E7094"/>
    </row>
    <row r="7095" spans="5:5" ht="14.25" thickTop="1" thickBot="1">
      <c r="E7095"/>
    </row>
    <row r="7096" spans="5:5" ht="14.25" thickTop="1" thickBot="1">
      <c r="E7096"/>
    </row>
    <row r="7097" spans="5:5" ht="14.25" thickTop="1" thickBot="1">
      <c r="E7097"/>
    </row>
    <row r="7098" spans="5:5" ht="14.25" thickTop="1" thickBot="1">
      <c r="E7098"/>
    </row>
    <row r="7099" spans="5:5" ht="14.25" thickTop="1" thickBot="1">
      <c r="E7099"/>
    </row>
    <row r="7100" spans="5:5" ht="14.25" thickTop="1" thickBot="1">
      <c r="E7100"/>
    </row>
    <row r="7101" spans="5:5" ht="14.25" thickTop="1" thickBot="1">
      <c r="E7101"/>
    </row>
    <row r="7102" spans="5:5" ht="14.25" thickTop="1" thickBot="1">
      <c r="E7102"/>
    </row>
    <row r="7103" spans="5:5" ht="14.25" thickTop="1" thickBot="1">
      <c r="E7103"/>
    </row>
    <row r="7104" spans="5:5" ht="14.25" thickTop="1" thickBot="1">
      <c r="E7104"/>
    </row>
    <row r="7105" spans="5:5" ht="14.25" thickTop="1" thickBot="1">
      <c r="E7105"/>
    </row>
    <row r="7106" spans="5:5" ht="14.25" thickTop="1" thickBot="1">
      <c r="E7106"/>
    </row>
    <row r="7107" spans="5:5" ht="14.25" thickTop="1" thickBot="1">
      <c r="E7107"/>
    </row>
    <row r="7108" spans="5:5" ht="14.25" thickTop="1" thickBot="1">
      <c r="E7108"/>
    </row>
    <row r="7109" spans="5:5" ht="14.25" thickTop="1" thickBot="1">
      <c r="E7109"/>
    </row>
    <row r="7110" spans="5:5" ht="14.25" thickTop="1" thickBot="1">
      <c r="E7110"/>
    </row>
    <row r="7111" spans="5:5" ht="14.25" thickTop="1" thickBot="1">
      <c r="E7111"/>
    </row>
    <row r="7112" spans="5:5" ht="14.25" thickTop="1" thickBot="1">
      <c r="E7112"/>
    </row>
    <row r="7113" spans="5:5" ht="14.25" thickTop="1" thickBot="1">
      <c r="E7113"/>
    </row>
    <row r="7114" spans="5:5" ht="14.25" thickTop="1" thickBot="1">
      <c r="E7114"/>
    </row>
    <row r="7115" spans="5:5" ht="14.25" thickTop="1" thickBot="1">
      <c r="E7115"/>
    </row>
    <row r="7116" spans="5:5" ht="14.25" thickTop="1" thickBot="1">
      <c r="E7116"/>
    </row>
    <row r="7117" spans="5:5" ht="14.25" thickTop="1" thickBot="1">
      <c r="E7117"/>
    </row>
    <row r="7118" spans="5:5" ht="14.25" thickTop="1" thickBot="1">
      <c r="E7118"/>
    </row>
    <row r="7119" spans="5:5" ht="14.25" thickTop="1" thickBot="1">
      <c r="E7119"/>
    </row>
    <row r="7120" spans="5:5" ht="14.25" thickTop="1" thickBot="1">
      <c r="E7120"/>
    </row>
    <row r="7121" spans="5:5" ht="14.25" thickTop="1" thickBot="1">
      <c r="E7121"/>
    </row>
    <row r="7122" spans="5:5" ht="14.25" thickTop="1" thickBot="1">
      <c r="E7122"/>
    </row>
    <row r="7123" spans="5:5" ht="14.25" thickTop="1" thickBot="1">
      <c r="E7123"/>
    </row>
    <row r="7124" spans="5:5" ht="14.25" thickTop="1" thickBot="1">
      <c r="E7124"/>
    </row>
    <row r="7125" spans="5:5" ht="14.25" thickTop="1" thickBot="1">
      <c r="E7125"/>
    </row>
    <row r="7126" spans="5:5" ht="14.25" thickTop="1" thickBot="1">
      <c r="E7126"/>
    </row>
    <row r="7127" spans="5:5" ht="14.25" thickTop="1" thickBot="1">
      <c r="E7127"/>
    </row>
    <row r="7128" spans="5:5" ht="14.25" thickTop="1" thickBot="1">
      <c r="E7128"/>
    </row>
    <row r="7129" spans="5:5" ht="14.25" thickTop="1" thickBot="1">
      <c r="E7129"/>
    </row>
    <row r="7130" spans="5:5" ht="14.25" thickTop="1" thickBot="1">
      <c r="E7130"/>
    </row>
    <row r="7131" spans="5:5" ht="14.25" thickTop="1" thickBot="1">
      <c r="E7131"/>
    </row>
    <row r="7132" spans="5:5" ht="14.25" thickTop="1" thickBot="1">
      <c r="E7132"/>
    </row>
    <row r="7133" spans="5:5" ht="14.25" thickTop="1" thickBot="1">
      <c r="E7133"/>
    </row>
    <row r="7134" spans="5:5" ht="14.25" thickTop="1" thickBot="1">
      <c r="E7134"/>
    </row>
    <row r="7135" spans="5:5" ht="14.25" thickTop="1" thickBot="1">
      <c r="E7135"/>
    </row>
    <row r="7136" spans="5:5" ht="14.25" thickTop="1" thickBot="1">
      <c r="E7136"/>
    </row>
    <row r="7137" spans="5:5" ht="14.25" thickTop="1" thickBot="1">
      <c r="E7137"/>
    </row>
    <row r="7138" spans="5:5" ht="14.25" thickTop="1" thickBot="1">
      <c r="E7138"/>
    </row>
    <row r="7139" spans="5:5" ht="14.25" thickTop="1" thickBot="1">
      <c r="E7139"/>
    </row>
    <row r="7140" spans="5:5" ht="14.25" thickTop="1" thickBot="1">
      <c r="E7140"/>
    </row>
    <row r="7141" spans="5:5" ht="14.25" thickTop="1" thickBot="1">
      <c r="E7141"/>
    </row>
    <row r="7142" spans="5:5" ht="14.25" thickTop="1" thickBot="1">
      <c r="E7142"/>
    </row>
    <row r="7143" spans="5:5" ht="14.25" thickTop="1" thickBot="1">
      <c r="E7143"/>
    </row>
    <row r="7144" spans="5:5" ht="14.25" thickTop="1" thickBot="1">
      <c r="E7144"/>
    </row>
    <row r="7145" spans="5:5" ht="14.25" thickTop="1" thickBot="1">
      <c r="E7145"/>
    </row>
    <row r="7146" spans="5:5" ht="14.25" thickTop="1" thickBot="1">
      <c r="E7146"/>
    </row>
    <row r="7147" spans="5:5" ht="14.25" thickTop="1" thickBot="1">
      <c r="E7147"/>
    </row>
    <row r="7148" spans="5:5" ht="14.25" thickTop="1" thickBot="1">
      <c r="E7148"/>
    </row>
    <row r="7149" spans="5:5" ht="14.25" thickTop="1" thickBot="1">
      <c r="E7149"/>
    </row>
    <row r="7150" spans="5:5" ht="14.25" thickTop="1" thickBot="1">
      <c r="E7150"/>
    </row>
    <row r="7151" spans="5:5" ht="14.25" thickTop="1" thickBot="1">
      <c r="E7151"/>
    </row>
    <row r="7152" spans="5:5" ht="14.25" thickTop="1" thickBot="1">
      <c r="E7152"/>
    </row>
    <row r="7153" spans="5:5" ht="14.25" thickTop="1" thickBot="1">
      <c r="E7153"/>
    </row>
    <row r="7154" spans="5:5" ht="14.25" thickTop="1" thickBot="1">
      <c r="E7154"/>
    </row>
    <row r="7155" spans="5:5" ht="14.25" thickTop="1" thickBot="1">
      <c r="E7155"/>
    </row>
    <row r="7156" spans="5:5" ht="14.25" thickTop="1" thickBot="1">
      <c r="E7156"/>
    </row>
    <row r="7157" spans="5:5" ht="14.25" thickTop="1" thickBot="1">
      <c r="E7157"/>
    </row>
    <row r="7158" spans="5:5" ht="14.25" thickTop="1" thickBot="1">
      <c r="E7158"/>
    </row>
    <row r="7159" spans="5:5" ht="14.25" thickTop="1" thickBot="1">
      <c r="E7159"/>
    </row>
    <row r="7160" spans="5:5" ht="14.25" thickTop="1" thickBot="1">
      <c r="E7160"/>
    </row>
    <row r="7161" spans="5:5" ht="14.25" thickTop="1" thickBot="1">
      <c r="E7161"/>
    </row>
    <row r="7162" spans="5:5" ht="14.25" thickTop="1" thickBot="1">
      <c r="E7162"/>
    </row>
    <row r="7163" spans="5:5" ht="14.25" thickTop="1" thickBot="1">
      <c r="E7163"/>
    </row>
    <row r="7164" spans="5:5" ht="14.25" thickTop="1" thickBot="1">
      <c r="E7164"/>
    </row>
    <row r="7165" spans="5:5" ht="14.25" thickTop="1" thickBot="1">
      <c r="E7165"/>
    </row>
    <row r="7166" spans="5:5" ht="14.25" thickTop="1" thickBot="1">
      <c r="E7166"/>
    </row>
    <row r="7167" spans="5:5" ht="14.25" thickTop="1" thickBot="1">
      <c r="E7167"/>
    </row>
    <row r="7168" spans="5:5" ht="14.25" thickTop="1" thickBot="1">
      <c r="E7168"/>
    </row>
    <row r="7169" spans="5:5" ht="14.25" thickTop="1" thickBot="1">
      <c r="E7169"/>
    </row>
    <row r="7170" spans="5:5" ht="14.25" thickTop="1" thickBot="1">
      <c r="E7170"/>
    </row>
    <row r="7171" spans="5:5" ht="14.25" thickTop="1" thickBot="1">
      <c r="E7171"/>
    </row>
    <row r="7172" spans="5:5" ht="14.25" thickTop="1" thickBot="1">
      <c r="E7172"/>
    </row>
    <row r="7173" spans="5:5" ht="14.25" thickTop="1" thickBot="1">
      <c r="E7173"/>
    </row>
    <row r="7174" spans="5:5" ht="14.25" thickTop="1" thickBot="1">
      <c r="E7174"/>
    </row>
    <row r="7175" spans="5:5" ht="14.25" thickTop="1" thickBot="1">
      <c r="E7175"/>
    </row>
    <row r="7176" spans="5:5" ht="14.25" thickTop="1" thickBot="1">
      <c r="E7176"/>
    </row>
    <row r="7177" spans="5:5" ht="14.25" thickTop="1" thickBot="1">
      <c r="E7177"/>
    </row>
    <row r="7178" spans="5:5" ht="14.25" thickTop="1" thickBot="1">
      <c r="E7178"/>
    </row>
    <row r="7179" spans="5:5" ht="14.25" thickTop="1" thickBot="1">
      <c r="E7179"/>
    </row>
    <row r="7180" spans="5:5" ht="14.25" thickTop="1" thickBot="1">
      <c r="E7180"/>
    </row>
    <row r="7181" spans="5:5" ht="14.25" thickTop="1" thickBot="1">
      <c r="E7181"/>
    </row>
    <row r="7182" spans="5:5" ht="14.25" thickTop="1" thickBot="1">
      <c r="E7182"/>
    </row>
    <row r="7183" spans="5:5" ht="14.25" thickTop="1" thickBot="1">
      <c r="E7183"/>
    </row>
    <row r="7184" spans="5:5" ht="14.25" thickTop="1" thickBot="1">
      <c r="E7184"/>
    </row>
    <row r="7185" spans="5:5" ht="14.25" thickTop="1" thickBot="1">
      <c r="E7185"/>
    </row>
    <row r="7186" spans="5:5" ht="14.25" thickTop="1" thickBot="1">
      <c r="E7186"/>
    </row>
    <row r="7187" spans="5:5" ht="14.25" thickTop="1" thickBot="1">
      <c r="E7187"/>
    </row>
    <row r="7188" spans="5:5" ht="14.25" thickTop="1" thickBot="1">
      <c r="E7188"/>
    </row>
    <row r="7189" spans="5:5" ht="14.25" thickTop="1" thickBot="1">
      <c r="E7189"/>
    </row>
    <row r="7190" spans="5:5" ht="14.25" thickTop="1" thickBot="1">
      <c r="E7190"/>
    </row>
    <row r="7191" spans="5:5" ht="14.25" thickTop="1" thickBot="1">
      <c r="E7191"/>
    </row>
    <row r="7192" spans="5:5" ht="14.25" thickTop="1" thickBot="1">
      <c r="E7192"/>
    </row>
    <row r="7193" spans="5:5" ht="14.25" thickTop="1" thickBot="1">
      <c r="E7193"/>
    </row>
    <row r="7194" spans="5:5" ht="14.25" thickTop="1" thickBot="1">
      <c r="E7194"/>
    </row>
    <row r="7195" spans="5:5" ht="14.25" thickTop="1" thickBot="1">
      <c r="E7195"/>
    </row>
    <row r="7196" spans="5:5" ht="14.25" thickTop="1" thickBot="1">
      <c r="E7196"/>
    </row>
    <row r="7197" spans="5:5" ht="14.25" thickTop="1" thickBot="1">
      <c r="E7197"/>
    </row>
    <row r="7198" spans="5:5" ht="14.25" thickTop="1" thickBot="1">
      <c r="E7198"/>
    </row>
    <row r="7199" spans="5:5" ht="14.25" thickTop="1" thickBot="1">
      <c r="E7199"/>
    </row>
    <row r="7200" spans="5:5" ht="14.25" thickTop="1" thickBot="1">
      <c r="E7200"/>
    </row>
    <row r="7201" spans="5:5" ht="14.25" thickTop="1" thickBot="1">
      <c r="E7201"/>
    </row>
    <row r="7202" spans="5:5" ht="14.25" thickTop="1" thickBot="1">
      <c r="E7202"/>
    </row>
    <row r="7203" spans="5:5" ht="14.25" thickTop="1" thickBot="1">
      <c r="E7203"/>
    </row>
    <row r="7204" spans="5:5" ht="14.25" thickTop="1" thickBot="1">
      <c r="E7204"/>
    </row>
    <row r="7205" spans="5:5" ht="14.25" thickTop="1" thickBot="1">
      <c r="E7205"/>
    </row>
    <row r="7206" spans="5:5" ht="14.25" thickTop="1" thickBot="1">
      <c r="E7206"/>
    </row>
    <row r="7207" spans="5:5" ht="14.25" thickTop="1" thickBot="1">
      <c r="E7207"/>
    </row>
    <row r="7208" spans="5:5" ht="14.25" thickTop="1" thickBot="1">
      <c r="E7208"/>
    </row>
    <row r="7209" spans="5:5" ht="14.25" thickTop="1" thickBot="1">
      <c r="E7209"/>
    </row>
    <row r="7210" spans="5:5" ht="14.25" thickTop="1" thickBot="1">
      <c r="E7210"/>
    </row>
    <row r="7211" spans="5:5" ht="14.25" thickTop="1" thickBot="1">
      <c r="E7211"/>
    </row>
    <row r="7212" spans="5:5" ht="14.25" thickTop="1" thickBot="1">
      <c r="E7212"/>
    </row>
    <row r="7213" spans="5:5" ht="14.25" thickTop="1" thickBot="1">
      <c r="E7213"/>
    </row>
    <row r="7214" spans="5:5" ht="14.25" thickTop="1" thickBot="1">
      <c r="E7214"/>
    </row>
    <row r="7215" spans="5:5" ht="14.25" thickTop="1" thickBot="1">
      <c r="E7215"/>
    </row>
    <row r="7216" spans="5:5" ht="14.25" thickTop="1" thickBot="1">
      <c r="E7216"/>
    </row>
    <row r="7217" spans="5:5" ht="14.25" thickTop="1" thickBot="1">
      <c r="E7217"/>
    </row>
    <row r="7218" spans="5:5" ht="14.25" thickTop="1" thickBot="1">
      <c r="E7218"/>
    </row>
    <row r="7219" spans="5:5" ht="14.25" thickTop="1" thickBot="1">
      <c r="E7219"/>
    </row>
    <row r="7220" spans="5:5" ht="14.25" thickTop="1" thickBot="1">
      <c r="E7220"/>
    </row>
    <row r="7221" spans="5:5" ht="14.25" thickTop="1" thickBot="1">
      <c r="E7221"/>
    </row>
    <row r="7222" spans="5:5" ht="14.25" thickTop="1" thickBot="1">
      <c r="E7222"/>
    </row>
    <row r="7223" spans="5:5" ht="14.25" thickTop="1" thickBot="1">
      <c r="E7223"/>
    </row>
    <row r="7224" spans="5:5" ht="14.25" thickTop="1" thickBot="1">
      <c r="E7224"/>
    </row>
    <row r="7225" spans="5:5" ht="14.25" thickTop="1" thickBot="1">
      <c r="E7225"/>
    </row>
    <row r="7226" spans="5:5" ht="14.25" thickTop="1" thickBot="1">
      <c r="E7226"/>
    </row>
    <row r="7227" spans="5:5" ht="14.25" thickTop="1" thickBot="1">
      <c r="E7227"/>
    </row>
    <row r="7228" spans="5:5" ht="14.25" thickTop="1" thickBot="1">
      <c r="E7228"/>
    </row>
    <row r="7229" spans="5:5" ht="14.25" thickTop="1" thickBot="1">
      <c r="E7229"/>
    </row>
    <row r="7230" spans="5:5" ht="14.25" thickTop="1" thickBot="1">
      <c r="E7230"/>
    </row>
    <row r="7231" spans="5:5" ht="14.25" thickTop="1" thickBot="1">
      <c r="E7231"/>
    </row>
    <row r="7232" spans="5:5" ht="14.25" thickTop="1" thickBot="1">
      <c r="E7232"/>
    </row>
    <row r="7233" spans="5:5" ht="14.25" thickTop="1" thickBot="1">
      <c r="E7233"/>
    </row>
    <row r="7234" spans="5:5" ht="14.25" thickTop="1" thickBot="1">
      <c r="E7234"/>
    </row>
    <row r="7235" spans="5:5" ht="14.25" thickTop="1" thickBot="1">
      <c r="E7235"/>
    </row>
    <row r="7236" spans="5:5" ht="14.25" thickTop="1" thickBot="1">
      <c r="E7236"/>
    </row>
    <row r="7237" spans="5:5" ht="14.25" thickTop="1" thickBot="1">
      <c r="E7237"/>
    </row>
    <row r="7238" spans="5:5" ht="14.25" thickTop="1" thickBot="1">
      <c r="E7238"/>
    </row>
    <row r="7239" spans="5:5" ht="14.25" thickTop="1" thickBot="1">
      <c r="E7239"/>
    </row>
    <row r="7240" spans="5:5" ht="14.25" thickTop="1" thickBot="1">
      <c r="E7240"/>
    </row>
    <row r="7241" spans="5:5" ht="14.25" thickTop="1" thickBot="1">
      <c r="E7241"/>
    </row>
    <row r="7242" spans="5:5" ht="14.25" thickTop="1" thickBot="1">
      <c r="E7242"/>
    </row>
    <row r="7243" spans="5:5" ht="14.25" thickTop="1" thickBot="1">
      <c r="E7243"/>
    </row>
    <row r="7244" spans="5:5" ht="14.25" thickTop="1" thickBot="1">
      <c r="E7244"/>
    </row>
    <row r="7245" spans="5:5" ht="14.25" thickTop="1" thickBot="1">
      <c r="E7245"/>
    </row>
    <row r="7246" spans="5:5" ht="14.25" thickTop="1" thickBot="1">
      <c r="E7246"/>
    </row>
    <row r="7247" spans="5:5" ht="14.25" thickTop="1" thickBot="1">
      <c r="E7247"/>
    </row>
    <row r="7248" spans="5:5" ht="14.25" thickTop="1" thickBot="1">
      <c r="E7248"/>
    </row>
    <row r="7249" spans="5:5" ht="14.25" thickTop="1" thickBot="1">
      <c r="E7249"/>
    </row>
    <row r="7250" spans="5:5" ht="14.25" thickTop="1" thickBot="1">
      <c r="E7250"/>
    </row>
    <row r="7251" spans="5:5" ht="14.25" thickTop="1" thickBot="1">
      <c r="E7251"/>
    </row>
    <row r="7252" spans="5:5" ht="14.25" thickTop="1" thickBot="1">
      <c r="E7252"/>
    </row>
    <row r="7253" spans="5:5" ht="14.25" thickTop="1" thickBot="1">
      <c r="E7253"/>
    </row>
    <row r="7254" spans="5:5" ht="14.25" thickTop="1" thickBot="1">
      <c r="E7254"/>
    </row>
    <row r="7255" spans="5:5" ht="14.25" thickTop="1" thickBot="1">
      <c r="E7255"/>
    </row>
    <row r="7256" spans="5:5" ht="14.25" thickTop="1" thickBot="1">
      <c r="E7256"/>
    </row>
    <row r="7257" spans="5:5" ht="14.25" thickTop="1" thickBot="1">
      <c r="E7257"/>
    </row>
    <row r="7258" spans="5:5" ht="14.25" thickTop="1" thickBot="1">
      <c r="E7258"/>
    </row>
    <row r="7259" spans="5:5" ht="14.25" thickTop="1" thickBot="1">
      <c r="E7259"/>
    </row>
    <row r="7260" spans="5:5" ht="14.25" thickTop="1" thickBot="1">
      <c r="E7260"/>
    </row>
    <row r="7261" spans="5:5" ht="14.25" thickTop="1" thickBot="1">
      <c r="E7261"/>
    </row>
    <row r="7262" spans="5:5" ht="14.25" thickTop="1" thickBot="1">
      <c r="E7262"/>
    </row>
    <row r="7263" spans="5:5" ht="14.25" thickTop="1" thickBot="1">
      <c r="E7263"/>
    </row>
    <row r="7264" spans="5:5" ht="14.25" thickTop="1" thickBot="1">
      <c r="E7264"/>
    </row>
    <row r="7265" spans="5:5" ht="14.25" thickTop="1" thickBot="1">
      <c r="E7265"/>
    </row>
    <row r="7266" spans="5:5" ht="14.25" thickTop="1" thickBot="1">
      <c r="E7266"/>
    </row>
    <row r="7267" spans="5:5" ht="14.25" thickTop="1" thickBot="1">
      <c r="E7267"/>
    </row>
    <row r="7268" spans="5:5" ht="14.25" thickTop="1" thickBot="1">
      <c r="E7268"/>
    </row>
    <row r="7269" spans="5:5" ht="14.25" thickTop="1" thickBot="1">
      <c r="E7269"/>
    </row>
    <row r="7270" spans="5:5" ht="14.25" thickTop="1" thickBot="1">
      <c r="E7270"/>
    </row>
    <row r="7271" spans="5:5" ht="14.25" thickTop="1" thickBot="1">
      <c r="E7271"/>
    </row>
    <row r="7272" spans="5:5" ht="14.25" thickTop="1" thickBot="1">
      <c r="E7272"/>
    </row>
    <row r="7273" spans="5:5" ht="14.25" thickTop="1" thickBot="1">
      <c r="E7273"/>
    </row>
    <row r="7274" spans="5:5" ht="14.25" thickTop="1" thickBot="1">
      <c r="E7274"/>
    </row>
    <row r="7275" spans="5:5" ht="14.25" thickTop="1" thickBot="1">
      <c r="E7275"/>
    </row>
    <row r="7276" spans="5:5" ht="14.25" thickTop="1" thickBot="1">
      <c r="E7276"/>
    </row>
    <row r="7277" spans="5:5" ht="14.25" thickTop="1" thickBot="1">
      <c r="E7277"/>
    </row>
    <row r="7278" spans="5:5" ht="14.25" thickTop="1" thickBot="1">
      <c r="E7278"/>
    </row>
    <row r="7279" spans="5:5" ht="14.25" thickTop="1" thickBot="1">
      <c r="E7279"/>
    </row>
    <row r="7280" spans="5:5" ht="14.25" thickTop="1" thickBot="1">
      <c r="E7280"/>
    </row>
    <row r="7281" spans="5:5" ht="14.25" thickTop="1" thickBot="1">
      <c r="E7281"/>
    </row>
    <row r="7282" spans="5:5" ht="14.25" thickTop="1" thickBot="1">
      <c r="E7282"/>
    </row>
    <row r="7283" spans="5:5" ht="14.25" thickTop="1" thickBot="1">
      <c r="E7283"/>
    </row>
    <row r="7284" spans="5:5" ht="14.25" thickTop="1" thickBot="1">
      <c r="E7284"/>
    </row>
    <row r="7285" spans="5:5" ht="14.25" thickTop="1" thickBot="1">
      <c r="E7285"/>
    </row>
    <row r="7286" spans="5:5" ht="14.25" thickTop="1" thickBot="1">
      <c r="E7286"/>
    </row>
    <row r="7287" spans="5:5" ht="14.25" thickTop="1" thickBot="1">
      <c r="E7287"/>
    </row>
    <row r="7288" spans="5:5" ht="14.25" thickTop="1" thickBot="1">
      <c r="E7288"/>
    </row>
    <row r="7289" spans="5:5" ht="14.25" thickTop="1" thickBot="1">
      <c r="E7289"/>
    </row>
    <row r="7290" spans="5:5" ht="14.25" thickTop="1" thickBot="1">
      <c r="E7290"/>
    </row>
    <row r="7291" spans="5:5" ht="14.25" thickTop="1" thickBot="1">
      <c r="E7291"/>
    </row>
    <row r="7292" spans="5:5" ht="14.25" thickTop="1" thickBot="1">
      <c r="E7292"/>
    </row>
    <row r="7293" spans="5:5" ht="14.25" thickTop="1" thickBot="1">
      <c r="E7293"/>
    </row>
    <row r="7294" spans="5:5" ht="14.25" thickTop="1" thickBot="1">
      <c r="E7294"/>
    </row>
    <row r="7295" spans="5:5" ht="14.25" thickTop="1" thickBot="1">
      <c r="E7295"/>
    </row>
    <row r="7296" spans="5:5" ht="14.25" thickTop="1" thickBot="1">
      <c r="E7296"/>
    </row>
    <row r="7297" spans="5:5" ht="14.25" thickTop="1" thickBot="1">
      <c r="E7297"/>
    </row>
    <row r="7298" spans="5:5" ht="14.25" thickTop="1" thickBot="1">
      <c r="E7298"/>
    </row>
    <row r="7299" spans="5:5" ht="14.25" thickTop="1" thickBot="1">
      <c r="E7299"/>
    </row>
    <row r="7300" spans="5:5" ht="14.25" thickTop="1" thickBot="1">
      <c r="E7300"/>
    </row>
    <row r="7301" spans="5:5" ht="14.25" thickTop="1" thickBot="1">
      <c r="E7301"/>
    </row>
    <row r="7302" spans="5:5" ht="14.25" thickTop="1" thickBot="1">
      <c r="E7302"/>
    </row>
    <row r="7303" spans="5:5" ht="14.25" thickTop="1" thickBot="1">
      <c r="E7303"/>
    </row>
    <row r="7304" spans="5:5" ht="14.25" thickTop="1" thickBot="1">
      <c r="E7304"/>
    </row>
    <row r="7305" spans="5:5" ht="14.25" thickTop="1" thickBot="1">
      <c r="E7305"/>
    </row>
    <row r="7306" spans="5:5" ht="14.25" thickTop="1" thickBot="1">
      <c r="E7306"/>
    </row>
    <row r="7307" spans="5:5" ht="14.25" thickTop="1" thickBot="1">
      <c r="E7307"/>
    </row>
    <row r="7308" spans="5:5" ht="14.25" thickTop="1" thickBot="1">
      <c r="E7308"/>
    </row>
    <row r="7309" spans="5:5" ht="14.25" thickTop="1" thickBot="1">
      <c r="E7309"/>
    </row>
    <row r="7310" spans="5:5" ht="14.25" thickTop="1" thickBot="1">
      <c r="E7310"/>
    </row>
    <row r="7311" spans="5:5" ht="14.25" thickTop="1" thickBot="1">
      <c r="E7311"/>
    </row>
    <row r="7312" spans="5:5" ht="14.25" thickTop="1" thickBot="1">
      <c r="E7312"/>
    </row>
    <row r="7313" spans="5:5" ht="14.25" thickTop="1" thickBot="1">
      <c r="E7313"/>
    </row>
    <row r="7314" spans="5:5" ht="14.25" thickTop="1" thickBot="1">
      <c r="E7314"/>
    </row>
    <row r="7315" spans="5:5" ht="14.25" thickTop="1" thickBot="1">
      <c r="E7315"/>
    </row>
    <row r="7316" spans="5:5" ht="14.25" thickTop="1" thickBot="1">
      <c r="E7316"/>
    </row>
    <row r="7317" spans="5:5" ht="14.25" thickTop="1" thickBot="1">
      <c r="E7317"/>
    </row>
    <row r="7318" spans="5:5" ht="14.25" thickTop="1" thickBot="1">
      <c r="E7318"/>
    </row>
    <row r="7319" spans="5:5" ht="14.25" thickTop="1" thickBot="1">
      <c r="E7319"/>
    </row>
    <row r="7320" spans="5:5" ht="14.25" thickTop="1" thickBot="1">
      <c r="E7320"/>
    </row>
    <row r="7321" spans="5:5" ht="14.25" thickTop="1" thickBot="1">
      <c r="E7321"/>
    </row>
    <row r="7322" spans="5:5" ht="14.25" thickTop="1" thickBot="1">
      <c r="E7322"/>
    </row>
    <row r="7323" spans="5:5" ht="14.25" thickTop="1" thickBot="1">
      <c r="E7323"/>
    </row>
    <row r="7324" spans="5:5" ht="14.25" thickTop="1" thickBot="1">
      <c r="E7324"/>
    </row>
    <row r="7325" spans="5:5" ht="14.25" thickTop="1" thickBot="1">
      <c r="E7325"/>
    </row>
    <row r="7326" spans="5:5" ht="14.25" thickTop="1" thickBot="1">
      <c r="E7326"/>
    </row>
    <row r="7327" spans="5:5" ht="14.25" thickTop="1" thickBot="1">
      <c r="E7327"/>
    </row>
    <row r="7328" spans="5:5" ht="14.25" thickTop="1" thickBot="1">
      <c r="E7328"/>
    </row>
    <row r="7329" spans="5:5" ht="14.25" thickTop="1" thickBot="1">
      <c r="E7329"/>
    </row>
    <row r="7330" spans="5:5" ht="14.25" thickTop="1" thickBot="1">
      <c r="E7330"/>
    </row>
    <row r="7331" spans="5:5" ht="14.25" thickTop="1" thickBot="1">
      <c r="E7331"/>
    </row>
    <row r="7332" spans="5:5" ht="14.25" thickTop="1" thickBot="1">
      <c r="E7332"/>
    </row>
    <row r="7333" spans="5:5" ht="14.25" thickTop="1" thickBot="1">
      <c r="E7333"/>
    </row>
    <row r="7334" spans="5:5" ht="14.25" thickTop="1" thickBot="1">
      <c r="E7334"/>
    </row>
    <row r="7335" spans="5:5" ht="14.25" thickTop="1" thickBot="1">
      <c r="E7335"/>
    </row>
    <row r="7336" spans="5:5" ht="14.25" thickTop="1" thickBot="1">
      <c r="E7336"/>
    </row>
    <row r="7337" spans="5:5" ht="14.25" thickTop="1" thickBot="1">
      <c r="E7337"/>
    </row>
    <row r="7338" spans="5:5" ht="14.25" thickTop="1" thickBot="1">
      <c r="E7338"/>
    </row>
    <row r="7339" spans="5:5" ht="14.25" thickTop="1" thickBot="1">
      <c r="E7339"/>
    </row>
    <row r="7340" spans="5:5" ht="14.25" thickTop="1" thickBot="1">
      <c r="E7340"/>
    </row>
    <row r="7341" spans="5:5" ht="14.25" thickTop="1" thickBot="1">
      <c r="E7341"/>
    </row>
    <row r="7342" spans="5:5" ht="14.25" thickTop="1" thickBot="1">
      <c r="E7342"/>
    </row>
    <row r="7343" spans="5:5" ht="14.25" thickTop="1" thickBot="1">
      <c r="E7343"/>
    </row>
    <row r="7344" spans="5:5" ht="14.25" thickTop="1" thickBot="1">
      <c r="E7344"/>
    </row>
    <row r="7345" spans="5:5" ht="14.25" thickTop="1" thickBot="1">
      <c r="E7345"/>
    </row>
    <row r="7346" spans="5:5" ht="14.25" thickTop="1" thickBot="1">
      <c r="E7346"/>
    </row>
    <row r="7347" spans="5:5" ht="14.25" thickTop="1" thickBot="1">
      <c r="E7347"/>
    </row>
    <row r="7348" spans="5:5" ht="14.25" thickTop="1" thickBot="1">
      <c r="E7348"/>
    </row>
    <row r="7349" spans="5:5" ht="14.25" thickTop="1" thickBot="1">
      <c r="E7349"/>
    </row>
    <row r="7350" spans="5:5" ht="14.25" thickTop="1" thickBot="1">
      <c r="E7350"/>
    </row>
    <row r="7351" spans="5:5" ht="14.25" thickTop="1" thickBot="1">
      <c r="E7351"/>
    </row>
    <row r="7352" spans="5:5" ht="14.25" thickTop="1" thickBot="1">
      <c r="E7352"/>
    </row>
    <row r="7353" spans="5:5" ht="14.25" thickTop="1" thickBot="1">
      <c r="E7353"/>
    </row>
    <row r="7354" spans="5:5" ht="14.25" thickTop="1" thickBot="1">
      <c r="E7354"/>
    </row>
    <row r="7355" spans="5:5" ht="14.25" thickTop="1" thickBot="1">
      <c r="E7355"/>
    </row>
    <row r="7356" spans="5:5" ht="14.25" thickTop="1" thickBot="1">
      <c r="E7356"/>
    </row>
    <row r="7357" spans="5:5" ht="14.25" thickTop="1" thickBot="1">
      <c r="E7357"/>
    </row>
    <row r="7358" spans="5:5" ht="14.25" thickTop="1" thickBot="1">
      <c r="E7358"/>
    </row>
    <row r="7359" spans="5:5" ht="14.25" thickTop="1" thickBot="1">
      <c r="E7359"/>
    </row>
    <row r="7360" spans="5:5" ht="14.25" thickTop="1" thickBot="1">
      <c r="E7360"/>
    </row>
    <row r="7361" spans="5:5" ht="14.25" thickTop="1" thickBot="1">
      <c r="E7361"/>
    </row>
    <row r="7362" spans="5:5" ht="14.25" thickTop="1" thickBot="1">
      <c r="E7362"/>
    </row>
    <row r="7363" spans="5:5" ht="14.25" thickTop="1" thickBot="1">
      <c r="E7363"/>
    </row>
    <row r="7364" spans="5:5" ht="14.25" thickTop="1" thickBot="1">
      <c r="E7364"/>
    </row>
    <row r="7365" spans="5:5" ht="14.25" thickTop="1" thickBot="1">
      <c r="E7365"/>
    </row>
    <row r="7366" spans="5:5" ht="14.25" thickTop="1" thickBot="1">
      <c r="E7366"/>
    </row>
    <row r="7367" spans="5:5" ht="14.25" thickTop="1" thickBot="1">
      <c r="E7367"/>
    </row>
    <row r="7368" spans="5:5" ht="14.25" thickTop="1" thickBot="1">
      <c r="E7368"/>
    </row>
    <row r="7369" spans="5:5" ht="14.25" thickTop="1" thickBot="1">
      <c r="E7369"/>
    </row>
    <row r="7370" spans="5:5" ht="14.25" thickTop="1" thickBot="1">
      <c r="E7370"/>
    </row>
    <row r="7371" spans="5:5" ht="14.25" thickTop="1" thickBot="1">
      <c r="E7371"/>
    </row>
    <row r="7372" spans="5:5" ht="14.25" thickTop="1" thickBot="1">
      <c r="E7372"/>
    </row>
    <row r="7373" spans="5:5" ht="14.25" thickTop="1" thickBot="1">
      <c r="E7373"/>
    </row>
    <row r="7374" spans="5:5" ht="14.25" thickTop="1" thickBot="1">
      <c r="E7374"/>
    </row>
    <row r="7375" spans="5:5" ht="14.25" thickTop="1" thickBot="1">
      <c r="E7375"/>
    </row>
    <row r="7376" spans="5:5" ht="14.25" thickTop="1" thickBot="1">
      <c r="E7376"/>
    </row>
    <row r="7377" spans="5:5" ht="14.25" thickTop="1" thickBot="1">
      <c r="E7377"/>
    </row>
    <row r="7378" spans="5:5" ht="14.25" thickTop="1" thickBot="1">
      <c r="E7378"/>
    </row>
    <row r="7379" spans="5:5" ht="14.25" thickTop="1" thickBot="1">
      <c r="E7379"/>
    </row>
    <row r="7380" spans="5:5" ht="14.25" thickTop="1" thickBot="1">
      <c r="E7380"/>
    </row>
    <row r="7381" spans="5:5" ht="14.25" thickTop="1" thickBot="1">
      <c r="E7381"/>
    </row>
    <row r="7382" spans="5:5" ht="14.25" thickTop="1" thickBot="1">
      <c r="E7382"/>
    </row>
    <row r="7383" spans="5:5" ht="14.25" thickTop="1" thickBot="1">
      <c r="E7383"/>
    </row>
    <row r="7384" spans="5:5" ht="14.25" thickTop="1" thickBot="1">
      <c r="E7384"/>
    </row>
    <row r="7385" spans="5:5" ht="14.25" thickTop="1" thickBot="1">
      <c r="E7385"/>
    </row>
    <row r="7386" spans="5:5" ht="14.25" thickTop="1" thickBot="1">
      <c r="E7386"/>
    </row>
    <row r="7387" spans="5:5" ht="14.25" thickTop="1" thickBot="1">
      <c r="E7387"/>
    </row>
    <row r="7388" spans="5:5" ht="14.25" thickTop="1" thickBot="1">
      <c r="E7388"/>
    </row>
    <row r="7389" spans="5:5" ht="14.25" thickTop="1" thickBot="1">
      <c r="E7389"/>
    </row>
    <row r="7390" spans="5:5" ht="14.25" thickTop="1" thickBot="1">
      <c r="E7390"/>
    </row>
    <row r="7391" spans="5:5" ht="14.25" thickTop="1" thickBot="1">
      <c r="E7391"/>
    </row>
    <row r="7392" spans="5:5" ht="14.25" thickTop="1" thickBot="1">
      <c r="E7392"/>
    </row>
    <row r="7393" spans="5:5" ht="14.25" thickTop="1" thickBot="1">
      <c r="E7393"/>
    </row>
    <row r="7394" spans="5:5" ht="14.25" thickTop="1" thickBot="1">
      <c r="E7394"/>
    </row>
    <row r="7395" spans="5:5" ht="14.25" thickTop="1" thickBot="1">
      <c r="E7395"/>
    </row>
    <row r="7396" spans="5:5" ht="14.25" thickTop="1" thickBot="1">
      <c r="E7396"/>
    </row>
    <row r="7397" spans="5:5" ht="14.25" thickTop="1" thickBot="1">
      <c r="E7397"/>
    </row>
    <row r="7398" spans="5:5" ht="14.25" thickTop="1" thickBot="1">
      <c r="E7398"/>
    </row>
    <row r="7399" spans="5:5" ht="14.25" thickTop="1" thickBot="1">
      <c r="E7399"/>
    </row>
    <row r="7400" spans="5:5" ht="14.25" thickTop="1" thickBot="1">
      <c r="E7400"/>
    </row>
    <row r="7401" spans="5:5" ht="14.25" thickTop="1" thickBot="1">
      <c r="E7401"/>
    </row>
    <row r="7402" spans="5:5" ht="14.25" thickTop="1" thickBot="1">
      <c r="E7402"/>
    </row>
    <row r="7403" spans="5:5" ht="14.25" thickTop="1" thickBot="1">
      <c r="E7403"/>
    </row>
    <row r="7404" spans="5:5" ht="14.25" thickTop="1" thickBot="1">
      <c r="E7404"/>
    </row>
    <row r="7405" spans="5:5" ht="14.25" thickTop="1" thickBot="1">
      <c r="E7405"/>
    </row>
    <row r="7406" spans="5:5" ht="14.25" thickTop="1" thickBot="1">
      <c r="E7406"/>
    </row>
    <row r="7407" spans="5:5" ht="14.25" thickTop="1" thickBot="1">
      <c r="E7407"/>
    </row>
    <row r="7408" spans="5:5" ht="14.25" thickTop="1" thickBot="1">
      <c r="E7408"/>
    </row>
    <row r="7409" spans="5:5" ht="14.25" thickTop="1" thickBot="1">
      <c r="E7409"/>
    </row>
    <row r="7410" spans="5:5" ht="14.25" thickTop="1" thickBot="1">
      <c r="E7410"/>
    </row>
    <row r="7411" spans="5:5" ht="14.25" thickTop="1" thickBot="1">
      <c r="E7411"/>
    </row>
    <row r="7412" spans="5:5" ht="14.25" thickTop="1" thickBot="1">
      <c r="E7412"/>
    </row>
    <row r="7413" spans="5:5" ht="14.25" thickTop="1" thickBot="1">
      <c r="E7413"/>
    </row>
    <row r="7414" spans="5:5" ht="14.25" thickTop="1" thickBot="1">
      <c r="E7414"/>
    </row>
    <row r="7415" spans="5:5" ht="14.25" thickTop="1" thickBot="1">
      <c r="E7415"/>
    </row>
    <row r="7416" spans="5:5" ht="14.25" thickTop="1" thickBot="1">
      <c r="E7416"/>
    </row>
    <row r="7417" spans="5:5" ht="14.25" thickTop="1" thickBot="1">
      <c r="E7417"/>
    </row>
    <row r="7418" spans="5:5" ht="14.25" thickTop="1" thickBot="1">
      <c r="E7418"/>
    </row>
    <row r="7419" spans="5:5" ht="14.25" thickTop="1" thickBot="1">
      <c r="E7419"/>
    </row>
    <row r="7420" spans="5:5" ht="14.25" thickTop="1" thickBot="1">
      <c r="E7420"/>
    </row>
    <row r="7421" spans="5:5" ht="14.25" thickTop="1" thickBot="1">
      <c r="E7421"/>
    </row>
    <row r="7422" spans="5:5" ht="14.25" thickTop="1" thickBot="1">
      <c r="E7422"/>
    </row>
    <row r="7423" spans="5:5" ht="14.25" thickTop="1" thickBot="1">
      <c r="E7423"/>
    </row>
    <row r="7424" spans="5:5" ht="14.25" thickTop="1" thickBot="1">
      <c r="E7424"/>
    </row>
    <row r="7425" spans="5:5" ht="14.25" thickTop="1" thickBot="1">
      <c r="E7425"/>
    </row>
    <row r="7426" spans="5:5" ht="14.25" thickTop="1" thickBot="1">
      <c r="E7426"/>
    </row>
    <row r="7427" spans="5:5" ht="14.25" thickTop="1" thickBot="1">
      <c r="E7427"/>
    </row>
    <row r="7428" spans="5:5" ht="14.25" thickTop="1" thickBot="1">
      <c r="E7428"/>
    </row>
    <row r="7429" spans="5:5" ht="14.25" thickTop="1" thickBot="1">
      <c r="E7429"/>
    </row>
    <row r="7430" spans="5:5" ht="14.25" thickTop="1" thickBot="1">
      <c r="E7430"/>
    </row>
    <row r="7431" spans="5:5" ht="14.25" thickTop="1" thickBot="1">
      <c r="E7431"/>
    </row>
    <row r="7432" spans="5:5" ht="14.25" thickTop="1" thickBot="1">
      <c r="E7432"/>
    </row>
    <row r="7433" spans="5:5" ht="14.25" thickTop="1" thickBot="1">
      <c r="E7433"/>
    </row>
    <row r="7434" spans="5:5" ht="14.25" thickTop="1" thickBot="1">
      <c r="E7434"/>
    </row>
    <row r="7435" spans="5:5" ht="14.25" thickTop="1" thickBot="1">
      <c r="E7435"/>
    </row>
    <row r="7436" spans="5:5" ht="14.25" thickTop="1" thickBot="1">
      <c r="E7436"/>
    </row>
    <row r="7437" spans="5:5" ht="14.25" thickTop="1" thickBot="1">
      <c r="E7437"/>
    </row>
    <row r="7438" spans="5:5" ht="14.25" thickTop="1" thickBot="1">
      <c r="E7438"/>
    </row>
    <row r="7439" spans="5:5" ht="14.25" thickTop="1" thickBot="1">
      <c r="E7439"/>
    </row>
    <row r="7440" spans="5:5" ht="14.25" thickTop="1" thickBot="1">
      <c r="E7440"/>
    </row>
    <row r="7441" spans="5:5" ht="14.25" thickTop="1" thickBot="1">
      <c r="E7441"/>
    </row>
    <row r="7442" spans="5:5" ht="14.25" thickTop="1" thickBot="1">
      <c r="E7442"/>
    </row>
    <row r="7443" spans="5:5" ht="14.25" thickTop="1" thickBot="1">
      <c r="E7443"/>
    </row>
    <row r="7444" spans="5:5" ht="14.25" thickTop="1" thickBot="1">
      <c r="E7444"/>
    </row>
    <row r="7445" spans="5:5" ht="14.25" thickTop="1" thickBot="1">
      <c r="E7445"/>
    </row>
    <row r="7446" spans="5:5" ht="14.25" thickTop="1" thickBot="1">
      <c r="E7446"/>
    </row>
    <row r="7447" spans="5:5" ht="14.25" thickTop="1" thickBot="1">
      <c r="E7447"/>
    </row>
    <row r="7448" spans="5:5" ht="14.25" thickTop="1" thickBot="1">
      <c r="E7448"/>
    </row>
    <row r="7449" spans="5:5" ht="14.25" thickTop="1" thickBot="1">
      <c r="E7449"/>
    </row>
    <row r="7450" spans="5:5" ht="14.25" thickTop="1" thickBot="1">
      <c r="E7450"/>
    </row>
    <row r="7451" spans="5:5" ht="14.25" thickTop="1" thickBot="1">
      <c r="E7451"/>
    </row>
    <row r="7452" spans="5:5" ht="14.25" thickTop="1" thickBot="1">
      <c r="E7452"/>
    </row>
    <row r="7453" spans="5:5" ht="14.25" thickTop="1" thickBot="1">
      <c r="E7453"/>
    </row>
    <row r="7454" spans="5:5" ht="14.25" thickTop="1" thickBot="1">
      <c r="E7454"/>
    </row>
    <row r="7455" spans="5:5" ht="14.25" thickTop="1" thickBot="1">
      <c r="E7455"/>
    </row>
    <row r="7456" spans="5:5" ht="14.25" thickTop="1" thickBot="1">
      <c r="E7456"/>
    </row>
    <row r="7457" spans="5:5" ht="14.25" thickTop="1" thickBot="1">
      <c r="E7457"/>
    </row>
    <row r="7458" spans="5:5" ht="14.25" thickTop="1" thickBot="1">
      <c r="E7458"/>
    </row>
    <row r="7459" spans="5:5" ht="14.25" thickTop="1" thickBot="1">
      <c r="E7459"/>
    </row>
    <row r="7460" spans="5:5" ht="14.25" thickTop="1" thickBot="1">
      <c r="E7460"/>
    </row>
    <row r="7461" spans="5:5" ht="14.25" thickTop="1" thickBot="1">
      <c r="E7461"/>
    </row>
    <row r="7462" spans="5:5" ht="14.25" thickTop="1" thickBot="1">
      <c r="E7462"/>
    </row>
    <row r="7463" spans="5:5" ht="14.25" thickTop="1" thickBot="1">
      <c r="E7463"/>
    </row>
    <row r="7464" spans="5:5" ht="14.25" thickTop="1" thickBot="1">
      <c r="E7464"/>
    </row>
    <row r="7465" spans="5:5" ht="14.25" thickTop="1" thickBot="1">
      <c r="E7465"/>
    </row>
    <row r="7466" spans="5:5" ht="14.25" thickTop="1" thickBot="1">
      <c r="E7466"/>
    </row>
    <row r="7467" spans="5:5" ht="14.25" thickTop="1" thickBot="1">
      <c r="E7467"/>
    </row>
    <row r="7468" spans="5:5" ht="14.25" thickTop="1" thickBot="1">
      <c r="E7468"/>
    </row>
    <row r="7469" spans="5:5" ht="14.25" thickTop="1" thickBot="1">
      <c r="E7469"/>
    </row>
    <row r="7470" spans="5:5" ht="14.25" thickTop="1" thickBot="1">
      <c r="E7470"/>
    </row>
    <row r="7471" spans="5:5" ht="14.25" thickTop="1" thickBot="1">
      <c r="E7471"/>
    </row>
    <row r="7472" spans="5:5" ht="14.25" thickTop="1" thickBot="1">
      <c r="E7472"/>
    </row>
    <row r="7473" spans="5:5" ht="14.25" thickTop="1" thickBot="1">
      <c r="E7473"/>
    </row>
    <row r="7474" spans="5:5" ht="14.25" thickTop="1" thickBot="1">
      <c r="E7474"/>
    </row>
    <row r="7475" spans="5:5" ht="14.25" thickTop="1" thickBot="1">
      <c r="E7475"/>
    </row>
    <row r="7476" spans="5:5" ht="14.25" thickTop="1" thickBot="1">
      <c r="E7476"/>
    </row>
    <row r="7477" spans="5:5" ht="14.25" thickTop="1" thickBot="1">
      <c r="E7477"/>
    </row>
    <row r="7478" spans="5:5" ht="14.25" thickTop="1" thickBot="1">
      <c r="E7478"/>
    </row>
    <row r="7479" spans="5:5" ht="14.25" thickTop="1" thickBot="1">
      <c r="E7479"/>
    </row>
    <row r="7480" spans="5:5" ht="14.25" thickTop="1" thickBot="1">
      <c r="E7480"/>
    </row>
    <row r="7481" spans="5:5" ht="14.25" thickTop="1" thickBot="1">
      <c r="E7481"/>
    </row>
    <row r="7482" spans="5:5" ht="14.25" thickTop="1" thickBot="1">
      <c r="E7482"/>
    </row>
    <row r="7483" spans="5:5" ht="14.25" thickTop="1" thickBot="1">
      <c r="E7483"/>
    </row>
    <row r="7484" spans="5:5" ht="14.25" thickTop="1" thickBot="1">
      <c r="E7484"/>
    </row>
    <row r="7485" spans="5:5" ht="14.25" thickTop="1" thickBot="1">
      <c r="E7485"/>
    </row>
    <row r="7486" spans="5:5" ht="14.25" thickTop="1" thickBot="1">
      <c r="E7486"/>
    </row>
    <row r="7487" spans="5:5" ht="14.25" thickTop="1" thickBot="1">
      <c r="E7487"/>
    </row>
    <row r="7488" spans="5:5" ht="14.25" thickTop="1" thickBot="1">
      <c r="E7488"/>
    </row>
    <row r="7489" spans="5:5" ht="14.25" thickTop="1" thickBot="1">
      <c r="E7489"/>
    </row>
    <row r="7490" spans="5:5" ht="14.25" thickTop="1" thickBot="1">
      <c r="E7490"/>
    </row>
    <row r="7491" spans="5:5" ht="14.25" thickTop="1" thickBot="1">
      <c r="E7491"/>
    </row>
    <row r="7492" spans="5:5" ht="14.25" thickTop="1" thickBot="1">
      <c r="E7492"/>
    </row>
    <row r="7493" spans="5:5" ht="14.25" thickTop="1" thickBot="1">
      <c r="E7493"/>
    </row>
    <row r="7494" spans="5:5" ht="14.25" thickTop="1" thickBot="1">
      <c r="E7494"/>
    </row>
    <row r="7495" spans="5:5" ht="14.25" thickTop="1" thickBot="1">
      <c r="E7495"/>
    </row>
    <row r="7496" spans="5:5" ht="14.25" thickTop="1" thickBot="1">
      <c r="E7496"/>
    </row>
    <row r="7497" spans="5:5" ht="14.25" thickTop="1" thickBot="1">
      <c r="E7497"/>
    </row>
    <row r="7498" spans="5:5" ht="14.25" thickTop="1" thickBot="1">
      <c r="E7498"/>
    </row>
    <row r="7499" spans="5:5" ht="14.25" thickTop="1" thickBot="1">
      <c r="E7499"/>
    </row>
    <row r="7500" spans="5:5" ht="14.25" thickTop="1" thickBot="1">
      <c r="E7500"/>
    </row>
    <row r="7501" spans="5:5" ht="14.25" thickTop="1" thickBot="1">
      <c r="E7501"/>
    </row>
    <row r="7502" spans="5:5" ht="14.25" thickTop="1" thickBot="1">
      <c r="E7502"/>
    </row>
    <row r="7503" spans="5:5" ht="14.25" thickTop="1" thickBot="1">
      <c r="E7503"/>
    </row>
    <row r="7504" spans="5:5" ht="14.25" thickTop="1" thickBot="1">
      <c r="E7504"/>
    </row>
    <row r="7505" spans="5:5" ht="14.25" thickTop="1" thickBot="1">
      <c r="E7505"/>
    </row>
    <row r="7506" spans="5:5" ht="14.25" thickTop="1" thickBot="1">
      <c r="E7506"/>
    </row>
    <row r="7507" spans="5:5" ht="14.25" thickTop="1" thickBot="1">
      <c r="E7507"/>
    </row>
    <row r="7508" spans="5:5" ht="14.25" thickTop="1" thickBot="1">
      <c r="E7508"/>
    </row>
    <row r="7509" spans="5:5" ht="14.25" thickTop="1" thickBot="1">
      <c r="E7509"/>
    </row>
    <row r="7510" spans="5:5" ht="14.25" thickTop="1" thickBot="1">
      <c r="E7510"/>
    </row>
    <row r="7511" spans="5:5" ht="14.25" thickTop="1" thickBot="1">
      <c r="E7511"/>
    </row>
    <row r="7512" spans="5:5" ht="14.25" thickTop="1" thickBot="1">
      <c r="E7512"/>
    </row>
    <row r="7513" spans="5:5" ht="14.25" thickTop="1" thickBot="1">
      <c r="E7513"/>
    </row>
    <row r="7514" spans="5:5" ht="14.25" thickTop="1" thickBot="1">
      <c r="E7514"/>
    </row>
    <row r="7515" spans="5:5" ht="14.25" thickTop="1" thickBot="1">
      <c r="E7515"/>
    </row>
    <row r="7516" spans="5:5" ht="14.25" thickTop="1" thickBot="1">
      <c r="E7516"/>
    </row>
    <row r="7517" spans="5:5" ht="14.25" thickTop="1" thickBot="1">
      <c r="E7517"/>
    </row>
    <row r="7518" spans="5:5" ht="14.25" thickTop="1" thickBot="1">
      <c r="E7518"/>
    </row>
    <row r="7519" spans="5:5" ht="14.25" thickTop="1" thickBot="1">
      <c r="E7519"/>
    </row>
    <row r="7520" spans="5:5" ht="14.25" thickTop="1" thickBot="1">
      <c r="E7520"/>
    </row>
    <row r="7521" spans="5:5" ht="14.25" thickTop="1" thickBot="1">
      <c r="E7521"/>
    </row>
    <row r="7522" spans="5:5" ht="14.25" thickTop="1" thickBot="1">
      <c r="E7522"/>
    </row>
    <row r="7523" spans="5:5" ht="14.25" thickTop="1" thickBot="1">
      <c r="E7523"/>
    </row>
    <row r="7524" spans="5:5" ht="14.25" thickTop="1" thickBot="1">
      <c r="E7524"/>
    </row>
    <row r="7525" spans="5:5" ht="14.25" thickTop="1" thickBot="1">
      <c r="E7525"/>
    </row>
    <row r="7526" spans="5:5" ht="14.25" thickTop="1" thickBot="1">
      <c r="E7526"/>
    </row>
    <row r="7527" spans="5:5" ht="14.25" thickTop="1" thickBot="1">
      <c r="E7527"/>
    </row>
    <row r="7528" spans="5:5" ht="14.25" thickTop="1" thickBot="1">
      <c r="E7528"/>
    </row>
    <row r="7529" spans="5:5" ht="14.25" thickTop="1" thickBot="1">
      <c r="E7529"/>
    </row>
    <row r="7530" spans="5:5" ht="14.25" thickTop="1" thickBot="1">
      <c r="E7530"/>
    </row>
    <row r="7531" spans="5:5" ht="14.25" thickTop="1" thickBot="1">
      <c r="E7531"/>
    </row>
    <row r="7532" spans="5:5" ht="14.25" thickTop="1" thickBot="1">
      <c r="E7532"/>
    </row>
    <row r="7533" spans="5:5" ht="14.25" thickTop="1" thickBot="1">
      <c r="E7533"/>
    </row>
    <row r="7534" spans="5:5" ht="14.25" thickTop="1" thickBot="1">
      <c r="E7534"/>
    </row>
    <row r="7535" spans="5:5" ht="14.25" thickTop="1" thickBot="1">
      <c r="E7535"/>
    </row>
    <row r="7536" spans="5:5" ht="14.25" thickTop="1" thickBot="1">
      <c r="E7536"/>
    </row>
    <row r="7537" spans="5:5" ht="14.25" thickTop="1" thickBot="1">
      <c r="E7537"/>
    </row>
    <row r="7538" spans="5:5" ht="14.25" thickTop="1" thickBot="1">
      <c r="E7538"/>
    </row>
    <row r="7539" spans="5:5" ht="14.25" thickTop="1" thickBot="1">
      <c r="E7539"/>
    </row>
    <row r="7540" spans="5:5" ht="14.25" thickTop="1" thickBot="1">
      <c r="E7540"/>
    </row>
    <row r="7541" spans="5:5" ht="14.25" thickTop="1" thickBot="1">
      <c r="E7541"/>
    </row>
    <row r="7542" spans="5:5" ht="14.25" thickTop="1" thickBot="1">
      <c r="E7542"/>
    </row>
    <row r="7543" spans="5:5" ht="14.25" thickTop="1" thickBot="1">
      <c r="E7543"/>
    </row>
    <row r="7544" spans="5:5" ht="14.25" thickTop="1" thickBot="1">
      <c r="E7544"/>
    </row>
    <row r="7545" spans="5:5" ht="14.25" thickTop="1" thickBot="1">
      <c r="E7545"/>
    </row>
    <row r="7546" spans="5:5" ht="14.25" thickTop="1" thickBot="1">
      <c r="E7546"/>
    </row>
    <row r="7547" spans="5:5" ht="14.25" thickTop="1" thickBot="1">
      <c r="E7547"/>
    </row>
    <row r="7548" spans="5:5" ht="14.25" thickTop="1" thickBot="1">
      <c r="E7548"/>
    </row>
    <row r="7549" spans="5:5" ht="14.25" thickTop="1" thickBot="1">
      <c r="E7549"/>
    </row>
    <row r="7550" spans="5:5" ht="14.25" thickTop="1" thickBot="1">
      <c r="E7550"/>
    </row>
    <row r="7551" spans="5:5" ht="14.25" thickTop="1" thickBot="1">
      <c r="E7551"/>
    </row>
    <row r="7552" spans="5:5" ht="14.25" thickTop="1" thickBot="1">
      <c r="E7552"/>
    </row>
    <row r="7553" spans="5:5" ht="14.25" thickTop="1" thickBot="1">
      <c r="E7553"/>
    </row>
    <row r="7554" spans="5:5" ht="14.25" thickTop="1" thickBot="1">
      <c r="E7554"/>
    </row>
    <row r="7555" spans="5:5" ht="14.25" thickTop="1" thickBot="1">
      <c r="E7555"/>
    </row>
    <row r="7556" spans="5:5" ht="14.25" thickTop="1" thickBot="1">
      <c r="E7556"/>
    </row>
    <row r="7557" spans="5:5" ht="14.25" thickTop="1" thickBot="1">
      <c r="E7557"/>
    </row>
    <row r="7558" spans="5:5" ht="14.25" thickTop="1" thickBot="1">
      <c r="E7558"/>
    </row>
    <row r="7559" spans="5:5" ht="14.25" thickTop="1" thickBot="1">
      <c r="E7559"/>
    </row>
    <row r="7560" spans="5:5" ht="14.25" thickTop="1" thickBot="1">
      <c r="E7560"/>
    </row>
    <row r="7561" spans="5:5" ht="14.25" thickTop="1" thickBot="1">
      <c r="E7561"/>
    </row>
    <row r="7562" spans="5:5" ht="14.25" thickTop="1" thickBot="1">
      <c r="E7562"/>
    </row>
    <row r="7563" spans="5:5" ht="14.25" thickTop="1" thickBot="1">
      <c r="E7563"/>
    </row>
    <row r="7564" spans="5:5" ht="14.25" thickTop="1" thickBot="1">
      <c r="E7564"/>
    </row>
    <row r="7565" spans="5:5" ht="14.25" thickTop="1" thickBot="1">
      <c r="E7565"/>
    </row>
    <row r="7566" spans="5:5" ht="14.25" thickTop="1" thickBot="1">
      <c r="E7566"/>
    </row>
    <row r="7567" spans="5:5" ht="14.25" thickTop="1" thickBot="1">
      <c r="E7567"/>
    </row>
    <row r="7568" spans="5:5" ht="14.25" thickTop="1" thickBot="1">
      <c r="E7568"/>
    </row>
    <row r="7569" spans="5:5" ht="14.25" thickTop="1" thickBot="1">
      <c r="E7569"/>
    </row>
    <row r="7570" spans="5:5" ht="14.25" thickTop="1" thickBot="1">
      <c r="E7570"/>
    </row>
    <row r="7571" spans="5:5" ht="14.25" thickTop="1" thickBot="1">
      <c r="E7571"/>
    </row>
    <row r="7572" spans="5:5" ht="14.25" thickTop="1" thickBot="1">
      <c r="E7572"/>
    </row>
    <row r="7573" spans="5:5" ht="14.25" thickTop="1" thickBot="1">
      <c r="E7573"/>
    </row>
    <row r="7574" spans="5:5" ht="14.25" thickTop="1" thickBot="1">
      <c r="E7574"/>
    </row>
    <row r="7575" spans="5:5" ht="14.25" thickTop="1" thickBot="1">
      <c r="E7575"/>
    </row>
    <row r="7576" spans="5:5" ht="14.25" thickTop="1" thickBot="1">
      <c r="E7576"/>
    </row>
    <row r="7577" spans="5:5" ht="14.25" thickTop="1" thickBot="1">
      <c r="E7577"/>
    </row>
    <row r="7578" spans="5:5" ht="14.25" thickTop="1" thickBot="1">
      <c r="E7578"/>
    </row>
    <row r="7579" spans="5:5" ht="14.25" thickTop="1" thickBot="1">
      <c r="E7579"/>
    </row>
    <row r="7580" spans="5:5" ht="14.25" thickTop="1" thickBot="1">
      <c r="E7580"/>
    </row>
    <row r="7581" spans="5:5" ht="14.25" thickTop="1" thickBot="1">
      <c r="E7581"/>
    </row>
    <row r="7582" spans="5:5" ht="14.25" thickTop="1" thickBot="1">
      <c r="E7582"/>
    </row>
    <row r="7583" spans="5:5" ht="14.25" thickTop="1" thickBot="1">
      <c r="E7583"/>
    </row>
    <row r="7584" spans="5:5" ht="14.25" thickTop="1" thickBot="1">
      <c r="E7584"/>
    </row>
    <row r="7585" spans="5:5" ht="14.25" thickTop="1" thickBot="1">
      <c r="E7585"/>
    </row>
    <row r="7586" spans="5:5" ht="14.25" thickTop="1" thickBot="1">
      <c r="E7586"/>
    </row>
    <row r="7587" spans="5:5" ht="14.25" thickTop="1" thickBot="1">
      <c r="E7587"/>
    </row>
    <row r="7588" spans="5:5" ht="14.25" thickTop="1" thickBot="1">
      <c r="E7588"/>
    </row>
    <row r="7589" spans="5:5" ht="14.25" thickTop="1" thickBot="1">
      <c r="E7589"/>
    </row>
    <row r="7590" spans="5:5" ht="14.25" thickTop="1" thickBot="1">
      <c r="E7590"/>
    </row>
    <row r="7591" spans="5:5" ht="14.25" thickTop="1" thickBot="1">
      <c r="E7591"/>
    </row>
    <row r="7592" spans="5:5" ht="14.25" thickTop="1" thickBot="1">
      <c r="E7592"/>
    </row>
    <row r="7593" spans="5:5" ht="14.25" thickTop="1" thickBot="1">
      <c r="E7593"/>
    </row>
    <row r="7594" spans="5:5" ht="14.25" thickTop="1" thickBot="1">
      <c r="E7594"/>
    </row>
    <row r="7595" spans="5:5" ht="14.25" thickTop="1" thickBot="1">
      <c r="E7595"/>
    </row>
    <row r="7596" spans="5:5" ht="14.25" thickTop="1" thickBot="1">
      <c r="E7596"/>
    </row>
    <row r="7597" spans="5:5" ht="14.25" thickTop="1" thickBot="1">
      <c r="E7597"/>
    </row>
    <row r="7598" spans="5:5" ht="14.25" thickTop="1" thickBot="1">
      <c r="E7598"/>
    </row>
    <row r="7599" spans="5:5" ht="14.25" thickTop="1" thickBot="1">
      <c r="E7599"/>
    </row>
    <row r="7600" spans="5:5" ht="14.25" thickTop="1" thickBot="1">
      <c r="E7600"/>
    </row>
    <row r="7601" spans="5:5" ht="14.25" thickTop="1" thickBot="1">
      <c r="E7601"/>
    </row>
    <row r="7602" spans="5:5" ht="14.25" thickTop="1" thickBot="1">
      <c r="E7602"/>
    </row>
    <row r="7603" spans="5:5" ht="14.25" thickTop="1" thickBot="1">
      <c r="E7603"/>
    </row>
    <row r="7604" spans="5:5" ht="14.25" thickTop="1" thickBot="1">
      <c r="E7604"/>
    </row>
    <row r="7605" spans="5:5" ht="14.25" thickTop="1" thickBot="1">
      <c r="E7605"/>
    </row>
    <row r="7606" spans="5:5" ht="14.25" thickTop="1" thickBot="1">
      <c r="E7606"/>
    </row>
    <row r="7607" spans="5:5" ht="14.25" thickTop="1" thickBot="1">
      <c r="E7607"/>
    </row>
    <row r="7608" spans="5:5" ht="14.25" thickTop="1" thickBot="1">
      <c r="E7608"/>
    </row>
    <row r="7609" spans="5:5" ht="14.25" thickTop="1" thickBot="1">
      <c r="E7609"/>
    </row>
    <row r="7610" spans="5:5" ht="14.25" thickTop="1" thickBot="1">
      <c r="E7610"/>
    </row>
    <row r="7611" spans="5:5" ht="14.25" thickTop="1" thickBot="1">
      <c r="E7611"/>
    </row>
    <row r="7612" spans="5:5" ht="14.25" thickTop="1" thickBot="1">
      <c r="E7612"/>
    </row>
    <row r="7613" spans="5:5" ht="14.25" thickTop="1" thickBot="1">
      <c r="E7613"/>
    </row>
    <row r="7614" spans="5:5" ht="14.25" thickTop="1" thickBot="1">
      <c r="E7614"/>
    </row>
    <row r="7615" spans="5:5" ht="14.25" thickTop="1" thickBot="1">
      <c r="E7615"/>
    </row>
    <row r="7616" spans="5:5" ht="14.25" thickTop="1" thickBot="1">
      <c r="E7616"/>
    </row>
    <row r="7617" spans="5:5" ht="14.25" thickTop="1" thickBot="1">
      <c r="E7617"/>
    </row>
    <row r="7618" spans="5:5" ht="14.25" thickTop="1" thickBot="1">
      <c r="E7618"/>
    </row>
    <row r="7619" spans="5:5" ht="14.25" thickTop="1" thickBot="1">
      <c r="E7619"/>
    </row>
    <row r="7620" spans="5:5" ht="14.25" thickTop="1" thickBot="1">
      <c r="E7620"/>
    </row>
    <row r="7621" spans="5:5" ht="14.25" thickTop="1" thickBot="1">
      <c r="E7621"/>
    </row>
    <row r="7622" spans="5:5" ht="14.25" thickTop="1" thickBot="1">
      <c r="E7622"/>
    </row>
    <row r="7623" spans="5:5" ht="14.25" thickTop="1" thickBot="1">
      <c r="E7623"/>
    </row>
    <row r="7624" spans="5:5" ht="14.25" thickTop="1" thickBot="1">
      <c r="E7624"/>
    </row>
    <row r="7625" spans="5:5" ht="14.25" thickTop="1" thickBot="1">
      <c r="E7625"/>
    </row>
    <row r="7626" spans="5:5" ht="14.25" thickTop="1" thickBot="1">
      <c r="E7626"/>
    </row>
    <row r="7627" spans="5:5" ht="14.25" thickTop="1" thickBot="1">
      <c r="E7627"/>
    </row>
    <row r="7628" spans="5:5" ht="14.25" thickTop="1" thickBot="1">
      <c r="E7628"/>
    </row>
    <row r="7629" spans="5:5" ht="14.25" thickTop="1" thickBot="1">
      <c r="E7629"/>
    </row>
    <row r="7630" spans="5:5" ht="14.25" thickTop="1" thickBot="1">
      <c r="E7630"/>
    </row>
    <row r="7631" spans="5:5" ht="14.25" thickTop="1" thickBot="1">
      <c r="E7631"/>
    </row>
    <row r="7632" spans="5:5" ht="14.25" thickTop="1" thickBot="1">
      <c r="E7632"/>
    </row>
    <row r="7633" spans="5:5" ht="14.25" thickTop="1" thickBot="1">
      <c r="E7633"/>
    </row>
    <row r="7634" spans="5:5" ht="14.25" thickTop="1" thickBot="1">
      <c r="E7634"/>
    </row>
    <row r="7635" spans="5:5" ht="14.25" thickTop="1" thickBot="1">
      <c r="E7635"/>
    </row>
    <row r="7636" spans="5:5" ht="14.25" thickTop="1" thickBot="1">
      <c r="E7636"/>
    </row>
    <row r="7637" spans="5:5" ht="14.25" thickTop="1" thickBot="1">
      <c r="E7637"/>
    </row>
    <row r="7638" spans="5:5" ht="14.25" thickTop="1" thickBot="1">
      <c r="E7638"/>
    </row>
    <row r="7639" spans="5:5" ht="14.25" thickTop="1" thickBot="1">
      <c r="E7639"/>
    </row>
    <row r="7640" spans="5:5" ht="14.25" thickTop="1" thickBot="1">
      <c r="E7640"/>
    </row>
    <row r="7641" spans="5:5" ht="14.25" thickTop="1" thickBot="1">
      <c r="E7641"/>
    </row>
    <row r="7642" spans="5:5" ht="14.25" thickTop="1" thickBot="1">
      <c r="E7642"/>
    </row>
    <row r="7643" spans="5:5" ht="14.25" thickTop="1" thickBot="1">
      <c r="E7643"/>
    </row>
    <row r="7644" spans="5:5" ht="14.25" thickTop="1" thickBot="1">
      <c r="E7644"/>
    </row>
    <row r="7645" spans="5:5" ht="14.25" thickTop="1" thickBot="1">
      <c r="E7645"/>
    </row>
    <row r="7646" spans="5:5" ht="14.25" thickTop="1" thickBot="1">
      <c r="E7646"/>
    </row>
    <row r="7647" spans="5:5" ht="14.25" thickTop="1" thickBot="1">
      <c r="E7647"/>
    </row>
    <row r="7648" spans="5:5" ht="14.25" thickTop="1" thickBot="1">
      <c r="E7648"/>
    </row>
    <row r="7649" spans="5:5" ht="14.25" thickTop="1" thickBot="1">
      <c r="E7649"/>
    </row>
    <row r="7650" spans="5:5" ht="14.25" thickTop="1" thickBot="1">
      <c r="E7650"/>
    </row>
    <row r="7651" spans="5:5" ht="14.25" thickTop="1" thickBot="1">
      <c r="E7651"/>
    </row>
    <row r="7652" spans="5:5" ht="14.25" thickTop="1" thickBot="1">
      <c r="E7652"/>
    </row>
    <row r="7653" spans="5:5" ht="14.25" thickTop="1" thickBot="1">
      <c r="E7653"/>
    </row>
    <row r="7654" spans="5:5" ht="14.25" thickTop="1" thickBot="1">
      <c r="E7654"/>
    </row>
    <row r="7655" spans="5:5" ht="14.25" thickTop="1" thickBot="1">
      <c r="E7655"/>
    </row>
    <row r="7656" spans="5:5" ht="14.25" thickTop="1" thickBot="1">
      <c r="E7656"/>
    </row>
    <row r="7657" spans="5:5" ht="14.25" thickTop="1" thickBot="1">
      <c r="E7657"/>
    </row>
    <row r="7658" spans="5:5" ht="14.25" thickTop="1" thickBot="1">
      <c r="E7658"/>
    </row>
    <row r="7659" spans="5:5" ht="14.25" thickTop="1" thickBot="1">
      <c r="E7659"/>
    </row>
    <row r="7660" spans="5:5" ht="14.25" thickTop="1" thickBot="1">
      <c r="E7660"/>
    </row>
    <row r="7661" spans="5:5" ht="14.25" thickTop="1" thickBot="1">
      <c r="E7661"/>
    </row>
    <row r="7662" spans="5:5" ht="14.25" thickTop="1" thickBot="1">
      <c r="E7662"/>
    </row>
    <row r="7663" spans="5:5" ht="14.25" thickTop="1" thickBot="1">
      <c r="E7663"/>
    </row>
    <row r="7664" spans="5:5" ht="14.25" thickTop="1" thickBot="1">
      <c r="E7664"/>
    </row>
    <row r="7665" spans="5:5" ht="14.25" thickTop="1" thickBot="1">
      <c r="E7665"/>
    </row>
    <row r="7666" spans="5:5" ht="14.25" thickTop="1" thickBot="1">
      <c r="E7666"/>
    </row>
    <row r="7667" spans="5:5" ht="14.25" thickTop="1" thickBot="1">
      <c r="E7667"/>
    </row>
    <row r="7668" spans="5:5" ht="14.25" thickTop="1" thickBot="1">
      <c r="E7668"/>
    </row>
    <row r="7669" spans="5:5" ht="14.25" thickTop="1" thickBot="1">
      <c r="E7669"/>
    </row>
    <row r="7670" spans="5:5" ht="14.25" thickTop="1" thickBot="1">
      <c r="E7670"/>
    </row>
    <row r="7671" spans="5:5" ht="14.25" thickTop="1" thickBot="1">
      <c r="E7671"/>
    </row>
    <row r="7672" spans="5:5" ht="14.25" thickTop="1" thickBot="1">
      <c r="E7672"/>
    </row>
    <row r="7673" spans="5:5" ht="14.25" thickTop="1" thickBot="1">
      <c r="E7673"/>
    </row>
    <row r="7674" spans="5:5" ht="14.25" thickTop="1" thickBot="1">
      <c r="E7674"/>
    </row>
    <row r="7675" spans="5:5" ht="14.25" thickTop="1" thickBot="1">
      <c r="E7675"/>
    </row>
    <row r="7676" spans="5:5" ht="14.25" thickTop="1" thickBot="1">
      <c r="E7676"/>
    </row>
    <row r="7677" spans="5:5" ht="14.25" thickTop="1" thickBot="1">
      <c r="E7677"/>
    </row>
    <row r="7678" spans="5:5" ht="14.25" thickTop="1" thickBot="1">
      <c r="E7678"/>
    </row>
    <row r="7679" spans="5:5" ht="14.25" thickTop="1" thickBot="1">
      <c r="E7679"/>
    </row>
    <row r="7680" spans="5:5" ht="14.25" thickTop="1" thickBot="1">
      <c r="E7680"/>
    </row>
    <row r="7681" spans="5:5" ht="14.25" thickTop="1" thickBot="1">
      <c r="E7681"/>
    </row>
    <row r="7682" spans="5:5" ht="14.25" thickTop="1" thickBot="1">
      <c r="E7682"/>
    </row>
    <row r="7683" spans="5:5" ht="14.25" thickTop="1" thickBot="1">
      <c r="E7683"/>
    </row>
    <row r="7684" spans="5:5" ht="14.25" thickTop="1" thickBot="1">
      <c r="E7684"/>
    </row>
    <row r="7685" spans="5:5" ht="14.25" thickTop="1" thickBot="1">
      <c r="E7685"/>
    </row>
    <row r="7686" spans="5:5" ht="14.25" thickTop="1" thickBot="1">
      <c r="E7686"/>
    </row>
    <row r="7687" spans="5:5" ht="14.25" thickTop="1" thickBot="1">
      <c r="E7687"/>
    </row>
    <row r="7688" spans="5:5" ht="14.25" thickTop="1" thickBot="1">
      <c r="E7688"/>
    </row>
    <row r="7689" spans="5:5" ht="14.25" thickTop="1" thickBot="1">
      <c r="E7689"/>
    </row>
    <row r="7690" spans="5:5" ht="14.25" thickTop="1" thickBot="1">
      <c r="E7690"/>
    </row>
    <row r="7691" spans="5:5" ht="14.25" thickTop="1" thickBot="1">
      <c r="E7691"/>
    </row>
    <row r="7692" spans="5:5" ht="14.25" thickTop="1" thickBot="1">
      <c r="E7692"/>
    </row>
    <row r="7693" spans="5:5" ht="14.25" thickTop="1" thickBot="1">
      <c r="E7693"/>
    </row>
    <row r="7694" spans="5:5" ht="14.25" thickTop="1" thickBot="1">
      <c r="E7694"/>
    </row>
    <row r="7695" spans="5:5" ht="14.25" thickTop="1" thickBot="1">
      <c r="E7695"/>
    </row>
    <row r="7696" spans="5:5" ht="14.25" thickTop="1" thickBot="1">
      <c r="E7696"/>
    </row>
    <row r="7697" spans="5:5" ht="14.25" thickTop="1" thickBot="1">
      <c r="E7697"/>
    </row>
    <row r="7698" spans="5:5" ht="14.25" thickTop="1" thickBot="1">
      <c r="E7698"/>
    </row>
    <row r="7699" spans="5:5" ht="14.25" thickTop="1" thickBot="1">
      <c r="E7699"/>
    </row>
    <row r="7700" spans="5:5" ht="14.25" thickTop="1" thickBot="1">
      <c r="E7700"/>
    </row>
    <row r="7701" spans="5:5" ht="14.25" thickTop="1" thickBot="1">
      <c r="E7701"/>
    </row>
    <row r="7702" spans="5:5" ht="14.25" thickTop="1" thickBot="1">
      <c r="E7702"/>
    </row>
    <row r="7703" spans="5:5" ht="14.25" thickTop="1" thickBot="1">
      <c r="E7703"/>
    </row>
    <row r="7704" spans="5:5" ht="14.25" thickTop="1" thickBot="1">
      <c r="E7704"/>
    </row>
    <row r="7705" spans="5:5" ht="14.25" thickTop="1" thickBot="1">
      <c r="E7705"/>
    </row>
    <row r="7706" spans="5:5" ht="14.25" thickTop="1" thickBot="1">
      <c r="E7706"/>
    </row>
    <row r="7707" spans="5:5" ht="14.25" thickTop="1" thickBot="1">
      <c r="E7707"/>
    </row>
    <row r="7708" spans="5:5" ht="14.25" thickTop="1" thickBot="1">
      <c r="E7708"/>
    </row>
    <row r="7709" spans="5:5" ht="14.25" thickTop="1" thickBot="1">
      <c r="E7709"/>
    </row>
    <row r="7710" spans="5:5" ht="14.25" thickTop="1" thickBot="1">
      <c r="E7710"/>
    </row>
    <row r="7711" spans="5:5" ht="14.25" thickTop="1" thickBot="1">
      <c r="E7711"/>
    </row>
    <row r="7712" spans="5:5" ht="14.25" thickTop="1" thickBot="1">
      <c r="E7712"/>
    </row>
    <row r="7713" spans="5:5" ht="14.25" thickTop="1" thickBot="1">
      <c r="E7713"/>
    </row>
    <row r="7714" spans="5:5" ht="14.25" thickTop="1" thickBot="1">
      <c r="E7714"/>
    </row>
    <row r="7715" spans="5:5" ht="14.25" thickTop="1" thickBot="1">
      <c r="E7715"/>
    </row>
    <row r="7716" spans="5:5" ht="14.25" thickTop="1" thickBot="1">
      <c r="E7716"/>
    </row>
    <row r="7717" spans="5:5" ht="14.25" thickTop="1" thickBot="1">
      <c r="E7717"/>
    </row>
    <row r="7718" spans="5:5" ht="14.25" thickTop="1" thickBot="1">
      <c r="E7718"/>
    </row>
    <row r="7719" spans="5:5" ht="14.25" thickTop="1" thickBot="1">
      <c r="E7719"/>
    </row>
    <row r="7720" spans="5:5" ht="14.25" thickTop="1" thickBot="1">
      <c r="E7720"/>
    </row>
    <row r="7721" spans="5:5" ht="14.25" thickTop="1" thickBot="1">
      <c r="E7721"/>
    </row>
    <row r="7722" spans="5:5" ht="14.25" thickTop="1" thickBot="1">
      <c r="E7722"/>
    </row>
    <row r="7723" spans="5:5" ht="14.25" thickTop="1" thickBot="1">
      <c r="E7723"/>
    </row>
    <row r="7724" spans="5:5" ht="14.25" thickTop="1" thickBot="1">
      <c r="E7724"/>
    </row>
    <row r="7725" spans="5:5" ht="14.25" thickTop="1" thickBot="1">
      <c r="E7725"/>
    </row>
    <row r="7726" spans="5:5" ht="14.25" thickTop="1" thickBot="1">
      <c r="E7726"/>
    </row>
    <row r="7727" spans="5:5" ht="14.25" thickTop="1" thickBot="1">
      <c r="E7727"/>
    </row>
    <row r="7728" spans="5:5" ht="14.25" thickTop="1" thickBot="1">
      <c r="E7728"/>
    </row>
    <row r="7729" spans="5:5" ht="14.25" thickTop="1" thickBot="1">
      <c r="E7729"/>
    </row>
    <row r="7730" spans="5:5" ht="14.25" thickTop="1" thickBot="1">
      <c r="E7730"/>
    </row>
    <row r="7731" spans="5:5" ht="14.25" thickTop="1" thickBot="1">
      <c r="E7731"/>
    </row>
    <row r="7732" spans="5:5" ht="14.25" thickTop="1" thickBot="1">
      <c r="E7732"/>
    </row>
    <row r="7733" spans="5:5" ht="14.25" thickTop="1" thickBot="1">
      <c r="E7733"/>
    </row>
    <row r="7734" spans="5:5" ht="14.25" thickTop="1" thickBot="1">
      <c r="E7734"/>
    </row>
    <row r="7735" spans="5:5" ht="14.25" thickTop="1" thickBot="1">
      <c r="E7735"/>
    </row>
    <row r="7736" spans="5:5" ht="14.25" thickTop="1" thickBot="1">
      <c r="E7736"/>
    </row>
    <row r="7737" spans="5:5" ht="14.25" thickTop="1" thickBot="1">
      <c r="E7737"/>
    </row>
    <row r="7738" spans="5:5" ht="14.25" thickTop="1" thickBot="1">
      <c r="E7738"/>
    </row>
    <row r="7739" spans="5:5" ht="14.25" thickTop="1" thickBot="1">
      <c r="E7739"/>
    </row>
    <row r="7740" spans="5:5" ht="14.25" thickTop="1" thickBot="1">
      <c r="E7740"/>
    </row>
    <row r="7741" spans="5:5" ht="14.25" thickTop="1" thickBot="1">
      <c r="E7741"/>
    </row>
    <row r="7742" spans="5:5" ht="14.25" thickTop="1" thickBot="1">
      <c r="E7742"/>
    </row>
    <row r="7743" spans="5:5" ht="14.25" thickTop="1" thickBot="1">
      <c r="E7743"/>
    </row>
    <row r="7744" spans="5:5" ht="14.25" thickTop="1" thickBot="1">
      <c r="E7744"/>
    </row>
    <row r="7745" spans="5:5" ht="14.25" thickTop="1" thickBot="1">
      <c r="E7745"/>
    </row>
    <row r="7746" spans="5:5" ht="14.25" thickTop="1" thickBot="1">
      <c r="E7746"/>
    </row>
    <row r="7747" spans="5:5" ht="14.25" thickTop="1" thickBot="1">
      <c r="E7747"/>
    </row>
    <row r="7748" spans="5:5" ht="14.25" thickTop="1" thickBot="1">
      <c r="E7748"/>
    </row>
    <row r="7749" spans="5:5" ht="14.25" thickTop="1" thickBot="1">
      <c r="E7749"/>
    </row>
    <row r="7750" spans="5:5" ht="14.25" thickTop="1" thickBot="1">
      <c r="E7750"/>
    </row>
    <row r="7751" spans="5:5" ht="14.25" thickTop="1" thickBot="1">
      <c r="E7751"/>
    </row>
    <row r="7752" spans="5:5" ht="14.25" thickTop="1" thickBot="1">
      <c r="E7752"/>
    </row>
    <row r="7753" spans="5:5" ht="14.25" thickTop="1" thickBot="1">
      <c r="E7753"/>
    </row>
    <row r="7754" spans="5:5" ht="14.25" thickTop="1" thickBot="1">
      <c r="E7754"/>
    </row>
    <row r="7755" spans="5:5" ht="14.25" thickTop="1" thickBot="1">
      <c r="E7755"/>
    </row>
    <row r="7756" spans="5:5" ht="14.25" thickTop="1" thickBot="1">
      <c r="E7756"/>
    </row>
    <row r="7757" spans="5:5" ht="14.25" thickTop="1" thickBot="1">
      <c r="E7757"/>
    </row>
    <row r="7758" spans="5:5" ht="14.25" thickTop="1" thickBot="1">
      <c r="E7758"/>
    </row>
    <row r="7759" spans="5:5" ht="14.25" thickTop="1" thickBot="1">
      <c r="E7759"/>
    </row>
    <row r="7760" spans="5:5" ht="14.25" thickTop="1" thickBot="1">
      <c r="E7760"/>
    </row>
    <row r="7761" spans="5:5" ht="14.25" thickTop="1" thickBot="1">
      <c r="E7761"/>
    </row>
    <row r="7762" spans="5:5" ht="14.25" thickTop="1" thickBot="1">
      <c r="E7762"/>
    </row>
    <row r="7763" spans="5:5" ht="14.25" thickTop="1" thickBot="1">
      <c r="E7763"/>
    </row>
    <row r="7764" spans="5:5" ht="14.25" thickTop="1" thickBot="1">
      <c r="E7764"/>
    </row>
    <row r="7765" spans="5:5" ht="14.25" thickTop="1" thickBot="1">
      <c r="E7765"/>
    </row>
    <row r="7766" spans="5:5" ht="14.25" thickTop="1" thickBot="1">
      <c r="E7766"/>
    </row>
    <row r="7767" spans="5:5" ht="14.25" thickTop="1" thickBot="1">
      <c r="E7767"/>
    </row>
    <row r="7768" spans="5:5" ht="14.25" thickTop="1" thickBot="1">
      <c r="E7768"/>
    </row>
    <row r="7769" spans="5:5" ht="14.25" thickTop="1" thickBot="1">
      <c r="E7769"/>
    </row>
    <row r="7770" spans="5:5" ht="14.25" thickTop="1" thickBot="1">
      <c r="E7770"/>
    </row>
    <row r="7771" spans="5:5" ht="14.25" thickTop="1" thickBot="1">
      <c r="E7771"/>
    </row>
    <row r="7772" spans="5:5" ht="14.25" thickTop="1" thickBot="1">
      <c r="E7772"/>
    </row>
    <row r="7773" spans="5:5" ht="14.25" thickTop="1" thickBot="1">
      <c r="E7773"/>
    </row>
    <row r="7774" spans="5:5" ht="14.25" thickTop="1" thickBot="1">
      <c r="E7774"/>
    </row>
    <row r="7775" spans="5:5" ht="14.25" thickTop="1" thickBot="1">
      <c r="E7775"/>
    </row>
    <row r="7776" spans="5:5" ht="14.25" thickTop="1" thickBot="1">
      <c r="E7776"/>
    </row>
    <row r="7777" spans="5:5" ht="14.25" thickTop="1" thickBot="1">
      <c r="E7777"/>
    </row>
    <row r="7778" spans="5:5" ht="14.25" thickTop="1" thickBot="1">
      <c r="E7778"/>
    </row>
    <row r="7779" spans="5:5" ht="14.25" thickTop="1" thickBot="1">
      <c r="E7779"/>
    </row>
    <row r="7780" spans="5:5" ht="14.25" thickTop="1" thickBot="1">
      <c r="E7780"/>
    </row>
    <row r="7781" spans="5:5" ht="14.25" thickTop="1" thickBot="1">
      <c r="E7781"/>
    </row>
    <row r="7782" spans="5:5" ht="14.25" thickTop="1" thickBot="1">
      <c r="E7782"/>
    </row>
    <row r="7783" spans="5:5" ht="14.25" thickTop="1" thickBot="1">
      <c r="E7783"/>
    </row>
    <row r="7784" spans="5:5" ht="14.25" thickTop="1" thickBot="1">
      <c r="E7784"/>
    </row>
    <row r="7785" spans="5:5" ht="14.25" thickTop="1" thickBot="1">
      <c r="E7785"/>
    </row>
    <row r="7786" spans="5:5" ht="14.25" thickTop="1" thickBot="1">
      <c r="E7786"/>
    </row>
    <row r="7787" spans="5:5" ht="14.25" thickTop="1" thickBot="1">
      <c r="E7787"/>
    </row>
    <row r="7788" spans="5:5" ht="14.25" thickTop="1" thickBot="1">
      <c r="E7788"/>
    </row>
    <row r="7789" spans="5:5" ht="14.25" thickTop="1" thickBot="1">
      <c r="E7789"/>
    </row>
    <row r="7790" spans="5:5" ht="14.25" thickTop="1" thickBot="1">
      <c r="E7790"/>
    </row>
    <row r="7791" spans="5:5" ht="14.25" thickTop="1" thickBot="1">
      <c r="E7791"/>
    </row>
    <row r="7792" spans="5:5" ht="14.25" thickTop="1" thickBot="1">
      <c r="E7792"/>
    </row>
    <row r="7793" spans="5:5" ht="14.25" thickTop="1" thickBot="1">
      <c r="E7793"/>
    </row>
    <row r="7794" spans="5:5" ht="14.25" thickTop="1" thickBot="1">
      <c r="E7794"/>
    </row>
    <row r="7795" spans="5:5" ht="14.25" thickTop="1" thickBot="1">
      <c r="E7795"/>
    </row>
    <row r="7796" spans="5:5" ht="14.25" thickTop="1" thickBot="1">
      <c r="E7796"/>
    </row>
    <row r="7797" spans="5:5" ht="14.25" thickTop="1" thickBot="1">
      <c r="E7797"/>
    </row>
    <row r="7798" spans="5:5" ht="14.25" thickTop="1" thickBot="1">
      <c r="E7798"/>
    </row>
    <row r="7799" spans="5:5" ht="14.25" thickTop="1" thickBot="1">
      <c r="E7799"/>
    </row>
    <row r="7800" spans="5:5" ht="14.25" thickTop="1" thickBot="1">
      <c r="E7800"/>
    </row>
    <row r="7801" spans="5:5" ht="14.25" thickTop="1" thickBot="1">
      <c r="E7801"/>
    </row>
    <row r="7802" spans="5:5" ht="14.25" thickTop="1" thickBot="1">
      <c r="E7802"/>
    </row>
    <row r="7803" spans="5:5" ht="14.25" thickTop="1" thickBot="1">
      <c r="E7803"/>
    </row>
    <row r="7804" spans="5:5" ht="14.25" thickTop="1" thickBot="1">
      <c r="E7804"/>
    </row>
    <row r="7805" spans="5:5" ht="14.25" thickTop="1" thickBot="1">
      <c r="E7805"/>
    </row>
    <row r="7806" spans="5:5" ht="14.25" thickTop="1" thickBot="1">
      <c r="E7806"/>
    </row>
    <row r="7807" spans="5:5" ht="14.25" thickTop="1" thickBot="1">
      <c r="E7807"/>
    </row>
    <row r="7808" spans="5:5" ht="14.25" thickTop="1" thickBot="1">
      <c r="E7808"/>
    </row>
    <row r="7809" spans="5:5" ht="14.25" thickTop="1" thickBot="1">
      <c r="E7809"/>
    </row>
    <row r="7810" spans="5:5" ht="14.25" thickTop="1" thickBot="1">
      <c r="E7810"/>
    </row>
    <row r="7811" spans="5:5" ht="14.25" thickTop="1" thickBot="1">
      <c r="E7811"/>
    </row>
    <row r="7812" spans="5:5" ht="14.25" thickTop="1" thickBot="1">
      <c r="E7812"/>
    </row>
    <row r="7813" spans="5:5" ht="14.25" thickTop="1" thickBot="1">
      <c r="E7813"/>
    </row>
    <row r="7814" spans="5:5" ht="14.25" thickTop="1" thickBot="1">
      <c r="E7814"/>
    </row>
    <row r="7815" spans="5:5" ht="14.25" thickTop="1" thickBot="1">
      <c r="E7815"/>
    </row>
    <row r="7816" spans="5:5" ht="14.25" thickTop="1" thickBot="1">
      <c r="E7816"/>
    </row>
    <row r="7817" spans="5:5" ht="14.25" thickTop="1" thickBot="1">
      <c r="E7817"/>
    </row>
    <row r="7818" spans="5:5" ht="14.25" thickTop="1" thickBot="1">
      <c r="E7818"/>
    </row>
    <row r="7819" spans="5:5" ht="14.25" thickTop="1" thickBot="1">
      <c r="E7819"/>
    </row>
    <row r="7820" spans="5:5" ht="14.25" thickTop="1" thickBot="1">
      <c r="E7820"/>
    </row>
    <row r="7821" spans="5:5" ht="14.25" thickTop="1" thickBot="1">
      <c r="E7821"/>
    </row>
    <row r="7822" spans="5:5" ht="14.25" thickTop="1" thickBot="1">
      <c r="E7822"/>
    </row>
    <row r="7823" spans="5:5" ht="14.25" thickTop="1" thickBot="1">
      <c r="E7823"/>
    </row>
    <row r="7824" spans="5:5" ht="14.25" thickTop="1" thickBot="1">
      <c r="E7824"/>
    </row>
    <row r="7825" spans="5:5" ht="14.25" thickTop="1" thickBot="1">
      <c r="E7825"/>
    </row>
    <row r="7826" spans="5:5" ht="14.25" thickTop="1" thickBot="1">
      <c r="E7826"/>
    </row>
    <row r="7827" spans="5:5" ht="14.25" thickTop="1" thickBot="1">
      <c r="E7827"/>
    </row>
    <row r="7828" spans="5:5" ht="14.25" thickTop="1" thickBot="1">
      <c r="E7828"/>
    </row>
    <row r="7829" spans="5:5" ht="14.25" thickTop="1" thickBot="1">
      <c r="E7829"/>
    </row>
    <row r="7830" spans="5:5" ht="14.25" thickTop="1" thickBot="1">
      <c r="E7830"/>
    </row>
    <row r="7831" spans="5:5" ht="14.25" thickTop="1" thickBot="1">
      <c r="E7831"/>
    </row>
    <row r="7832" spans="5:5" ht="14.25" thickTop="1" thickBot="1">
      <c r="E7832"/>
    </row>
    <row r="7833" spans="5:5" ht="14.25" thickTop="1" thickBot="1">
      <c r="E7833"/>
    </row>
    <row r="7834" spans="5:5" ht="14.25" thickTop="1" thickBot="1">
      <c r="E7834"/>
    </row>
    <row r="7835" spans="5:5" ht="14.25" thickTop="1" thickBot="1">
      <c r="E7835"/>
    </row>
    <row r="7836" spans="5:5" ht="14.25" thickTop="1" thickBot="1">
      <c r="E7836"/>
    </row>
    <row r="7837" spans="5:5" ht="14.25" thickTop="1" thickBot="1">
      <c r="E7837"/>
    </row>
    <row r="7838" spans="5:5" ht="14.25" thickTop="1" thickBot="1">
      <c r="E7838"/>
    </row>
    <row r="7839" spans="5:5" ht="14.25" thickTop="1" thickBot="1">
      <c r="E7839"/>
    </row>
    <row r="7840" spans="5:5" ht="14.25" thickTop="1" thickBot="1">
      <c r="E7840"/>
    </row>
    <row r="7841" spans="5:5" ht="14.25" thickTop="1" thickBot="1">
      <c r="E7841"/>
    </row>
    <row r="7842" spans="5:5" ht="14.25" thickTop="1" thickBot="1">
      <c r="E7842"/>
    </row>
    <row r="7843" spans="5:5" ht="14.25" thickTop="1" thickBot="1">
      <c r="E7843"/>
    </row>
    <row r="7844" spans="5:5" ht="14.25" thickTop="1" thickBot="1">
      <c r="E7844"/>
    </row>
    <row r="7845" spans="5:5" ht="14.25" thickTop="1" thickBot="1">
      <c r="E7845"/>
    </row>
    <row r="7846" spans="5:5" ht="14.25" thickTop="1" thickBot="1">
      <c r="E7846"/>
    </row>
    <row r="7847" spans="5:5" ht="14.25" thickTop="1" thickBot="1">
      <c r="E7847"/>
    </row>
    <row r="7848" spans="5:5" ht="14.25" thickTop="1" thickBot="1">
      <c r="E7848"/>
    </row>
    <row r="7849" spans="5:5" ht="14.25" thickTop="1" thickBot="1">
      <c r="E7849"/>
    </row>
    <row r="7850" spans="5:5" ht="14.25" thickTop="1" thickBot="1">
      <c r="E7850"/>
    </row>
    <row r="7851" spans="5:5" ht="14.25" thickTop="1" thickBot="1">
      <c r="E7851"/>
    </row>
    <row r="7852" spans="5:5" ht="14.25" thickTop="1" thickBot="1">
      <c r="E7852"/>
    </row>
    <row r="7853" spans="5:5" ht="14.25" thickTop="1" thickBot="1">
      <c r="E7853"/>
    </row>
    <row r="7854" spans="5:5" ht="14.25" thickTop="1" thickBot="1">
      <c r="E7854"/>
    </row>
    <row r="7855" spans="5:5" ht="14.25" thickTop="1" thickBot="1">
      <c r="E7855"/>
    </row>
    <row r="7856" spans="5:5" ht="14.25" thickTop="1" thickBot="1">
      <c r="E7856"/>
    </row>
    <row r="7857" spans="5:5" ht="14.25" thickTop="1" thickBot="1">
      <c r="E7857"/>
    </row>
    <row r="7858" spans="5:5" ht="14.25" thickTop="1" thickBot="1">
      <c r="E7858"/>
    </row>
    <row r="7859" spans="5:5" ht="14.25" thickTop="1" thickBot="1">
      <c r="E7859"/>
    </row>
    <row r="7860" spans="5:5" ht="14.25" thickTop="1" thickBot="1">
      <c r="E7860"/>
    </row>
    <row r="7861" spans="5:5" ht="14.25" thickTop="1" thickBot="1">
      <c r="E7861"/>
    </row>
    <row r="7862" spans="5:5" ht="14.25" thickTop="1" thickBot="1">
      <c r="E7862"/>
    </row>
    <row r="7863" spans="5:5" ht="14.25" thickTop="1" thickBot="1">
      <c r="E7863"/>
    </row>
    <row r="7864" spans="5:5" ht="14.25" thickTop="1" thickBot="1">
      <c r="E7864"/>
    </row>
    <row r="7865" spans="5:5" ht="14.25" thickTop="1" thickBot="1">
      <c r="E7865"/>
    </row>
    <row r="7866" spans="5:5" ht="14.25" thickTop="1" thickBot="1">
      <c r="E7866"/>
    </row>
    <row r="7867" spans="5:5" ht="14.25" thickTop="1" thickBot="1">
      <c r="E7867"/>
    </row>
    <row r="7868" spans="5:5" ht="14.25" thickTop="1" thickBot="1">
      <c r="E7868"/>
    </row>
    <row r="7869" spans="5:5" ht="14.25" thickTop="1" thickBot="1">
      <c r="E7869"/>
    </row>
    <row r="7870" spans="5:5" ht="14.25" thickTop="1" thickBot="1">
      <c r="E7870"/>
    </row>
    <row r="7871" spans="5:5" ht="14.25" thickTop="1" thickBot="1">
      <c r="E7871"/>
    </row>
    <row r="7872" spans="5:5" ht="14.25" thickTop="1" thickBot="1">
      <c r="E7872"/>
    </row>
    <row r="7873" spans="5:5" ht="14.25" thickTop="1" thickBot="1">
      <c r="E7873"/>
    </row>
    <row r="7874" spans="5:5" ht="14.25" thickTop="1" thickBot="1">
      <c r="E7874"/>
    </row>
    <row r="7875" spans="5:5" ht="14.25" thickTop="1" thickBot="1">
      <c r="E7875"/>
    </row>
    <row r="7876" spans="5:5" ht="14.25" thickTop="1" thickBot="1">
      <c r="E7876"/>
    </row>
    <row r="7877" spans="5:5" ht="14.25" thickTop="1" thickBot="1">
      <c r="E7877"/>
    </row>
    <row r="7878" spans="5:5" ht="14.25" thickTop="1" thickBot="1">
      <c r="E7878"/>
    </row>
    <row r="7879" spans="5:5" ht="14.25" thickTop="1" thickBot="1">
      <c r="E7879"/>
    </row>
    <row r="7880" spans="5:5" ht="14.25" thickTop="1" thickBot="1">
      <c r="E7880"/>
    </row>
    <row r="7881" spans="5:5" ht="14.25" thickTop="1" thickBot="1">
      <c r="E7881"/>
    </row>
    <row r="7882" spans="5:5" ht="14.25" thickTop="1" thickBot="1">
      <c r="E7882"/>
    </row>
    <row r="7883" spans="5:5" ht="14.25" thickTop="1" thickBot="1">
      <c r="E7883"/>
    </row>
    <row r="7884" spans="5:5" ht="14.25" thickTop="1" thickBot="1">
      <c r="E7884"/>
    </row>
    <row r="7885" spans="5:5" ht="14.25" thickTop="1" thickBot="1">
      <c r="E7885"/>
    </row>
    <row r="7886" spans="5:5" ht="14.25" thickTop="1" thickBot="1">
      <c r="E7886"/>
    </row>
    <row r="7887" spans="5:5" ht="14.25" thickTop="1" thickBot="1">
      <c r="E7887"/>
    </row>
    <row r="7888" spans="5:5" ht="14.25" thickTop="1" thickBot="1">
      <c r="E7888"/>
    </row>
    <row r="7889" spans="5:5" ht="14.25" thickTop="1" thickBot="1">
      <c r="E7889"/>
    </row>
    <row r="7890" spans="5:5" ht="14.25" thickTop="1" thickBot="1">
      <c r="E7890"/>
    </row>
    <row r="7891" spans="5:5" ht="14.25" thickTop="1" thickBot="1">
      <c r="E7891"/>
    </row>
    <row r="7892" spans="5:5" ht="14.25" thickTop="1" thickBot="1">
      <c r="E7892"/>
    </row>
    <row r="7893" spans="5:5" ht="14.25" thickTop="1" thickBot="1">
      <c r="E7893"/>
    </row>
    <row r="7894" spans="5:5" ht="14.25" thickTop="1" thickBot="1">
      <c r="E7894"/>
    </row>
    <row r="7895" spans="5:5" ht="14.25" thickTop="1" thickBot="1">
      <c r="E7895"/>
    </row>
    <row r="7896" spans="5:5" ht="14.25" thickTop="1" thickBot="1">
      <c r="E7896"/>
    </row>
    <row r="7897" spans="5:5" ht="14.25" thickTop="1" thickBot="1">
      <c r="E7897"/>
    </row>
    <row r="7898" spans="5:5" ht="14.25" thickTop="1" thickBot="1">
      <c r="E7898"/>
    </row>
    <row r="7899" spans="5:5" ht="14.25" thickTop="1" thickBot="1">
      <c r="E7899"/>
    </row>
    <row r="7900" spans="5:5" ht="14.25" thickTop="1" thickBot="1">
      <c r="E7900"/>
    </row>
    <row r="7901" spans="5:5" ht="14.25" thickTop="1" thickBot="1">
      <c r="E7901"/>
    </row>
    <row r="7902" spans="5:5" ht="14.25" thickTop="1" thickBot="1">
      <c r="E7902"/>
    </row>
    <row r="7903" spans="5:5" ht="14.25" thickTop="1" thickBot="1">
      <c r="E7903"/>
    </row>
    <row r="7904" spans="5:5" ht="14.25" thickTop="1" thickBot="1">
      <c r="E7904"/>
    </row>
    <row r="7905" spans="5:5" ht="14.25" thickTop="1" thickBot="1">
      <c r="E7905"/>
    </row>
    <row r="7906" spans="5:5" ht="14.25" thickTop="1" thickBot="1">
      <c r="E7906"/>
    </row>
    <row r="7907" spans="5:5" ht="14.25" thickTop="1" thickBot="1">
      <c r="E7907"/>
    </row>
    <row r="7908" spans="5:5" ht="14.25" thickTop="1" thickBot="1">
      <c r="E7908"/>
    </row>
    <row r="7909" spans="5:5" ht="14.25" thickTop="1" thickBot="1">
      <c r="E7909"/>
    </row>
    <row r="7910" spans="5:5" ht="14.25" thickTop="1" thickBot="1">
      <c r="E7910"/>
    </row>
    <row r="7911" spans="5:5" ht="14.25" thickTop="1" thickBot="1">
      <c r="E7911"/>
    </row>
    <row r="7912" spans="5:5" ht="14.25" thickTop="1" thickBot="1">
      <c r="E7912"/>
    </row>
    <row r="7913" spans="5:5" ht="14.25" thickTop="1" thickBot="1">
      <c r="E7913"/>
    </row>
    <row r="7914" spans="5:5" ht="14.25" thickTop="1" thickBot="1">
      <c r="E7914"/>
    </row>
    <row r="7915" spans="5:5" ht="14.25" thickTop="1" thickBot="1">
      <c r="E7915"/>
    </row>
    <row r="7916" spans="5:5" ht="14.25" thickTop="1" thickBot="1">
      <c r="E7916"/>
    </row>
    <row r="7917" spans="5:5" ht="14.25" thickTop="1" thickBot="1">
      <c r="E7917"/>
    </row>
    <row r="7918" spans="5:5" ht="14.25" thickTop="1" thickBot="1">
      <c r="E7918"/>
    </row>
    <row r="7919" spans="5:5" ht="14.25" thickTop="1" thickBot="1">
      <c r="E7919"/>
    </row>
    <row r="7920" spans="5:5" ht="14.25" thickTop="1" thickBot="1">
      <c r="E7920"/>
    </row>
    <row r="7921" spans="5:5" ht="14.25" thickTop="1" thickBot="1">
      <c r="E7921"/>
    </row>
    <row r="7922" spans="5:5" ht="14.25" thickTop="1" thickBot="1">
      <c r="E7922"/>
    </row>
    <row r="7923" spans="5:5" ht="14.25" thickTop="1" thickBot="1">
      <c r="E7923"/>
    </row>
    <row r="7924" spans="5:5" ht="14.25" thickTop="1" thickBot="1">
      <c r="E7924"/>
    </row>
    <row r="7925" spans="5:5" ht="14.25" thickTop="1" thickBot="1">
      <c r="E7925"/>
    </row>
    <row r="7926" spans="5:5" ht="14.25" thickTop="1" thickBot="1">
      <c r="E7926"/>
    </row>
    <row r="7927" spans="5:5" ht="14.25" thickTop="1" thickBot="1">
      <c r="E7927"/>
    </row>
    <row r="7928" spans="5:5" ht="14.25" thickTop="1" thickBot="1">
      <c r="E7928"/>
    </row>
    <row r="7929" spans="5:5" ht="14.25" thickTop="1" thickBot="1">
      <c r="E7929"/>
    </row>
    <row r="7930" spans="5:5" ht="14.25" thickTop="1" thickBot="1">
      <c r="E7930"/>
    </row>
    <row r="7931" spans="5:5" ht="14.25" thickTop="1" thickBot="1">
      <c r="E7931"/>
    </row>
    <row r="7932" spans="5:5" ht="14.25" thickTop="1" thickBot="1">
      <c r="E7932"/>
    </row>
    <row r="7933" spans="5:5" ht="14.25" thickTop="1" thickBot="1">
      <c r="E7933"/>
    </row>
    <row r="7934" spans="5:5" ht="14.25" thickTop="1" thickBot="1">
      <c r="E7934"/>
    </row>
    <row r="7935" spans="5:5" ht="14.25" thickTop="1" thickBot="1">
      <c r="E7935"/>
    </row>
    <row r="7936" spans="5:5" ht="14.25" thickTop="1" thickBot="1">
      <c r="E7936"/>
    </row>
    <row r="7937" spans="5:5" ht="14.25" thickTop="1" thickBot="1">
      <c r="E7937"/>
    </row>
    <row r="7938" spans="5:5" ht="14.25" thickTop="1" thickBot="1">
      <c r="E7938"/>
    </row>
    <row r="7939" spans="5:5" ht="14.25" thickTop="1" thickBot="1">
      <c r="E7939"/>
    </row>
    <row r="7940" spans="5:5" ht="14.25" thickTop="1" thickBot="1">
      <c r="E7940"/>
    </row>
    <row r="7941" spans="5:5" ht="14.25" thickTop="1" thickBot="1">
      <c r="E7941"/>
    </row>
    <row r="7942" spans="5:5" ht="14.25" thickTop="1" thickBot="1">
      <c r="E7942"/>
    </row>
    <row r="7943" spans="5:5" ht="14.25" thickTop="1" thickBot="1">
      <c r="E7943"/>
    </row>
    <row r="7944" spans="5:5" ht="14.25" thickTop="1" thickBot="1">
      <c r="E7944"/>
    </row>
    <row r="7945" spans="5:5" ht="14.25" thickTop="1" thickBot="1">
      <c r="E7945"/>
    </row>
    <row r="7946" spans="5:5" ht="14.25" thickTop="1" thickBot="1">
      <c r="E7946"/>
    </row>
    <row r="7947" spans="5:5" ht="14.25" thickTop="1" thickBot="1">
      <c r="E7947"/>
    </row>
    <row r="7948" spans="5:5" ht="14.25" thickTop="1" thickBot="1">
      <c r="E7948"/>
    </row>
    <row r="7949" spans="5:5" ht="14.25" thickTop="1" thickBot="1">
      <c r="E7949"/>
    </row>
    <row r="7950" spans="5:5" ht="14.25" thickTop="1" thickBot="1">
      <c r="E7950"/>
    </row>
    <row r="7951" spans="5:5" ht="14.25" thickTop="1" thickBot="1">
      <c r="E7951"/>
    </row>
    <row r="7952" spans="5:5" ht="14.25" thickTop="1" thickBot="1">
      <c r="E7952"/>
    </row>
    <row r="7953" spans="5:5" ht="14.25" thickTop="1" thickBot="1">
      <c r="E7953"/>
    </row>
    <row r="7954" spans="5:5" ht="14.25" thickTop="1" thickBot="1">
      <c r="E7954"/>
    </row>
    <row r="7955" spans="5:5" ht="14.25" thickTop="1" thickBot="1">
      <c r="E7955"/>
    </row>
    <row r="7956" spans="5:5" ht="14.25" thickTop="1" thickBot="1">
      <c r="E7956"/>
    </row>
    <row r="7957" spans="5:5" ht="14.25" thickTop="1" thickBot="1">
      <c r="E7957"/>
    </row>
    <row r="7958" spans="5:5" ht="14.25" thickTop="1" thickBot="1">
      <c r="E7958"/>
    </row>
    <row r="7959" spans="5:5" ht="14.25" thickTop="1" thickBot="1">
      <c r="E7959"/>
    </row>
    <row r="7960" spans="5:5" ht="14.25" thickTop="1" thickBot="1">
      <c r="E7960"/>
    </row>
    <row r="7961" spans="5:5" ht="14.25" thickTop="1" thickBot="1">
      <c r="E7961"/>
    </row>
    <row r="7962" spans="5:5" ht="14.25" thickTop="1" thickBot="1">
      <c r="E7962"/>
    </row>
    <row r="7963" spans="5:5" ht="14.25" thickTop="1" thickBot="1">
      <c r="E7963"/>
    </row>
    <row r="7964" spans="5:5" ht="14.25" thickTop="1" thickBot="1">
      <c r="E7964"/>
    </row>
    <row r="7965" spans="5:5" ht="14.25" thickTop="1" thickBot="1">
      <c r="E7965"/>
    </row>
    <row r="7966" spans="5:5" ht="14.25" thickTop="1" thickBot="1">
      <c r="E7966"/>
    </row>
    <row r="7967" spans="5:5" ht="14.25" thickTop="1" thickBot="1">
      <c r="E7967"/>
    </row>
    <row r="7968" spans="5:5" ht="14.25" thickTop="1" thickBot="1">
      <c r="E7968"/>
    </row>
    <row r="7969" spans="5:5" ht="14.25" thickTop="1" thickBot="1">
      <c r="E7969"/>
    </row>
    <row r="7970" spans="5:5" ht="14.25" thickTop="1" thickBot="1">
      <c r="E7970"/>
    </row>
    <row r="7971" spans="5:5" ht="14.25" thickTop="1" thickBot="1">
      <c r="E7971"/>
    </row>
    <row r="7972" spans="5:5" ht="14.25" thickTop="1" thickBot="1">
      <c r="E7972"/>
    </row>
    <row r="7973" spans="5:5" ht="14.25" thickTop="1" thickBot="1">
      <c r="E7973"/>
    </row>
    <row r="7974" spans="5:5" ht="14.25" thickTop="1" thickBot="1">
      <c r="E7974"/>
    </row>
    <row r="7975" spans="5:5" ht="14.25" thickTop="1" thickBot="1">
      <c r="E7975"/>
    </row>
    <row r="7976" spans="5:5" ht="14.25" thickTop="1" thickBot="1">
      <c r="E7976"/>
    </row>
    <row r="7977" spans="5:5" ht="14.25" thickTop="1" thickBot="1">
      <c r="E7977"/>
    </row>
    <row r="7978" spans="5:5" ht="14.25" thickTop="1" thickBot="1">
      <c r="E7978"/>
    </row>
    <row r="7979" spans="5:5" ht="14.25" thickTop="1" thickBot="1">
      <c r="E7979"/>
    </row>
    <row r="7980" spans="5:5" ht="14.25" thickTop="1" thickBot="1">
      <c r="E7980"/>
    </row>
    <row r="7981" spans="5:5" ht="14.25" thickTop="1" thickBot="1">
      <c r="E7981"/>
    </row>
    <row r="7982" spans="5:5" ht="14.25" thickTop="1" thickBot="1">
      <c r="E7982"/>
    </row>
    <row r="7983" spans="5:5" ht="14.25" thickTop="1" thickBot="1">
      <c r="E7983"/>
    </row>
    <row r="7984" spans="5:5" ht="14.25" thickTop="1" thickBot="1">
      <c r="E7984"/>
    </row>
    <row r="7985" spans="5:5" ht="14.25" thickTop="1" thickBot="1">
      <c r="E7985"/>
    </row>
    <row r="7986" spans="5:5" ht="14.25" thickTop="1" thickBot="1">
      <c r="E7986"/>
    </row>
    <row r="7987" spans="5:5" ht="14.25" thickTop="1" thickBot="1">
      <c r="E7987"/>
    </row>
    <row r="7988" spans="5:5" ht="14.25" thickTop="1" thickBot="1">
      <c r="E7988"/>
    </row>
    <row r="7989" spans="5:5" ht="14.25" thickTop="1" thickBot="1">
      <c r="E7989"/>
    </row>
    <row r="7990" spans="5:5" ht="14.25" thickTop="1" thickBot="1">
      <c r="E7990"/>
    </row>
    <row r="7991" spans="5:5" ht="14.25" thickTop="1" thickBot="1">
      <c r="E7991"/>
    </row>
    <row r="7992" spans="5:5" ht="14.25" thickTop="1" thickBot="1">
      <c r="E7992"/>
    </row>
    <row r="7993" spans="5:5" ht="14.25" thickTop="1" thickBot="1">
      <c r="E7993"/>
    </row>
    <row r="7994" spans="5:5" ht="14.25" thickTop="1" thickBot="1">
      <c r="E7994"/>
    </row>
    <row r="7995" spans="5:5" ht="14.25" thickTop="1" thickBot="1">
      <c r="E7995"/>
    </row>
    <row r="7996" spans="5:5" ht="14.25" thickTop="1" thickBot="1">
      <c r="E7996"/>
    </row>
    <row r="7997" spans="5:5" ht="14.25" thickTop="1" thickBot="1">
      <c r="E7997"/>
    </row>
    <row r="7998" spans="5:5" ht="14.25" thickTop="1" thickBot="1">
      <c r="E7998"/>
    </row>
    <row r="7999" spans="5:5" ht="14.25" thickTop="1" thickBot="1">
      <c r="E7999"/>
    </row>
    <row r="8000" spans="5:5" ht="14.25" thickTop="1" thickBot="1">
      <c r="E8000"/>
    </row>
    <row r="8001" spans="5:5" ht="14.25" thickTop="1" thickBot="1">
      <c r="E8001"/>
    </row>
    <row r="8002" spans="5:5" ht="14.25" thickTop="1" thickBot="1">
      <c r="E8002"/>
    </row>
    <row r="8003" spans="5:5" ht="14.25" thickTop="1" thickBot="1">
      <c r="E8003"/>
    </row>
    <row r="8004" spans="5:5" ht="14.25" thickTop="1" thickBot="1">
      <c r="E8004"/>
    </row>
    <row r="8005" spans="5:5" ht="14.25" thickTop="1" thickBot="1">
      <c r="E8005"/>
    </row>
    <row r="8006" spans="5:5" ht="14.25" thickTop="1" thickBot="1">
      <c r="E8006"/>
    </row>
    <row r="8007" spans="5:5" ht="14.25" thickTop="1" thickBot="1">
      <c r="E8007"/>
    </row>
    <row r="8008" spans="5:5" ht="14.25" thickTop="1" thickBot="1">
      <c r="E8008"/>
    </row>
    <row r="8009" spans="5:5" ht="14.25" thickTop="1" thickBot="1">
      <c r="E8009"/>
    </row>
    <row r="8010" spans="5:5" ht="14.25" thickTop="1" thickBot="1">
      <c r="E8010"/>
    </row>
    <row r="8011" spans="5:5" ht="14.25" thickTop="1" thickBot="1">
      <c r="E8011"/>
    </row>
    <row r="8012" spans="5:5" ht="14.25" thickTop="1" thickBot="1">
      <c r="E8012"/>
    </row>
    <row r="8013" spans="5:5" ht="14.25" thickTop="1" thickBot="1">
      <c r="E8013"/>
    </row>
    <row r="8014" spans="5:5" ht="14.25" thickTop="1" thickBot="1">
      <c r="E8014"/>
    </row>
    <row r="8015" spans="5:5" ht="14.25" thickTop="1" thickBot="1">
      <c r="E8015"/>
    </row>
    <row r="8016" spans="5:5" ht="14.25" thickTop="1" thickBot="1">
      <c r="E8016"/>
    </row>
    <row r="8017" spans="5:5" ht="14.25" thickTop="1" thickBot="1">
      <c r="E8017"/>
    </row>
    <row r="8018" spans="5:5" ht="14.25" thickTop="1" thickBot="1">
      <c r="E8018"/>
    </row>
    <row r="8019" spans="5:5" ht="14.25" thickTop="1" thickBot="1">
      <c r="E8019"/>
    </row>
    <row r="8020" spans="5:5" ht="14.25" thickTop="1" thickBot="1">
      <c r="E8020"/>
    </row>
    <row r="8021" spans="5:5" ht="14.25" thickTop="1" thickBot="1">
      <c r="E8021"/>
    </row>
    <row r="8022" spans="5:5" ht="14.25" thickTop="1" thickBot="1">
      <c r="E8022"/>
    </row>
    <row r="8023" spans="5:5" ht="14.25" thickTop="1" thickBot="1">
      <c r="E8023"/>
    </row>
    <row r="8024" spans="5:5" ht="14.25" thickTop="1" thickBot="1">
      <c r="E8024"/>
    </row>
    <row r="8025" spans="5:5" ht="14.25" thickTop="1" thickBot="1">
      <c r="E8025"/>
    </row>
    <row r="8026" spans="5:5" ht="14.25" thickTop="1" thickBot="1">
      <c r="E8026"/>
    </row>
    <row r="8027" spans="5:5" ht="14.25" thickTop="1" thickBot="1">
      <c r="E8027"/>
    </row>
    <row r="8028" spans="5:5" ht="14.25" thickTop="1" thickBot="1">
      <c r="E8028"/>
    </row>
    <row r="8029" spans="5:5" ht="14.25" thickTop="1" thickBot="1">
      <c r="E8029"/>
    </row>
    <row r="8030" spans="5:5" ht="14.25" thickTop="1" thickBot="1">
      <c r="E8030"/>
    </row>
    <row r="8031" spans="5:5" ht="14.25" thickTop="1" thickBot="1">
      <c r="E8031"/>
    </row>
    <row r="8032" spans="5:5" ht="14.25" thickTop="1" thickBot="1">
      <c r="E8032"/>
    </row>
    <row r="8033" spans="5:5" ht="14.25" thickTop="1" thickBot="1">
      <c r="E8033"/>
    </row>
    <row r="8034" spans="5:5" ht="14.25" thickTop="1" thickBot="1">
      <c r="E8034"/>
    </row>
    <row r="8035" spans="5:5" ht="14.25" thickTop="1" thickBot="1">
      <c r="E8035"/>
    </row>
    <row r="8036" spans="5:5" ht="14.25" thickTop="1" thickBot="1">
      <c r="E8036"/>
    </row>
    <row r="8037" spans="5:5" ht="14.25" thickTop="1" thickBot="1">
      <c r="E8037"/>
    </row>
    <row r="8038" spans="5:5" ht="14.25" thickTop="1" thickBot="1">
      <c r="E8038"/>
    </row>
    <row r="8039" spans="5:5" ht="14.25" thickTop="1" thickBot="1">
      <c r="E8039"/>
    </row>
    <row r="8040" spans="5:5" ht="14.25" thickTop="1" thickBot="1">
      <c r="E8040"/>
    </row>
    <row r="8041" spans="5:5" ht="14.25" thickTop="1" thickBot="1">
      <c r="E8041"/>
    </row>
    <row r="8042" spans="5:5" ht="14.25" thickTop="1" thickBot="1">
      <c r="E8042"/>
    </row>
    <row r="8043" spans="5:5" ht="14.25" thickTop="1" thickBot="1">
      <c r="E8043"/>
    </row>
    <row r="8044" spans="5:5" ht="14.25" thickTop="1" thickBot="1">
      <c r="E8044"/>
    </row>
    <row r="8045" spans="5:5" ht="14.25" thickTop="1" thickBot="1">
      <c r="E8045"/>
    </row>
    <row r="8046" spans="5:5" ht="14.25" thickTop="1" thickBot="1">
      <c r="E8046"/>
    </row>
    <row r="8047" spans="5:5" ht="14.25" thickTop="1" thickBot="1">
      <c r="E8047"/>
    </row>
    <row r="8048" spans="5:5" ht="14.25" thickTop="1" thickBot="1">
      <c r="E8048"/>
    </row>
    <row r="8049" spans="5:5" ht="14.25" thickTop="1" thickBot="1">
      <c r="E8049"/>
    </row>
    <row r="8050" spans="5:5" ht="14.25" thickTop="1" thickBot="1">
      <c r="E8050"/>
    </row>
    <row r="8051" spans="5:5" ht="14.25" thickTop="1" thickBot="1">
      <c r="E8051"/>
    </row>
    <row r="8052" spans="5:5" ht="14.25" thickTop="1" thickBot="1">
      <c r="E8052"/>
    </row>
    <row r="8053" spans="5:5" ht="14.25" thickTop="1" thickBot="1">
      <c r="E8053"/>
    </row>
    <row r="8054" spans="5:5" ht="14.25" thickTop="1" thickBot="1">
      <c r="E8054"/>
    </row>
    <row r="8055" spans="5:5" ht="14.25" thickTop="1" thickBot="1">
      <c r="E8055"/>
    </row>
    <row r="8056" spans="5:5" ht="14.25" thickTop="1" thickBot="1">
      <c r="E8056"/>
    </row>
    <row r="8057" spans="5:5" ht="14.25" thickTop="1" thickBot="1">
      <c r="E8057"/>
    </row>
    <row r="8058" spans="5:5" ht="14.25" thickTop="1" thickBot="1">
      <c r="E8058"/>
    </row>
    <row r="8059" spans="5:5" ht="14.25" thickTop="1" thickBot="1">
      <c r="E8059"/>
    </row>
    <row r="8060" spans="5:5" ht="14.25" thickTop="1" thickBot="1">
      <c r="E8060"/>
    </row>
    <row r="8061" spans="5:5" ht="14.25" thickTop="1" thickBot="1">
      <c r="E8061"/>
    </row>
    <row r="8062" spans="5:5" ht="14.25" thickTop="1" thickBot="1">
      <c r="E8062"/>
    </row>
    <row r="8063" spans="5:5" ht="14.25" thickTop="1" thickBot="1">
      <c r="E8063"/>
    </row>
    <row r="8064" spans="5:5" ht="14.25" thickTop="1" thickBot="1">
      <c r="E8064"/>
    </row>
    <row r="8065" spans="5:5" ht="14.25" thickTop="1" thickBot="1">
      <c r="E8065"/>
    </row>
    <row r="8066" spans="5:5" ht="14.25" thickTop="1" thickBot="1">
      <c r="E8066"/>
    </row>
    <row r="8067" spans="5:5" ht="14.25" thickTop="1" thickBot="1">
      <c r="E8067"/>
    </row>
    <row r="8068" spans="5:5" ht="14.25" thickTop="1" thickBot="1">
      <c r="E8068"/>
    </row>
    <row r="8069" spans="5:5" ht="14.25" thickTop="1" thickBot="1">
      <c r="E8069"/>
    </row>
    <row r="8070" spans="5:5" ht="14.25" thickTop="1" thickBot="1">
      <c r="E8070"/>
    </row>
    <row r="8071" spans="5:5" ht="14.25" thickTop="1" thickBot="1">
      <c r="E8071"/>
    </row>
    <row r="8072" spans="5:5" ht="14.25" thickTop="1" thickBot="1">
      <c r="E8072"/>
    </row>
    <row r="8073" spans="5:5" ht="14.25" thickTop="1" thickBot="1">
      <c r="E8073"/>
    </row>
    <row r="8074" spans="5:5" ht="14.25" thickTop="1" thickBot="1">
      <c r="E8074"/>
    </row>
    <row r="8075" spans="5:5" ht="14.25" thickTop="1" thickBot="1">
      <c r="E8075"/>
    </row>
    <row r="8076" spans="5:5" ht="14.25" thickTop="1" thickBot="1">
      <c r="E8076"/>
    </row>
    <row r="8077" spans="5:5" ht="14.25" thickTop="1" thickBot="1">
      <c r="E8077"/>
    </row>
    <row r="8078" spans="5:5" ht="14.25" thickTop="1" thickBot="1">
      <c r="E8078"/>
    </row>
    <row r="8079" spans="5:5" ht="14.25" thickTop="1" thickBot="1">
      <c r="E8079"/>
    </row>
    <row r="8080" spans="5:5" ht="14.25" thickTop="1" thickBot="1">
      <c r="E8080"/>
    </row>
    <row r="8081" spans="5:5" ht="14.25" thickTop="1" thickBot="1">
      <c r="E8081"/>
    </row>
    <row r="8082" spans="5:5" ht="14.25" thickTop="1" thickBot="1">
      <c r="E8082"/>
    </row>
    <row r="8083" spans="5:5" ht="14.25" thickTop="1" thickBot="1">
      <c r="E8083"/>
    </row>
    <row r="8084" spans="5:5" ht="14.25" thickTop="1" thickBot="1">
      <c r="E8084"/>
    </row>
    <row r="8085" spans="5:5" ht="14.25" thickTop="1" thickBot="1">
      <c r="E8085"/>
    </row>
    <row r="8086" spans="5:5" ht="14.25" thickTop="1" thickBot="1">
      <c r="E8086"/>
    </row>
    <row r="8087" spans="5:5" ht="14.25" thickTop="1" thickBot="1">
      <c r="E8087"/>
    </row>
    <row r="8088" spans="5:5" ht="14.25" thickTop="1" thickBot="1">
      <c r="E8088"/>
    </row>
    <row r="8089" spans="5:5" ht="14.25" thickTop="1" thickBot="1">
      <c r="E8089"/>
    </row>
    <row r="8090" spans="5:5" ht="14.25" thickTop="1" thickBot="1">
      <c r="E8090"/>
    </row>
    <row r="8091" spans="5:5" ht="14.25" thickTop="1" thickBot="1">
      <c r="E8091"/>
    </row>
    <row r="8092" spans="5:5" ht="14.25" thickTop="1" thickBot="1">
      <c r="E8092"/>
    </row>
    <row r="8093" spans="5:5" ht="14.25" thickTop="1" thickBot="1">
      <c r="E8093"/>
    </row>
    <row r="8094" spans="5:5" ht="14.25" thickTop="1" thickBot="1">
      <c r="E8094"/>
    </row>
    <row r="8095" spans="5:5" ht="14.25" thickTop="1" thickBot="1">
      <c r="E8095"/>
    </row>
    <row r="8096" spans="5:5" ht="14.25" thickTop="1" thickBot="1">
      <c r="E8096"/>
    </row>
    <row r="8097" spans="5:5" ht="14.25" thickTop="1" thickBot="1">
      <c r="E8097"/>
    </row>
    <row r="8098" spans="5:5" ht="14.25" thickTop="1" thickBot="1">
      <c r="E8098"/>
    </row>
    <row r="8099" spans="5:5" ht="14.25" thickTop="1" thickBot="1">
      <c r="E8099"/>
    </row>
    <row r="8100" spans="5:5" ht="14.25" thickTop="1" thickBot="1">
      <c r="E8100"/>
    </row>
    <row r="8101" spans="5:5" ht="14.25" thickTop="1" thickBot="1">
      <c r="E8101"/>
    </row>
    <row r="8102" spans="5:5" ht="14.25" thickTop="1" thickBot="1">
      <c r="E8102"/>
    </row>
    <row r="8103" spans="5:5" ht="14.25" thickTop="1" thickBot="1">
      <c r="E8103"/>
    </row>
    <row r="8104" spans="5:5" ht="14.25" thickTop="1" thickBot="1">
      <c r="E8104"/>
    </row>
    <row r="8105" spans="5:5" ht="14.25" thickTop="1" thickBot="1">
      <c r="E8105"/>
    </row>
    <row r="8106" spans="5:5" ht="14.25" thickTop="1" thickBot="1">
      <c r="E8106"/>
    </row>
    <row r="8107" spans="5:5" ht="14.25" thickTop="1" thickBot="1">
      <c r="E8107"/>
    </row>
    <row r="8108" spans="5:5" ht="14.25" thickTop="1" thickBot="1">
      <c r="E8108"/>
    </row>
    <row r="8109" spans="5:5" ht="14.25" thickTop="1" thickBot="1">
      <c r="E8109"/>
    </row>
    <row r="8110" spans="5:5" ht="14.25" thickTop="1" thickBot="1">
      <c r="E8110"/>
    </row>
    <row r="8111" spans="5:5" ht="14.25" thickTop="1" thickBot="1">
      <c r="E8111"/>
    </row>
    <row r="8112" spans="5:5" ht="14.25" thickTop="1" thickBot="1">
      <c r="E8112"/>
    </row>
    <row r="8113" spans="5:5" ht="14.25" thickTop="1" thickBot="1">
      <c r="E8113"/>
    </row>
    <row r="8114" spans="5:5" ht="14.25" thickTop="1" thickBot="1">
      <c r="E8114"/>
    </row>
    <row r="8115" spans="5:5" ht="14.25" thickTop="1" thickBot="1">
      <c r="E8115"/>
    </row>
    <row r="8116" spans="5:5" ht="14.25" thickTop="1" thickBot="1">
      <c r="E8116"/>
    </row>
    <row r="8117" spans="5:5" ht="14.25" thickTop="1" thickBot="1">
      <c r="E8117"/>
    </row>
    <row r="8118" spans="5:5" ht="14.25" thickTop="1" thickBot="1">
      <c r="E8118"/>
    </row>
    <row r="8119" spans="5:5" ht="14.25" thickTop="1" thickBot="1">
      <c r="E8119"/>
    </row>
    <row r="8120" spans="5:5" ht="14.25" thickTop="1" thickBot="1">
      <c r="E8120"/>
    </row>
    <row r="8121" spans="5:5" ht="14.25" thickTop="1" thickBot="1">
      <c r="E8121"/>
    </row>
    <row r="8122" spans="5:5" ht="14.25" thickTop="1" thickBot="1">
      <c r="E8122"/>
    </row>
    <row r="8123" spans="5:5" ht="14.25" thickTop="1" thickBot="1">
      <c r="E8123"/>
    </row>
    <row r="8124" spans="5:5" ht="14.25" thickTop="1" thickBot="1">
      <c r="E8124"/>
    </row>
    <row r="8125" spans="5:5" ht="14.25" thickTop="1" thickBot="1">
      <c r="E8125"/>
    </row>
    <row r="8126" spans="5:5" ht="14.25" thickTop="1" thickBot="1">
      <c r="E8126"/>
    </row>
    <row r="8127" spans="5:5" ht="14.25" thickTop="1" thickBot="1">
      <c r="E8127"/>
    </row>
    <row r="8128" spans="5:5" ht="14.25" thickTop="1" thickBot="1">
      <c r="E8128"/>
    </row>
    <row r="8129" spans="5:5" ht="14.25" thickTop="1" thickBot="1">
      <c r="E8129"/>
    </row>
    <row r="8130" spans="5:5" ht="14.25" thickTop="1" thickBot="1">
      <c r="E8130"/>
    </row>
    <row r="8131" spans="5:5" ht="14.25" thickTop="1" thickBot="1">
      <c r="E8131"/>
    </row>
    <row r="8132" spans="5:5" ht="14.25" thickTop="1" thickBot="1">
      <c r="E8132"/>
    </row>
    <row r="8133" spans="5:5" ht="14.25" thickTop="1" thickBot="1">
      <c r="E8133"/>
    </row>
    <row r="8134" spans="5:5" ht="14.25" thickTop="1" thickBot="1">
      <c r="E8134"/>
    </row>
    <row r="8135" spans="5:5" ht="14.25" thickTop="1" thickBot="1">
      <c r="E8135"/>
    </row>
    <row r="8136" spans="5:5" ht="14.25" thickTop="1" thickBot="1">
      <c r="E8136"/>
    </row>
    <row r="8137" spans="5:5" ht="14.25" thickTop="1" thickBot="1">
      <c r="E8137"/>
    </row>
    <row r="8138" spans="5:5" ht="14.25" thickTop="1" thickBot="1">
      <c r="E8138"/>
    </row>
    <row r="8139" spans="5:5" ht="14.25" thickTop="1" thickBot="1">
      <c r="E8139"/>
    </row>
    <row r="8140" spans="5:5" ht="14.25" thickTop="1" thickBot="1">
      <c r="E8140"/>
    </row>
    <row r="8141" spans="5:5" ht="14.25" thickTop="1" thickBot="1">
      <c r="E8141"/>
    </row>
    <row r="8142" spans="5:5" ht="14.25" thickTop="1" thickBot="1">
      <c r="E8142"/>
    </row>
    <row r="8143" spans="5:5" ht="14.25" thickTop="1" thickBot="1">
      <c r="E8143"/>
    </row>
    <row r="8144" spans="5:5" ht="14.25" thickTop="1" thickBot="1">
      <c r="E8144"/>
    </row>
    <row r="8145" spans="5:5" ht="14.25" thickTop="1" thickBot="1">
      <c r="E8145"/>
    </row>
    <row r="8146" spans="5:5" ht="14.25" thickTop="1" thickBot="1">
      <c r="E8146"/>
    </row>
    <row r="8147" spans="5:5" ht="14.25" thickTop="1" thickBot="1">
      <c r="E8147"/>
    </row>
    <row r="8148" spans="5:5" ht="14.25" thickTop="1" thickBot="1">
      <c r="E8148"/>
    </row>
    <row r="8149" spans="5:5" ht="14.25" thickTop="1" thickBot="1">
      <c r="E8149"/>
    </row>
    <row r="8150" spans="5:5" ht="14.25" thickTop="1" thickBot="1">
      <c r="E8150"/>
    </row>
    <row r="8151" spans="5:5" ht="14.25" thickTop="1" thickBot="1">
      <c r="E8151"/>
    </row>
    <row r="8152" spans="5:5" ht="14.25" thickTop="1" thickBot="1">
      <c r="E8152"/>
    </row>
    <row r="8153" spans="5:5" ht="14.25" thickTop="1" thickBot="1">
      <c r="E8153"/>
    </row>
    <row r="8154" spans="5:5" ht="14.25" thickTop="1" thickBot="1">
      <c r="E8154"/>
    </row>
    <row r="8155" spans="5:5" ht="14.25" thickTop="1" thickBot="1">
      <c r="E8155"/>
    </row>
    <row r="8156" spans="5:5" ht="14.25" thickTop="1" thickBot="1">
      <c r="E8156"/>
    </row>
    <row r="8157" spans="5:5" ht="14.25" thickTop="1" thickBot="1">
      <c r="E8157"/>
    </row>
    <row r="8158" spans="5:5" ht="14.25" thickTop="1" thickBot="1">
      <c r="E8158"/>
    </row>
    <row r="8159" spans="5:5" ht="14.25" thickTop="1" thickBot="1">
      <c r="E8159"/>
    </row>
    <row r="8160" spans="5:5" ht="14.25" thickTop="1" thickBot="1">
      <c r="E8160"/>
    </row>
    <row r="8161" spans="5:5" ht="14.25" thickTop="1" thickBot="1">
      <c r="E8161"/>
    </row>
    <row r="8162" spans="5:5" ht="14.25" thickTop="1" thickBot="1">
      <c r="E8162"/>
    </row>
    <row r="8163" spans="5:5" ht="14.25" thickTop="1" thickBot="1">
      <c r="E8163"/>
    </row>
    <row r="8164" spans="5:5" ht="14.25" thickTop="1" thickBot="1">
      <c r="E8164"/>
    </row>
    <row r="8165" spans="5:5" ht="14.25" thickTop="1" thickBot="1">
      <c r="E8165"/>
    </row>
    <row r="8166" spans="5:5" ht="14.25" thickTop="1" thickBot="1">
      <c r="E8166"/>
    </row>
    <row r="8167" spans="5:5" ht="14.25" thickTop="1" thickBot="1">
      <c r="E8167"/>
    </row>
    <row r="8168" spans="5:5" ht="14.25" thickTop="1" thickBot="1">
      <c r="E8168"/>
    </row>
    <row r="8169" spans="5:5" ht="14.25" thickTop="1" thickBot="1">
      <c r="E8169"/>
    </row>
    <row r="8170" spans="5:5" ht="14.25" thickTop="1" thickBot="1">
      <c r="E8170"/>
    </row>
    <row r="8171" spans="5:5" ht="14.25" thickTop="1" thickBot="1">
      <c r="E8171"/>
    </row>
    <row r="8172" spans="5:5" ht="14.25" thickTop="1" thickBot="1">
      <c r="E8172"/>
    </row>
    <row r="8173" spans="5:5" ht="14.25" thickTop="1" thickBot="1">
      <c r="E8173"/>
    </row>
    <row r="8174" spans="5:5" ht="14.25" thickTop="1" thickBot="1">
      <c r="E8174"/>
    </row>
    <row r="8175" spans="5:5" ht="14.25" thickTop="1" thickBot="1">
      <c r="E8175"/>
    </row>
    <row r="8176" spans="5:5" ht="14.25" thickTop="1" thickBot="1">
      <c r="E8176"/>
    </row>
    <row r="8177" spans="5:5" ht="14.25" thickTop="1" thickBot="1">
      <c r="E8177"/>
    </row>
    <row r="8178" spans="5:5" ht="14.25" thickTop="1" thickBot="1">
      <c r="E8178"/>
    </row>
    <row r="8179" spans="5:5" ht="14.25" thickTop="1" thickBot="1">
      <c r="E8179"/>
    </row>
    <row r="8180" spans="5:5" ht="14.25" thickTop="1" thickBot="1">
      <c r="E8180"/>
    </row>
    <row r="8181" spans="5:5" ht="14.25" thickTop="1" thickBot="1">
      <c r="E8181"/>
    </row>
    <row r="8182" spans="5:5" ht="14.25" thickTop="1" thickBot="1">
      <c r="E8182"/>
    </row>
    <row r="8183" spans="5:5" ht="14.25" thickTop="1" thickBot="1">
      <c r="E8183"/>
    </row>
    <row r="8184" spans="5:5" ht="14.25" thickTop="1" thickBot="1">
      <c r="E8184"/>
    </row>
    <row r="8185" spans="5:5" ht="14.25" thickTop="1" thickBot="1">
      <c r="E8185"/>
    </row>
    <row r="8186" spans="5:5" ht="14.25" thickTop="1" thickBot="1">
      <c r="E8186"/>
    </row>
    <row r="8187" spans="5:5" ht="14.25" thickTop="1" thickBot="1">
      <c r="E8187"/>
    </row>
    <row r="8188" spans="5:5" ht="14.25" thickTop="1" thickBot="1">
      <c r="E8188"/>
    </row>
    <row r="8189" spans="5:5" ht="14.25" thickTop="1" thickBot="1">
      <c r="E8189"/>
    </row>
    <row r="8190" spans="5:5" ht="14.25" thickTop="1" thickBot="1">
      <c r="E8190"/>
    </row>
    <row r="8191" spans="5:5" ht="14.25" thickTop="1" thickBot="1">
      <c r="E8191"/>
    </row>
    <row r="8192" spans="5:5" ht="14.25" thickTop="1" thickBot="1">
      <c r="E8192"/>
    </row>
    <row r="8193" spans="5:5" ht="14.25" thickTop="1" thickBot="1">
      <c r="E8193"/>
    </row>
    <row r="8194" spans="5:5" ht="14.25" thickTop="1" thickBot="1">
      <c r="E8194"/>
    </row>
    <row r="8195" spans="5:5" ht="14.25" thickTop="1" thickBot="1">
      <c r="E8195"/>
    </row>
    <row r="8196" spans="5:5" ht="14.25" thickTop="1" thickBot="1">
      <c r="E8196"/>
    </row>
    <row r="8197" spans="5:5" ht="14.25" thickTop="1" thickBot="1">
      <c r="E8197"/>
    </row>
    <row r="8198" spans="5:5" ht="14.25" thickTop="1" thickBot="1">
      <c r="E8198"/>
    </row>
    <row r="8199" spans="5:5" ht="14.25" thickTop="1" thickBot="1">
      <c r="E8199"/>
    </row>
    <row r="8200" spans="5:5" ht="14.25" thickTop="1" thickBot="1">
      <c r="E8200"/>
    </row>
    <row r="8201" spans="5:5" ht="14.25" thickTop="1" thickBot="1">
      <c r="E8201"/>
    </row>
    <row r="8202" spans="5:5" ht="14.25" thickTop="1" thickBot="1">
      <c r="E8202"/>
    </row>
    <row r="8203" spans="5:5" ht="14.25" thickTop="1" thickBot="1">
      <c r="E8203"/>
    </row>
    <row r="8204" spans="5:5" ht="14.25" thickTop="1" thickBot="1">
      <c r="E8204"/>
    </row>
    <row r="8205" spans="5:5" ht="14.25" thickTop="1" thickBot="1">
      <c r="E8205"/>
    </row>
    <row r="8206" spans="5:5" ht="14.25" thickTop="1" thickBot="1">
      <c r="E8206"/>
    </row>
    <row r="8207" spans="5:5" ht="14.25" thickTop="1" thickBot="1">
      <c r="E8207"/>
    </row>
    <row r="8208" spans="5:5" ht="14.25" thickTop="1" thickBot="1">
      <c r="E8208"/>
    </row>
    <row r="8209" spans="5:5" ht="14.25" thickTop="1" thickBot="1">
      <c r="E8209"/>
    </row>
    <row r="8210" spans="5:5" ht="14.25" thickTop="1" thickBot="1">
      <c r="E8210"/>
    </row>
    <row r="8211" spans="5:5" ht="14.25" thickTop="1" thickBot="1">
      <c r="E8211"/>
    </row>
    <row r="8212" spans="5:5" ht="14.25" thickTop="1" thickBot="1">
      <c r="E8212"/>
    </row>
    <row r="8213" spans="5:5" ht="14.25" thickTop="1" thickBot="1">
      <c r="E8213"/>
    </row>
    <row r="8214" spans="5:5" ht="14.25" thickTop="1" thickBot="1">
      <c r="E8214"/>
    </row>
    <row r="8215" spans="5:5" ht="14.25" thickTop="1" thickBot="1">
      <c r="E8215"/>
    </row>
    <row r="8216" spans="5:5" ht="14.25" thickTop="1" thickBot="1">
      <c r="E8216"/>
    </row>
    <row r="8217" spans="5:5" ht="14.25" thickTop="1" thickBot="1">
      <c r="E8217"/>
    </row>
    <row r="8218" spans="5:5" ht="14.25" thickTop="1" thickBot="1">
      <c r="E8218"/>
    </row>
    <row r="8219" spans="5:5" ht="14.25" thickTop="1" thickBot="1">
      <c r="E8219"/>
    </row>
    <row r="8220" spans="5:5" ht="14.25" thickTop="1" thickBot="1">
      <c r="E8220"/>
    </row>
    <row r="8221" spans="5:5" ht="14.25" thickTop="1" thickBot="1">
      <c r="E8221"/>
    </row>
    <row r="8222" spans="5:5" ht="14.25" thickTop="1" thickBot="1">
      <c r="E8222"/>
    </row>
    <row r="8223" spans="5:5" ht="14.25" thickTop="1" thickBot="1">
      <c r="E8223"/>
    </row>
    <row r="8224" spans="5:5" ht="14.25" thickTop="1" thickBot="1">
      <c r="E8224"/>
    </row>
    <row r="8225" spans="5:5" ht="14.25" thickTop="1" thickBot="1">
      <c r="E8225"/>
    </row>
    <row r="8226" spans="5:5" ht="14.25" thickTop="1" thickBot="1">
      <c r="E8226"/>
    </row>
    <row r="8227" spans="5:5" ht="14.25" thickTop="1" thickBot="1">
      <c r="E8227"/>
    </row>
    <row r="8228" spans="5:5" ht="14.25" thickTop="1" thickBot="1">
      <c r="E8228"/>
    </row>
    <row r="8229" spans="5:5" ht="14.25" thickTop="1" thickBot="1">
      <c r="E8229"/>
    </row>
    <row r="8230" spans="5:5" ht="14.25" thickTop="1" thickBot="1">
      <c r="E8230"/>
    </row>
    <row r="8231" spans="5:5" ht="14.25" thickTop="1" thickBot="1">
      <c r="E8231"/>
    </row>
    <row r="8232" spans="5:5" ht="14.25" thickTop="1" thickBot="1">
      <c r="E8232"/>
    </row>
    <row r="8233" spans="5:5" ht="14.25" thickTop="1" thickBot="1">
      <c r="E8233"/>
    </row>
    <row r="8234" spans="5:5" ht="14.25" thickTop="1" thickBot="1">
      <c r="E8234"/>
    </row>
    <row r="8235" spans="5:5" ht="14.25" thickTop="1" thickBot="1">
      <c r="E8235"/>
    </row>
    <row r="8236" spans="5:5" ht="14.25" thickTop="1" thickBot="1">
      <c r="E8236"/>
    </row>
    <row r="8237" spans="5:5" ht="14.25" thickTop="1" thickBot="1">
      <c r="E8237"/>
    </row>
    <row r="8238" spans="5:5" ht="14.25" thickTop="1" thickBot="1">
      <c r="E8238"/>
    </row>
    <row r="8239" spans="5:5" ht="14.25" thickTop="1" thickBot="1">
      <c r="E8239"/>
    </row>
    <row r="8240" spans="5:5" ht="14.25" thickTop="1" thickBot="1">
      <c r="E8240"/>
    </row>
    <row r="8241" spans="5:5" ht="14.25" thickTop="1" thickBot="1">
      <c r="E8241"/>
    </row>
    <row r="8242" spans="5:5" ht="14.25" thickTop="1" thickBot="1">
      <c r="E8242"/>
    </row>
    <row r="8243" spans="5:5" ht="14.25" thickTop="1" thickBot="1">
      <c r="E8243"/>
    </row>
    <row r="8244" spans="5:5" ht="14.25" thickTop="1" thickBot="1">
      <c r="E8244"/>
    </row>
    <row r="8245" spans="5:5" ht="14.25" thickTop="1" thickBot="1">
      <c r="E8245"/>
    </row>
    <row r="8246" spans="5:5" ht="14.25" thickTop="1" thickBot="1">
      <c r="E8246"/>
    </row>
    <row r="8247" spans="5:5" ht="14.25" thickTop="1" thickBot="1">
      <c r="E8247"/>
    </row>
    <row r="8248" spans="5:5" ht="14.25" thickTop="1" thickBot="1">
      <c r="E8248"/>
    </row>
    <row r="8249" spans="5:5" ht="14.25" thickTop="1" thickBot="1">
      <c r="E8249"/>
    </row>
    <row r="8250" spans="5:5" ht="14.25" thickTop="1" thickBot="1">
      <c r="E8250"/>
    </row>
    <row r="8251" spans="5:5" ht="14.25" thickTop="1" thickBot="1">
      <c r="E8251"/>
    </row>
    <row r="8252" spans="5:5" ht="14.25" thickTop="1" thickBot="1">
      <c r="E8252"/>
    </row>
    <row r="8253" spans="5:5" ht="14.25" thickTop="1" thickBot="1">
      <c r="E8253"/>
    </row>
    <row r="8254" spans="5:5" ht="14.25" thickTop="1" thickBot="1">
      <c r="E8254"/>
    </row>
    <row r="8255" spans="5:5" ht="14.25" thickTop="1" thickBot="1">
      <c r="E8255"/>
    </row>
    <row r="8256" spans="5:5" ht="14.25" thickTop="1" thickBot="1">
      <c r="E8256"/>
    </row>
    <row r="8257" spans="5:5" ht="14.25" thickTop="1" thickBot="1">
      <c r="E8257"/>
    </row>
    <row r="8258" spans="5:5" ht="14.25" thickTop="1" thickBot="1">
      <c r="E8258"/>
    </row>
    <row r="8259" spans="5:5" ht="14.25" thickTop="1" thickBot="1">
      <c r="E8259"/>
    </row>
    <row r="8260" spans="5:5" ht="14.25" thickTop="1" thickBot="1">
      <c r="E8260"/>
    </row>
    <row r="8261" spans="5:5" ht="14.25" thickTop="1" thickBot="1">
      <c r="E8261"/>
    </row>
    <row r="8262" spans="5:5" ht="14.25" thickTop="1" thickBot="1">
      <c r="E8262"/>
    </row>
    <row r="8263" spans="5:5" ht="14.25" thickTop="1" thickBot="1">
      <c r="E8263"/>
    </row>
    <row r="8264" spans="5:5" ht="14.25" thickTop="1" thickBot="1">
      <c r="E8264"/>
    </row>
    <row r="8265" spans="5:5" ht="14.25" thickTop="1" thickBot="1">
      <c r="E8265"/>
    </row>
    <row r="8266" spans="5:5" ht="14.25" thickTop="1" thickBot="1">
      <c r="E8266"/>
    </row>
    <row r="8267" spans="5:5" ht="14.25" thickTop="1" thickBot="1">
      <c r="E8267"/>
    </row>
    <row r="8268" spans="5:5" ht="14.25" thickTop="1" thickBot="1">
      <c r="E8268"/>
    </row>
    <row r="8269" spans="5:5" ht="14.25" thickTop="1" thickBot="1">
      <c r="E8269"/>
    </row>
    <row r="8270" spans="5:5" ht="14.25" thickTop="1" thickBot="1">
      <c r="E8270"/>
    </row>
    <row r="8271" spans="5:5" ht="14.25" thickTop="1" thickBot="1">
      <c r="E8271"/>
    </row>
    <row r="8272" spans="5:5" ht="14.25" thickTop="1" thickBot="1">
      <c r="E8272"/>
    </row>
    <row r="8273" spans="5:5" ht="14.25" thickTop="1" thickBot="1">
      <c r="E8273"/>
    </row>
    <row r="8274" spans="5:5" ht="14.25" thickTop="1" thickBot="1">
      <c r="E8274"/>
    </row>
    <row r="8275" spans="5:5" ht="14.25" thickTop="1" thickBot="1">
      <c r="E8275"/>
    </row>
    <row r="8276" spans="5:5" ht="14.25" thickTop="1" thickBot="1">
      <c r="E8276"/>
    </row>
    <row r="8277" spans="5:5" ht="14.25" thickTop="1" thickBot="1">
      <c r="E8277"/>
    </row>
    <row r="8278" spans="5:5" ht="14.25" thickTop="1" thickBot="1">
      <c r="E8278"/>
    </row>
    <row r="8279" spans="5:5" ht="14.25" thickTop="1" thickBot="1">
      <c r="E8279"/>
    </row>
    <row r="8280" spans="5:5" ht="14.25" thickTop="1" thickBot="1">
      <c r="E8280"/>
    </row>
    <row r="8281" spans="5:5" ht="14.25" thickTop="1" thickBot="1">
      <c r="E8281"/>
    </row>
    <row r="8282" spans="5:5" ht="14.25" thickTop="1" thickBot="1">
      <c r="E8282"/>
    </row>
    <row r="8283" spans="5:5" ht="14.25" thickTop="1" thickBot="1">
      <c r="E8283"/>
    </row>
    <row r="8284" spans="5:5" ht="14.25" thickTop="1" thickBot="1">
      <c r="E8284"/>
    </row>
    <row r="8285" spans="5:5" ht="14.25" thickTop="1" thickBot="1">
      <c r="E8285"/>
    </row>
    <row r="8286" spans="5:5" ht="14.25" thickTop="1" thickBot="1">
      <c r="E8286"/>
    </row>
    <row r="8287" spans="5:5" ht="14.25" thickTop="1" thickBot="1">
      <c r="E8287"/>
    </row>
    <row r="8288" spans="5:5" ht="14.25" thickTop="1" thickBot="1">
      <c r="E8288"/>
    </row>
    <row r="8289" spans="5:5" ht="14.25" thickTop="1" thickBot="1">
      <c r="E8289"/>
    </row>
    <row r="8290" spans="5:5" ht="14.25" thickTop="1" thickBot="1">
      <c r="E8290"/>
    </row>
    <row r="8291" spans="5:5" ht="14.25" thickTop="1" thickBot="1">
      <c r="E8291"/>
    </row>
    <row r="8292" spans="5:5" ht="14.25" thickTop="1" thickBot="1">
      <c r="E8292"/>
    </row>
    <row r="8293" spans="5:5" ht="14.25" thickTop="1" thickBot="1">
      <c r="E8293"/>
    </row>
    <row r="8294" spans="5:5" ht="14.25" thickTop="1" thickBot="1">
      <c r="E8294"/>
    </row>
    <row r="8295" spans="5:5" ht="14.25" thickTop="1" thickBot="1">
      <c r="E8295"/>
    </row>
    <row r="8296" spans="5:5" ht="14.25" thickTop="1" thickBot="1">
      <c r="E8296"/>
    </row>
    <row r="8297" spans="5:5" ht="14.25" thickTop="1" thickBot="1">
      <c r="E8297"/>
    </row>
    <row r="8298" spans="5:5" ht="14.25" thickTop="1" thickBot="1">
      <c r="E8298"/>
    </row>
    <row r="8299" spans="5:5" ht="14.25" thickTop="1" thickBot="1">
      <c r="E8299"/>
    </row>
    <row r="8300" spans="5:5" ht="14.25" thickTop="1" thickBot="1">
      <c r="E8300"/>
    </row>
    <row r="8301" spans="5:5" ht="14.25" thickTop="1" thickBot="1">
      <c r="E8301"/>
    </row>
    <row r="8302" spans="5:5" ht="14.25" thickTop="1" thickBot="1">
      <c r="E8302"/>
    </row>
    <row r="8303" spans="5:5" ht="14.25" thickTop="1" thickBot="1">
      <c r="E8303"/>
    </row>
    <row r="8304" spans="5:5" ht="14.25" thickTop="1" thickBot="1">
      <c r="E8304"/>
    </row>
    <row r="8305" spans="5:5" ht="14.25" thickTop="1" thickBot="1">
      <c r="E8305"/>
    </row>
    <row r="8306" spans="5:5" ht="14.25" thickTop="1" thickBot="1">
      <c r="E8306"/>
    </row>
    <row r="8307" spans="5:5" ht="14.25" thickTop="1" thickBot="1">
      <c r="E8307"/>
    </row>
    <row r="8308" spans="5:5" ht="14.25" thickTop="1" thickBot="1">
      <c r="E8308"/>
    </row>
    <row r="8309" spans="5:5" ht="14.25" thickTop="1" thickBot="1">
      <c r="E8309"/>
    </row>
    <row r="8310" spans="5:5" ht="14.25" thickTop="1" thickBot="1">
      <c r="E8310"/>
    </row>
    <row r="8311" spans="5:5" ht="14.25" thickTop="1" thickBot="1">
      <c r="E8311"/>
    </row>
    <row r="8312" spans="5:5" ht="14.25" thickTop="1" thickBot="1">
      <c r="E8312"/>
    </row>
    <row r="8313" spans="5:5" ht="14.25" thickTop="1" thickBot="1">
      <c r="E8313"/>
    </row>
    <row r="8314" spans="5:5" ht="14.25" thickTop="1" thickBot="1">
      <c r="E8314"/>
    </row>
    <row r="8315" spans="5:5" ht="14.25" thickTop="1" thickBot="1">
      <c r="E8315"/>
    </row>
    <row r="8316" spans="5:5" ht="14.25" thickTop="1" thickBot="1">
      <c r="E8316"/>
    </row>
    <row r="8317" spans="5:5" ht="14.25" thickTop="1" thickBot="1">
      <c r="E8317"/>
    </row>
    <row r="8318" spans="5:5" ht="14.25" thickTop="1" thickBot="1">
      <c r="E8318"/>
    </row>
    <row r="8319" spans="5:5" ht="14.25" thickTop="1" thickBot="1">
      <c r="E8319"/>
    </row>
    <row r="8320" spans="5:5" ht="14.25" thickTop="1" thickBot="1">
      <c r="E8320"/>
    </row>
    <row r="8321" spans="5:5" ht="14.25" thickTop="1" thickBot="1">
      <c r="E8321"/>
    </row>
    <row r="8322" spans="5:5" ht="14.25" thickTop="1" thickBot="1">
      <c r="E8322"/>
    </row>
    <row r="8323" spans="5:5" ht="14.25" thickTop="1" thickBot="1">
      <c r="E8323"/>
    </row>
    <row r="8324" spans="5:5" ht="14.25" thickTop="1" thickBot="1">
      <c r="E8324"/>
    </row>
    <row r="8325" spans="5:5" ht="14.25" thickTop="1" thickBot="1">
      <c r="E8325"/>
    </row>
    <row r="8326" spans="5:5" ht="14.25" thickTop="1" thickBot="1">
      <c r="E8326"/>
    </row>
    <row r="8327" spans="5:5" ht="14.25" thickTop="1" thickBot="1">
      <c r="E8327"/>
    </row>
    <row r="8328" spans="5:5" ht="14.25" thickTop="1" thickBot="1">
      <c r="E8328"/>
    </row>
    <row r="8329" spans="5:5" ht="14.25" thickTop="1" thickBot="1">
      <c r="E8329"/>
    </row>
    <row r="8330" spans="5:5" ht="14.25" thickTop="1" thickBot="1">
      <c r="E8330"/>
    </row>
    <row r="8331" spans="5:5" ht="14.25" thickTop="1" thickBot="1">
      <c r="E8331"/>
    </row>
    <row r="8332" spans="5:5" ht="14.25" thickTop="1" thickBot="1">
      <c r="E8332"/>
    </row>
    <row r="8333" spans="5:5" ht="14.25" thickTop="1" thickBot="1">
      <c r="E8333"/>
    </row>
    <row r="8334" spans="5:5" ht="14.25" thickTop="1" thickBot="1">
      <c r="E8334"/>
    </row>
    <row r="8335" spans="5:5" ht="14.25" thickTop="1" thickBot="1">
      <c r="E8335"/>
    </row>
    <row r="8336" spans="5:5" ht="14.25" thickTop="1" thickBot="1">
      <c r="E8336"/>
    </row>
    <row r="8337" spans="5:5" ht="14.25" thickTop="1" thickBot="1">
      <c r="E8337"/>
    </row>
    <row r="8338" spans="5:5" ht="14.25" thickTop="1" thickBot="1">
      <c r="E8338"/>
    </row>
    <row r="8339" spans="5:5" ht="14.25" thickTop="1" thickBot="1">
      <c r="E8339"/>
    </row>
    <row r="8340" spans="5:5" ht="14.25" thickTop="1" thickBot="1">
      <c r="E8340"/>
    </row>
    <row r="8341" spans="5:5" ht="14.25" thickTop="1" thickBot="1">
      <c r="E8341"/>
    </row>
    <row r="8342" spans="5:5" ht="14.25" thickTop="1" thickBot="1">
      <c r="E8342"/>
    </row>
    <row r="8343" spans="5:5" ht="14.25" thickTop="1" thickBot="1">
      <c r="E8343"/>
    </row>
    <row r="8344" spans="5:5" ht="14.25" thickTop="1" thickBot="1">
      <c r="E8344"/>
    </row>
    <row r="8345" spans="5:5" ht="14.25" thickTop="1" thickBot="1">
      <c r="E8345"/>
    </row>
    <row r="8346" spans="5:5" ht="14.25" thickTop="1" thickBot="1">
      <c r="E8346"/>
    </row>
    <row r="8347" spans="5:5" ht="14.25" thickTop="1" thickBot="1">
      <c r="E8347"/>
    </row>
    <row r="8348" spans="5:5" ht="14.25" thickTop="1" thickBot="1">
      <c r="E8348"/>
    </row>
    <row r="8349" spans="5:5" ht="14.25" thickTop="1" thickBot="1">
      <c r="E8349"/>
    </row>
    <row r="8350" spans="5:5" ht="14.25" thickTop="1" thickBot="1">
      <c r="E8350"/>
    </row>
    <row r="8351" spans="5:5" ht="14.25" thickTop="1" thickBot="1">
      <c r="E8351"/>
    </row>
    <row r="8352" spans="5:5" ht="14.25" thickTop="1" thickBot="1">
      <c r="E8352"/>
    </row>
    <row r="8353" spans="5:5" ht="14.25" thickTop="1" thickBot="1">
      <c r="E8353"/>
    </row>
    <row r="8354" spans="5:5" ht="14.25" thickTop="1" thickBot="1">
      <c r="E8354"/>
    </row>
    <row r="8355" spans="5:5" ht="14.25" thickTop="1" thickBot="1">
      <c r="E8355"/>
    </row>
    <row r="8356" spans="5:5" ht="14.25" thickTop="1" thickBot="1">
      <c r="E8356"/>
    </row>
    <row r="8357" spans="5:5" ht="14.25" thickTop="1" thickBot="1">
      <c r="E8357"/>
    </row>
    <row r="8358" spans="5:5" ht="14.25" thickTop="1" thickBot="1">
      <c r="E8358"/>
    </row>
    <row r="8359" spans="5:5" ht="14.25" thickTop="1" thickBot="1">
      <c r="E8359"/>
    </row>
    <row r="8360" spans="5:5" ht="14.25" thickTop="1" thickBot="1">
      <c r="E8360"/>
    </row>
    <row r="8361" spans="5:5" ht="14.25" thickTop="1" thickBot="1">
      <c r="E8361"/>
    </row>
    <row r="8362" spans="5:5" ht="14.25" thickTop="1" thickBot="1">
      <c r="E8362"/>
    </row>
    <row r="8363" spans="5:5" ht="14.25" thickTop="1" thickBot="1">
      <c r="E8363"/>
    </row>
    <row r="8364" spans="5:5" ht="14.25" thickTop="1" thickBot="1">
      <c r="E8364"/>
    </row>
    <row r="8365" spans="5:5" ht="14.25" thickTop="1" thickBot="1">
      <c r="E8365"/>
    </row>
    <row r="8366" spans="5:5" ht="14.25" thickTop="1" thickBot="1">
      <c r="E8366"/>
    </row>
    <row r="8367" spans="5:5" ht="14.25" thickTop="1" thickBot="1">
      <c r="E8367"/>
    </row>
    <row r="8368" spans="5:5" ht="14.25" thickTop="1" thickBot="1">
      <c r="E8368"/>
    </row>
    <row r="8369" spans="5:5" ht="14.25" thickTop="1" thickBot="1">
      <c r="E8369"/>
    </row>
    <row r="8370" spans="5:5" ht="14.25" thickTop="1" thickBot="1">
      <c r="E8370"/>
    </row>
    <row r="8371" spans="5:5" ht="14.25" thickTop="1" thickBot="1">
      <c r="E8371"/>
    </row>
    <row r="8372" spans="5:5" ht="14.25" thickTop="1" thickBot="1">
      <c r="E8372"/>
    </row>
    <row r="8373" spans="5:5" ht="14.25" thickTop="1" thickBot="1">
      <c r="E8373"/>
    </row>
    <row r="8374" spans="5:5" ht="14.25" thickTop="1" thickBot="1">
      <c r="E8374"/>
    </row>
    <row r="8375" spans="5:5" ht="14.25" thickTop="1" thickBot="1">
      <c r="E8375"/>
    </row>
    <row r="8376" spans="5:5" ht="14.25" thickTop="1" thickBot="1">
      <c r="E8376"/>
    </row>
    <row r="8377" spans="5:5" ht="14.25" thickTop="1" thickBot="1">
      <c r="E8377"/>
    </row>
    <row r="8378" spans="5:5" ht="14.25" thickTop="1" thickBot="1">
      <c r="E8378"/>
    </row>
    <row r="8379" spans="5:5" ht="14.25" thickTop="1" thickBot="1">
      <c r="E8379"/>
    </row>
    <row r="8380" spans="5:5" ht="14.25" thickTop="1" thickBot="1">
      <c r="E8380"/>
    </row>
    <row r="8381" spans="5:5" ht="14.25" thickTop="1" thickBot="1">
      <c r="E8381"/>
    </row>
    <row r="8382" spans="5:5" ht="14.25" thickTop="1" thickBot="1">
      <c r="E8382"/>
    </row>
    <row r="8383" spans="5:5" ht="14.25" thickTop="1" thickBot="1">
      <c r="E8383"/>
    </row>
    <row r="8384" spans="5:5" ht="14.25" thickTop="1" thickBot="1">
      <c r="E8384"/>
    </row>
    <row r="8385" spans="5:5" ht="14.25" thickTop="1" thickBot="1">
      <c r="E8385"/>
    </row>
    <row r="8386" spans="5:5" ht="14.25" thickTop="1" thickBot="1">
      <c r="E8386"/>
    </row>
    <row r="8387" spans="5:5" ht="14.25" thickTop="1" thickBot="1">
      <c r="E8387"/>
    </row>
    <row r="8388" spans="5:5" ht="14.25" thickTop="1" thickBot="1">
      <c r="E8388"/>
    </row>
    <row r="8389" spans="5:5" ht="14.25" thickTop="1" thickBot="1">
      <c r="E8389"/>
    </row>
    <row r="8390" spans="5:5" ht="14.25" thickTop="1" thickBot="1">
      <c r="E8390"/>
    </row>
    <row r="8391" spans="5:5" ht="14.25" thickTop="1" thickBot="1">
      <c r="E8391"/>
    </row>
    <row r="8392" spans="5:5" ht="14.25" thickTop="1" thickBot="1">
      <c r="E8392"/>
    </row>
    <row r="8393" spans="5:5" ht="14.25" thickTop="1" thickBot="1">
      <c r="E8393"/>
    </row>
    <row r="8394" spans="5:5" ht="14.25" thickTop="1" thickBot="1">
      <c r="E8394"/>
    </row>
    <row r="8395" spans="5:5" ht="14.25" thickTop="1" thickBot="1">
      <c r="E8395"/>
    </row>
    <row r="8396" spans="5:5" ht="14.25" thickTop="1" thickBot="1">
      <c r="E8396"/>
    </row>
    <row r="8397" spans="5:5" ht="14.25" thickTop="1" thickBot="1">
      <c r="E8397"/>
    </row>
    <row r="8398" spans="5:5" ht="14.25" thickTop="1" thickBot="1">
      <c r="E8398"/>
    </row>
    <row r="8399" spans="5:5" ht="14.25" thickTop="1" thickBot="1">
      <c r="E8399"/>
    </row>
    <row r="8400" spans="5:5" ht="14.25" thickTop="1" thickBot="1">
      <c r="E8400"/>
    </row>
    <row r="8401" spans="5:5" ht="14.25" thickTop="1" thickBot="1">
      <c r="E8401"/>
    </row>
    <row r="8402" spans="5:5" ht="14.25" thickTop="1" thickBot="1">
      <c r="E8402"/>
    </row>
    <row r="8403" spans="5:5" ht="14.25" thickTop="1" thickBot="1">
      <c r="E8403"/>
    </row>
    <row r="8404" spans="5:5" ht="14.25" thickTop="1" thickBot="1">
      <c r="E8404"/>
    </row>
    <row r="8405" spans="5:5" ht="14.25" thickTop="1" thickBot="1">
      <c r="E8405"/>
    </row>
    <row r="8406" spans="5:5" ht="14.25" thickTop="1" thickBot="1">
      <c r="E8406"/>
    </row>
    <row r="8407" spans="5:5" ht="14.25" thickTop="1" thickBot="1">
      <c r="E8407"/>
    </row>
    <row r="8408" spans="5:5" ht="14.25" thickTop="1" thickBot="1">
      <c r="E8408"/>
    </row>
    <row r="8409" spans="5:5" ht="14.25" thickTop="1" thickBot="1">
      <c r="E8409"/>
    </row>
    <row r="8410" spans="5:5" ht="14.25" thickTop="1" thickBot="1">
      <c r="E8410"/>
    </row>
    <row r="8411" spans="5:5" ht="14.25" thickTop="1" thickBot="1">
      <c r="E8411"/>
    </row>
    <row r="8412" spans="5:5" ht="14.25" thickTop="1" thickBot="1">
      <c r="E8412"/>
    </row>
    <row r="8413" spans="5:5" ht="14.25" thickTop="1" thickBot="1">
      <c r="E8413"/>
    </row>
    <row r="8414" spans="5:5" ht="14.25" thickTop="1" thickBot="1">
      <c r="E8414"/>
    </row>
    <row r="8415" spans="5:5" ht="14.25" thickTop="1" thickBot="1">
      <c r="E8415"/>
    </row>
    <row r="8416" spans="5:5" ht="14.25" thickTop="1" thickBot="1">
      <c r="E8416"/>
    </row>
    <row r="8417" spans="5:5" ht="14.25" thickTop="1" thickBot="1">
      <c r="E8417"/>
    </row>
    <row r="8418" spans="5:5" ht="14.25" thickTop="1" thickBot="1">
      <c r="E8418"/>
    </row>
    <row r="8419" spans="5:5" ht="14.25" thickTop="1" thickBot="1">
      <c r="E8419"/>
    </row>
    <row r="8420" spans="5:5" ht="14.25" thickTop="1" thickBot="1">
      <c r="E8420"/>
    </row>
    <row r="8421" spans="5:5" ht="14.25" thickTop="1" thickBot="1">
      <c r="E8421"/>
    </row>
    <row r="8422" spans="5:5" ht="14.25" thickTop="1" thickBot="1">
      <c r="E8422"/>
    </row>
    <row r="8423" spans="5:5" ht="14.25" thickTop="1" thickBot="1">
      <c r="E8423"/>
    </row>
    <row r="8424" spans="5:5" ht="14.25" thickTop="1" thickBot="1">
      <c r="E8424"/>
    </row>
    <row r="8425" spans="5:5" ht="14.25" thickTop="1" thickBot="1">
      <c r="E8425"/>
    </row>
    <row r="8426" spans="5:5" ht="14.25" thickTop="1" thickBot="1">
      <c r="E8426"/>
    </row>
    <row r="8427" spans="5:5" ht="14.25" thickTop="1" thickBot="1">
      <c r="E8427"/>
    </row>
    <row r="8428" spans="5:5" ht="14.25" thickTop="1" thickBot="1">
      <c r="E8428"/>
    </row>
    <row r="8429" spans="5:5" ht="14.25" thickTop="1" thickBot="1">
      <c r="E8429"/>
    </row>
    <row r="8430" spans="5:5" ht="14.25" thickTop="1" thickBot="1">
      <c r="E8430"/>
    </row>
    <row r="8431" spans="5:5" ht="14.25" thickTop="1" thickBot="1">
      <c r="E8431"/>
    </row>
    <row r="8432" spans="5:5" ht="14.25" thickTop="1" thickBot="1">
      <c r="E8432"/>
    </row>
    <row r="8433" spans="5:5" ht="14.25" thickTop="1" thickBot="1">
      <c r="E8433"/>
    </row>
    <row r="8434" spans="5:5" ht="14.25" thickTop="1" thickBot="1">
      <c r="E8434"/>
    </row>
    <row r="8435" spans="5:5" ht="14.25" thickTop="1" thickBot="1">
      <c r="E8435"/>
    </row>
    <row r="8436" spans="5:5" ht="14.25" thickTop="1" thickBot="1">
      <c r="E8436"/>
    </row>
    <row r="8437" spans="5:5" ht="14.25" thickTop="1" thickBot="1">
      <c r="E8437"/>
    </row>
    <row r="8438" spans="5:5" ht="14.25" thickTop="1" thickBot="1">
      <c r="E8438"/>
    </row>
    <row r="8439" spans="5:5" ht="14.25" thickTop="1" thickBot="1">
      <c r="E8439"/>
    </row>
    <row r="8440" spans="5:5" ht="14.25" thickTop="1" thickBot="1">
      <c r="E8440"/>
    </row>
    <row r="8441" spans="5:5" ht="14.25" thickTop="1" thickBot="1">
      <c r="E8441"/>
    </row>
    <row r="8442" spans="5:5" ht="14.25" thickTop="1" thickBot="1">
      <c r="E8442"/>
    </row>
    <row r="8443" spans="5:5" ht="14.25" thickTop="1" thickBot="1">
      <c r="E8443"/>
    </row>
    <row r="8444" spans="5:5" ht="14.25" thickTop="1" thickBot="1">
      <c r="E8444"/>
    </row>
    <row r="8445" spans="5:5" ht="14.25" thickTop="1" thickBot="1">
      <c r="E8445"/>
    </row>
    <row r="8446" spans="5:5" ht="14.25" thickTop="1" thickBot="1">
      <c r="E8446"/>
    </row>
    <row r="8447" spans="5:5" ht="14.25" thickTop="1" thickBot="1">
      <c r="E8447"/>
    </row>
    <row r="8448" spans="5:5" ht="14.25" thickTop="1" thickBot="1">
      <c r="E8448"/>
    </row>
    <row r="8449" spans="5:5" ht="14.25" thickTop="1" thickBot="1">
      <c r="E8449"/>
    </row>
    <row r="8450" spans="5:5" ht="14.25" thickTop="1" thickBot="1">
      <c r="E8450"/>
    </row>
    <row r="8451" spans="5:5" ht="14.25" thickTop="1" thickBot="1">
      <c r="E8451"/>
    </row>
    <row r="8452" spans="5:5" ht="14.25" thickTop="1" thickBot="1">
      <c r="E8452"/>
    </row>
    <row r="8453" spans="5:5" ht="14.25" thickTop="1" thickBot="1">
      <c r="E8453"/>
    </row>
    <row r="8454" spans="5:5" ht="14.25" thickTop="1" thickBot="1">
      <c r="E8454"/>
    </row>
    <row r="8455" spans="5:5" ht="14.25" thickTop="1" thickBot="1">
      <c r="E8455"/>
    </row>
    <row r="8456" spans="5:5" ht="14.25" thickTop="1" thickBot="1">
      <c r="E8456"/>
    </row>
    <row r="8457" spans="5:5" ht="14.25" thickTop="1" thickBot="1">
      <c r="E8457"/>
    </row>
    <row r="8458" spans="5:5" ht="14.25" thickTop="1" thickBot="1">
      <c r="E8458"/>
    </row>
    <row r="8459" spans="5:5" ht="14.25" thickTop="1" thickBot="1">
      <c r="E8459"/>
    </row>
    <row r="8460" spans="5:5" ht="14.25" thickTop="1" thickBot="1">
      <c r="E8460"/>
    </row>
    <row r="8461" spans="5:5" ht="14.25" thickTop="1" thickBot="1">
      <c r="E8461"/>
    </row>
    <row r="8462" spans="5:5" ht="14.25" thickTop="1" thickBot="1">
      <c r="E8462"/>
    </row>
    <row r="8463" spans="5:5" ht="14.25" thickTop="1" thickBot="1">
      <c r="E8463"/>
    </row>
    <row r="8464" spans="5:5" ht="14.25" thickTop="1" thickBot="1">
      <c r="E8464"/>
    </row>
    <row r="8465" spans="5:5" ht="14.25" thickTop="1" thickBot="1">
      <c r="E8465"/>
    </row>
    <row r="8466" spans="5:5" ht="14.25" thickTop="1" thickBot="1">
      <c r="E8466"/>
    </row>
    <row r="8467" spans="5:5" ht="14.25" thickTop="1" thickBot="1">
      <c r="E8467"/>
    </row>
    <row r="8468" spans="5:5" ht="14.25" thickTop="1" thickBot="1">
      <c r="E8468"/>
    </row>
    <row r="8469" spans="5:5" ht="14.25" thickTop="1" thickBot="1">
      <c r="E8469"/>
    </row>
    <row r="8470" spans="5:5" ht="14.25" thickTop="1" thickBot="1">
      <c r="E8470"/>
    </row>
    <row r="8471" spans="5:5" ht="14.25" thickTop="1" thickBot="1">
      <c r="E8471"/>
    </row>
    <row r="8472" spans="5:5" ht="14.25" thickTop="1" thickBot="1">
      <c r="E8472"/>
    </row>
    <row r="8473" spans="5:5" ht="14.25" thickTop="1" thickBot="1">
      <c r="E8473"/>
    </row>
    <row r="8474" spans="5:5" ht="14.25" thickTop="1" thickBot="1">
      <c r="E8474"/>
    </row>
    <row r="8475" spans="5:5" ht="14.25" thickTop="1" thickBot="1">
      <c r="E8475"/>
    </row>
    <row r="8476" spans="5:5" ht="14.25" thickTop="1" thickBot="1">
      <c r="E8476"/>
    </row>
    <row r="8477" spans="5:5" ht="14.25" thickTop="1" thickBot="1">
      <c r="E8477"/>
    </row>
    <row r="8478" spans="5:5" ht="14.25" thickTop="1" thickBot="1">
      <c r="E8478"/>
    </row>
    <row r="8479" spans="5:5" ht="14.25" thickTop="1" thickBot="1">
      <c r="E8479"/>
    </row>
    <row r="8480" spans="5:5" ht="14.25" thickTop="1" thickBot="1">
      <c r="E8480"/>
    </row>
    <row r="8481" spans="5:5" ht="14.25" thickTop="1" thickBot="1">
      <c r="E8481"/>
    </row>
    <row r="8482" spans="5:5" ht="14.25" thickTop="1" thickBot="1">
      <c r="E8482"/>
    </row>
    <row r="8483" spans="5:5" ht="14.25" thickTop="1" thickBot="1">
      <c r="E8483"/>
    </row>
    <row r="8484" spans="5:5" ht="14.25" thickTop="1" thickBot="1">
      <c r="E8484"/>
    </row>
    <row r="8485" spans="5:5" ht="14.25" thickTop="1" thickBot="1">
      <c r="E8485"/>
    </row>
    <row r="8486" spans="5:5" ht="14.25" thickTop="1" thickBot="1">
      <c r="E8486"/>
    </row>
    <row r="8487" spans="5:5" ht="14.25" thickTop="1" thickBot="1">
      <c r="E8487"/>
    </row>
    <row r="8488" spans="5:5" ht="14.25" thickTop="1" thickBot="1">
      <c r="E8488"/>
    </row>
    <row r="8489" spans="5:5" ht="14.25" thickTop="1" thickBot="1">
      <c r="E8489"/>
    </row>
    <row r="8490" spans="5:5" ht="14.25" thickTop="1" thickBot="1">
      <c r="E8490"/>
    </row>
    <row r="8491" spans="5:5" ht="14.25" thickTop="1" thickBot="1">
      <c r="E8491"/>
    </row>
    <row r="8492" spans="5:5" ht="14.25" thickTop="1" thickBot="1">
      <c r="E8492"/>
    </row>
    <row r="8493" spans="5:5" ht="14.25" thickTop="1" thickBot="1">
      <c r="E8493"/>
    </row>
    <row r="8494" spans="5:5" ht="14.25" thickTop="1" thickBot="1">
      <c r="E8494"/>
    </row>
    <row r="8495" spans="5:5" ht="14.25" thickTop="1" thickBot="1">
      <c r="E8495"/>
    </row>
    <row r="8496" spans="5:5" ht="14.25" thickTop="1" thickBot="1">
      <c r="E8496"/>
    </row>
    <row r="8497" spans="5:5" ht="14.25" thickTop="1" thickBot="1">
      <c r="E8497"/>
    </row>
    <row r="8498" spans="5:5" ht="14.25" thickTop="1" thickBot="1">
      <c r="E8498"/>
    </row>
    <row r="8499" spans="5:5" ht="14.25" thickTop="1" thickBot="1">
      <c r="E8499"/>
    </row>
    <row r="8500" spans="5:5" ht="14.25" thickTop="1" thickBot="1">
      <c r="E8500"/>
    </row>
    <row r="8501" spans="5:5" ht="14.25" thickTop="1" thickBot="1">
      <c r="E8501"/>
    </row>
    <row r="8502" spans="5:5" ht="14.25" thickTop="1" thickBot="1">
      <c r="E8502"/>
    </row>
    <row r="8503" spans="5:5" ht="14.25" thickTop="1" thickBot="1">
      <c r="E8503"/>
    </row>
    <row r="8504" spans="5:5" ht="14.25" thickTop="1" thickBot="1">
      <c r="E8504"/>
    </row>
    <row r="8505" spans="5:5" ht="14.25" thickTop="1" thickBot="1">
      <c r="E8505"/>
    </row>
    <row r="8506" spans="5:5" ht="14.25" thickTop="1" thickBot="1">
      <c r="E8506"/>
    </row>
    <row r="8507" spans="5:5" ht="14.25" thickTop="1" thickBot="1">
      <c r="E8507"/>
    </row>
    <row r="8508" spans="5:5" ht="14.25" thickTop="1" thickBot="1">
      <c r="E8508"/>
    </row>
    <row r="8509" spans="5:5" ht="14.25" thickTop="1" thickBot="1">
      <c r="E8509"/>
    </row>
    <row r="8510" spans="5:5" ht="14.25" thickTop="1" thickBot="1">
      <c r="E8510"/>
    </row>
    <row r="8511" spans="5:5" ht="14.25" thickTop="1" thickBot="1">
      <c r="E8511"/>
    </row>
    <row r="8512" spans="5:5" ht="14.25" thickTop="1" thickBot="1">
      <c r="E8512"/>
    </row>
    <row r="8513" spans="5:5" ht="14.25" thickTop="1" thickBot="1">
      <c r="E8513"/>
    </row>
    <row r="8514" spans="5:5" ht="14.25" thickTop="1" thickBot="1">
      <c r="E8514"/>
    </row>
    <row r="8515" spans="5:5" ht="14.25" thickTop="1" thickBot="1">
      <c r="E8515"/>
    </row>
    <row r="8516" spans="5:5" ht="14.25" thickTop="1" thickBot="1">
      <c r="E8516"/>
    </row>
    <row r="8517" spans="5:5" ht="14.25" thickTop="1" thickBot="1">
      <c r="E8517"/>
    </row>
    <row r="8518" spans="5:5" ht="14.25" thickTop="1" thickBot="1">
      <c r="E8518"/>
    </row>
    <row r="8519" spans="5:5" ht="14.25" thickTop="1" thickBot="1">
      <c r="E8519"/>
    </row>
    <row r="8520" spans="5:5" ht="14.25" thickTop="1" thickBot="1">
      <c r="E8520"/>
    </row>
    <row r="8521" spans="5:5" ht="14.25" thickTop="1" thickBot="1">
      <c r="E8521"/>
    </row>
    <row r="8522" spans="5:5" ht="14.25" thickTop="1" thickBot="1">
      <c r="E8522"/>
    </row>
    <row r="8523" spans="5:5" ht="14.25" thickTop="1" thickBot="1">
      <c r="E8523"/>
    </row>
    <row r="8524" spans="5:5" ht="14.25" thickTop="1" thickBot="1">
      <c r="E8524"/>
    </row>
    <row r="8525" spans="5:5" ht="14.25" thickTop="1" thickBot="1">
      <c r="E8525"/>
    </row>
    <row r="8526" spans="5:5" ht="14.25" thickTop="1" thickBot="1">
      <c r="E8526"/>
    </row>
    <row r="8527" spans="5:5" ht="14.25" thickTop="1" thickBot="1">
      <c r="E8527"/>
    </row>
    <row r="8528" spans="5:5" ht="14.25" thickTop="1" thickBot="1">
      <c r="E8528"/>
    </row>
    <row r="8529" spans="5:5" ht="14.25" thickTop="1" thickBot="1">
      <c r="E8529"/>
    </row>
    <row r="8530" spans="5:5" ht="14.25" thickTop="1" thickBot="1">
      <c r="E8530"/>
    </row>
    <row r="8531" spans="5:5" ht="14.25" thickTop="1" thickBot="1">
      <c r="E8531"/>
    </row>
    <row r="8532" spans="5:5" ht="14.25" thickTop="1" thickBot="1">
      <c r="E8532"/>
    </row>
    <row r="8533" spans="5:5" ht="14.25" thickTop="1" thickBot="1">
      <c r="E8533"/>
    </row>
    <row r="8534" spans="5:5" ht="14.25" thickTop="1" thickBot="1">
      <c r="E8534"/>
    </row>
    <row r="8535" spans="5:5" ht="14.25" thickTop="1" thickBot="1">
      <c r="E8535"/>
    </row>
    <row r="8536" spans="5:5" ht="14.25" thickTop="1" thickBot="1">
      <c r="E8536"/>
    </row>
    <row r="8537" spans="5:5" ht="14.25" thickTop="1" thickBot="1">
      <c r="E8537"/>
    </row>
    <row r="8538" spans="5:5" ht="14.25" thickTop="1" thickBot="1">
      <c r="E8538"/>
    </row>
    <row r="8539" spans="5:5" ht="14.25" thickTop="1" thickBot="1">
      <c r="E8539"/>
    </row>
    <row r="8540" spans="5:5" ht="14.25" thickTop="1" thickBot="1">
      <c r="E8540"/>
    </row>
    <row r="8541" spans="5:5" ht="14.25" thickTop="1" thickBot="1">
      <c r="E8541"/>
    </row>
    <row r="8542" spans="5:5" ht="14.25" thickTop="1" thickBot="1">
      <c r="E8542"/>
    </row>
    <row r="8543" spans="5:5" ht="14.25" thickTop="1" thickBot="1">
      <c r="E8543"/>
    </row>
    <row r="8544" spans="5:5" ht="14.25" thickTop="1" thickBot="1">
      <c r="E8544"/>
    </row>
    <row r="8545" spans="5:5" ht="14.25" thickTop="1" thickBot="1">
      <c r="E8545"/>
    </row>
    <row r="8546" spans="5:5" ht="14.25" thickTop="1" thickBot="1">
      <c r="E8546"/>
    </row>
    <row r="8547" spans="5:5" ht="14.25" thickTop="1" thickBot="1">
      <c r="E8547"/>
    </row>
    <row r="8548" spans="5:5" ht="14.25" thickTop="1" thickBot="1">
      <c r="E8548"/>
    </row>
    <row r="8549" spans="5:5" ht="14.25" thickTop="1" thickBot="1">
      <c r="E8549"/>
    </row>
    <row r="8550" spans="5:5" ht="14.25" thickTop="1" thickBot="1">
      <c r="E8550"/>
    </row>
    <row r="8551" spans="5:5" ht="14.25" thickTop="1" thickBot="1">
      <c r="E8551"/>
    </row>
    <row r="8552" spans="5:5" ht="14.25" thickTop="1" thickBot="1">
      <c r="E8552"/>
    </row>
    <row r="8553" spans="5:5" ht="14.25" thickTop="1" thickBot="1">
      <c r="E8553"/>
    </row>
    <row r="8554" spans="5:5" ht="14.25" thickTop="1" thickBot="1">
      <c r="E8554"/>
    </row>
    <row r="8555" spans="5:5" ht="14.25" thickTop="1" thickBot="1">
      <c r="E8555"/>
    </row>
    <row r="8556" spans="5:5" ht="14.25" thickTop="1" thickBot="1">
      <c r="E8556"/>
    </row>
    <row r="8557" spans="5:5" ht="14.25" thickTop="1" thickBot="1">
      <c r="E8557"/>
    </row>
    <row r="8558" spans="5:5" ht="14.25" thickTop="1" thickBot="1">
      <c r="E8558"/>
    </row>
    <row r="8559" spans="5:5" ht="14.25" thickTop="1" thickBot="1">
      <c r="E8559"/>
    </row>
    <row r="8560" spans="5:5" ht="14.25" thickTop="1" thickBot="1">
      <c r="E8560"/>
    </row>
    <row r="8561" spans="5:5" ht="14.25" thickTop="1" thickBot="1">
      <c r="E8561"/>
    </row>
    <row r="8562" spans="5:5" ht="14.25" thickTop="1" thickBot="1">
      <c r="E8562"/>
    </row>
    <row r="8563" spans="5:5" ht="14.25" thickTop="1" thickBot="1">
      <c r="E8563"/>
    </row>
    <row r="8564" spans="5:5" ht="14.25" thickTop="1" thickBot="1">
      <c r="E8564"/>
    </row>
    <row r="8565" spans="5:5" ht="14.25" thickTop="1" thickBot="1">
      <c r="E8565"/>
    </row>
    <row r="8566" spans="5:5" ht="14.25" thickTop="1" thickBot="1">
      <c r="E8566"/>
    </row>
    <row r="8567" spans="5:5" ht="14.25" thickTop="1" thickBot="1">
      <c r="E8567"/>
    </row>
    <row r="8568" spans="5:5" ht="14.25" thickTop="1" thickBot="1">
      <c r="E8568"/>
    </row>
    <row r="8569" spans="5:5" ht="14.25" thickTop="1" thickBot="1">
      <c r="E8569"/>
    </row>
    <row r="8570" spans="5:5" ht="14.25" thickTop="1" thickBot="1">
      <c r="E8570"/>
    </row>
    <row r="8571" spans="5:5" ht="14.25" thickTop="1" thickBot="1">
      <c r="E8571"/>
    </row>
    <row r="8572" spans="5:5" ht="14.25" thickTop="1" thickBot="1">
      <c r="E8572"/>
    </row>
    <row r="8573" spans="5:5" ht="14.25" thickTop="1" thickBot="1">
      <c r="E8573"/>
    </row>
    <row r="8574" spans="5:5" ht="14.25" thickTop="1" thickBot="1">
      <c r="E8574"/>
    </row>
    <row r="8575" spans="5:5" ht="14.25" thickTop="1" thickBot="1">
      <c r="E8575"/>
    </row>
    <row r="8576" spans="5:5" ht="14.25" thickTop="1" thickBot="1">
      <c r="E8576"/>
    </row>
    <row r="8577" spans="5:5" ht="14.25" thickTop="1" thickBot="1">
      <c r="E8577"/>
    </row>
    <row r="8578" spans="5:5" ht="14.25" thickTop="1" thickBot="1">
      <c r="E8578"/>
    </row>
    <row r="8579" spans="5:5" ht="14.25" thickTop="1" thickBot="1">
      <c r="E8579"/>
    </row>
    <row r="8580" spans="5:5" ht="14.25" thickTop="1" thickBot="1">
      <c r="E8580"/>
    </row>
    <row r="8581" spans="5:5" ht="14.25" thickTop="1" thickBot="1">
      <c r="E8581"/>
    </row>
    <row r="8582" spans="5:5" ht="14.25" thickTop="1" thickBot="1">
      <c r="E8582"/>
    </row>
    <row r="8583" spans="5:5" ht="14.25" thickTop="1" thickBot="1">
      <c r="E8583"/>
    </row>
    <row r="8584" spans="5:5" ht="14.25" thickTop="1" thickBot="1">
      <c r="E8584"/>
    </row>
    <row r="8585" spans="5:5" ht="14.25" thickTop="1" thickBot="1">
      <c r="E8585"/>
    </row>
    <row r="8586" spans="5:5" ht="14.25" thickTop="1" thickBot="1">
      <c r="E8586"/>
    </row>
    <row r="8587" spans="5:5" ht="14.25" thickTop="1" thickBot="1">
      <c r="E8587"/>
    </row>
    <row r="8588" spans="5:5" ht="14.25" thickTop="1" thickBot="1">
      <c r="E8588"/>
    </row>
    <row r="8589" spans="5:5" ht="14.25" thickTop="1" thickBot="1">
      <c r="E8589"/>
    </row>
    <row r="8590" spans="5:5" ht="14.25" thickTop="1" thickBot="1">
      <c r="E8590"/>
    </row>
    <row r="8591" spans="5:5" ht="14.25" thickTop="1" thickBot="1">
      <c r="E8591"/>
    </row>
    <row r="8592" spans="5:5" ht="14.25" thickTop="1" thickBot="1">
      <c r="E8592"/>
    </row>
    <row r="8593" spans="5:5" ht="14.25" thickTop="1" thickBot="1">
      <c r="E8593"/>
    </row>
    <row r="8594" spans="5:5" ht="14.25" thickTop="1" thickBot="1">
      <c r="E8594"/>
    </row>
    <row r="8595" spans="5:5" ht="14.25" thickTop="1" thickBot="1">
      <c r="E8595"/>
    </row>
    <row r="8596" spans="5:5" ht="14.25" thickTop="1" thickBot="1">
      <c r="E8596"/>
    </row>
    <row r="8597" spans="5:5" ht="14.25" thickTop="1" thickBot="1">
      <c r="E8597"/>
    </row>
    <row r="8598" spans="5:5" ht="14.25" thickTop="1" thickBot="1">
      <c r="E8598"/>
    </row>
    <row r="8599" spans="5:5" ht="14.25" thickTop="1" thickBot="1">
      <c r="E8599"/>
    </row>
    <row r="8600" spans="5:5" ht="14.25" thickTop="1" thickBot="1">
      <c r="E8600"/>
    </row>
    <row r="8601" spans="5:5" ht="14.25" thickTop="1" thickBot="1">
      <c r="E8601"/>
    </row>
    <row r="8602" spans="5:5" ht="14.25" thickTop="1" thickBot="1">
      <c r="E8602"/>
    </row>
    <row r="8603" spans="5:5" ht="14.25" thickTop="1" thickBot="1">
      <c r="E8603"/>
    </row>
    <row r="8604" spans="5:5" ht="14.25" thickTop="1" thickBot="1">
      <c r="E8604"/>
    </row>
    <row r="8605" spans="5:5" ht="14.25" thickTop="1" thickBot="1">
      <c r="E8605"/>
    </row>
    <row r="8606" spans="5:5" ht="14.25" thickTop="1" thickBot="1">
      <c r="E8606"/>
    </row>
    <row r="8607" spans="5:5" ht="14.25" thickTop="1" thickBot="1">
      <c r="E8607"/>
    </row>
    <row r="8608" spans="5:5" ht="14.25" thickTop="1" thickBot="1">
      <c r="E8608"/>
    </row>
    <row r="8609" spans="5:5" ht="14.25" thickTop="1" thickBot="1">
      <c r="E8609"/>
    </row>
    <row r="8610" spans="5:5" ht="14.25" thickTop="1" thickBot="1">
      <c r="E8610"/>
    </row>
    <row r="8611" spans="5:5" ht="14.25" thickTop="1" thickBot="1">
      <c r="E8611"/>
    </row>
    <row r="8612" spans="5:5" ht="14.25" thickTop="1" thickBot="1">
      <c r="E8612"/>
    </row>
    <row r="8613" spans="5:5" ht="14.25" thickTop="1" thickBot="1">
      <c r="E8613"/>
    </row>
    <row r="8614" spans="5:5" ht="14.25" thickTop="1" thickBot="1">
      <c r="E8614"/>
    </row>
    <row r="8615" spans="5:5" ht="14.25" thickTop="1" thickBot="1">
      <c r="E8615"/>
    </row>
    <row r="8616" spans="5:5" ht="14.25" thickTop="1" thickBot="1">
      <c r="E8616"/>
    </row>
    <row r="8617" spans="5:5" ht="14.25" thickTop="1" thickBot="1">
      <c r="E8617"/>
    </row>
    <row r="8618" spans="5:5" ht="14.25" thickTop="1" thickBot="1">
      <c r="E8618"/>
    </row>
    <row r="8619" spans="5:5" ht="14.25" thickTop="1" thickBot="1">
      <c r="E8619"/>
    </row>
    <row r="8620" spans="5:5" ht="14.25" thickTop="1" thickBot="1">
      <c r="E8620"/>
    </row>
    <row r="8621" spans="5:5" ht="14.25" thickTop="1" thickBot="1">
      <c r="E8621"/>
    </row>
    <row r="8622" spans="5:5" ht="14.25" thickTop="1" thickBot="1">
      <c r="E8622"/>
    </row>
    <row r="8623" spans="5:5" ht="14.25" thickTop="1" thickBot="1">
      <c r="E8623"/>
    </row>
    <row r="8624" spans="5:5" ht="14.25" thickTop="1" thickBot="1">
      <c r="E8624"/>
    </row>
    <row r="8625" spans="5:5" ht="14.25" thickTop="1" thickBot="1">
      <c r="E8625"/>
    </row>
    <row r="8626" spans="5:5" ht="14.25" thickTop="1" thickBot="1">
      <c r="E8626"/>
    </row>
    <row r="8627" spans="5:5" ht="14.25" thickTop="1" thickBot="1">
      <c r="E8627"/>
    </row>
    <row r="8628" spans="5:5" ht="14.25" thickTop="1" thickBot="1">
      <c r="E8628"/>
    </row>
    <row r="8629" spans="5:5" ht="14.25" thickTop="1" thickBot="1">
      <c r="E8629"/>
    </row>
    <row r="8630" spans="5:5" ht="14.25" thickTop="1" thickBot="1">
      <c r="E8630"/>
    </row>
    <row r="8631" spans="5:5" ht="14.25" thickTop="1" thickBot="1">
      <c r="E8631"/>
    </row>
    <row r="8632" spans="5:5" ht="14.25" thickTop="1" thickBot="1">
      <c r="E8632"/>
    </row>
    <row r="8633" spans="5:5" ht="14.25" thickTop="1" thickBot="1">
      <c r="E8633"/>
    </row>
    <row r="8634" spans="5:5" ht="14.25" thickTop="1" thickBot="1">
      <c r="E8634"/>
    </row>
    <row r="8635" spans="5:5" ht="14.25" thickTop="1" thickBot="1">
      <c r="E8635"/>
    </row>
    <row r="8636" spans="5:5" ht="14.25" thickTop="1" thickBot="1">
      <c r="E8636"/>
    </row>
    <row r="8637" spans="5:5" ht="14.25" thickTop="1" thickBot="1">
      <c r="E8637"/>
    </row>
    <row r="8638" spans="5:5" ht="14.25" thickTop="1" thickBot="1">
      <c r="E8638"/>
    </row>
    <row r="8639" spans="5:5" ht="14.25" thickTop="1" thickBot="1">
      <c r="E8639"/>
    </row>
    <row r="8640" spans="5:5" ht="14.25" thickTop="1" thickBot="1">
      <c r="E8640"/>
    </row>
    <row r="8641" spans="5:5" ht="14.25" thickTop="1" thickBot="1">
      <c r="E8641"/>
    </row>
    <row r="8642" spans="5:5" ht="14.25" thickTop="1" thickBot="1">
      <c r="E8642"/>
    </row>
    <row r="8643" spans="5:5" ht="14.25" thickTop="1" thickBot="1">
      <c r="E8643"/>
    </row>
    <row r="8644" spans="5:5" ht="14.25" thickTop="1" thickBot="1">
      <c r="E8644"/>
    </row>
    <row r="8645" spans="5:5" ht="14.25" thickTop="1" thickBot="1">
      <c r="E8645"/>
    </row>
    <row r="8646" spans="5:5" ht="14.25" thickTop="1" thickBot="1">
      <c r="E8646"/>
    </row>
    <row r="8647" spans="5:5" ht="14.25" thickTop="1" thickBot="1">
      <c r="E8647"/>
    </row>
    <row r="8648" spans="5:5" ht="14.25" thickTop="1" thickBot="1">
      <c r="E8648"/>
    </row>
    <row r="8649" spans="5:5" ht="14.25" thickTop="1" thickBot="1">
      <c r="E8649"/>
    </row>
    <row r="8650" spans="5:5" ht="14.25" thickTop="1" thickBot="1">
      <c r="E8650"/>
    </row>
    <row r="8651" spans="5:5" ht="14.25" thickTop="1" thickBot="1">
      <c r="E8651"/>
    </row>
    <row r="8652" spans="5:5" ht="14.25" thickTop="1" thickBot="1">
      <c r="E8652"/>
    </row>
    <row r="8653" spans="5:5" ht="14.25" thickTop="1" thickBot="1">
      <c r="E8653"/>
    </row>
    <row r="8654" spans="5:5" ht="14.25" thickTop="1" thickBot="1">
      <c r="E8654"/>
    </row>
    <row r="8655" spans="5:5" ht="14.25" thickTop="1" thickBot="1">
      <c r="E8655"/>
    </row>
    <row r="8656" spans="5:5" ht="14.25" thickTop="1" thickBot="1">
      <c r="E8656"/>
    </row>
    <row r="8657" spans="5:5" ht="14.25" thickTop="1" thickBot="1">
      <c r="E8657"/>
    </row>
    <row r="8658" spans="5:5" ht="14.25" thickTop="1" thickBot="1">
      <c r="E8658"/>
    </row>
    <row r="8659" spans="5:5" ht="14.25" thickTop="1" thickBot="1">
      <c r="E8659"/>
    </row>
    <row r="8660" spans="5:5" ht="14.25" thickTop="1" thickBot="1">
      <c r="E8660"/>
    </row>
    <row r="8661" spans="5:5" ht="14.25" thickTop="1" thickBot="1">
      <c r="E8661"/>
    </row>
    <row r="8662" spans="5:5" ht="14.25" thickTop="1" thickBot="1">
      <c r="E8662"/>
    </row>
    <row r="8663" spans="5:5" ht="14.25" thickTop="1" thickBot="1">
      <c r="E8663"/>
    </row>
    <row r="8664" spans="5:5" ht="14.25" thickTop="1" thickBot="1">
      <c r="E8664"/>
    </row>
    <row r="8665" spans="5:5" ht="14.25" thickTop="1" thickBot="1">
      <c r="E8665"/>
    </row>
    <row r="8666" spans="5:5" ht="14.25" thickTop="1" thickBot="1">
      <c r="E8666"/>
    </row>
    <row r="8667" spans="5:5" ht="14.25" thickTop="1" thickBot="1">
      <c r="E8667"/>
    </row>
    <row r="8668" spans="5:5" ht="14.25" thickTop="1" thickBot="1">
      <c r="E8668"/>
    </row>
    <row r="8669" spans="5:5" ht="14.25" thickTop="1" thickBot="1">
      <c r="E8669"/>
    </row>
    <row r="8670" spans="5:5" ht="14.25" thickTop="1" thickBot="1">
      <c r="E8670"/>
    </row>
    <row r="8671" spans="5:5" ht="14.25" thickTop="1" thickBot="1">
      <c r="E8671"/>
    </row>
    <row r="8672" spans="5:5" ht="14.25" thickTop="1" thickBot="1">
      <c r="E8672"/>
    </row>
    <row r="8673" spans="5:5" ht="14.25" thickTop="1" thickBot="1">
      <c r="E8673"/>
    </row>
    <row r="8674" spans="5:5" ht="14.25" thickTop="1" thickBot="1">
      <c r="E8674"/>
    </row>
    <row r="8675" spans="5:5" ht="14.25" thickTop="1" thickBot="1">
      <c r="E8675"/>
    </row>
    <row r="8676" spans="5:5" ht="14.25" thickTop="1" thickBot="1">
      <c r="E8676"/>
    </row>
    <row r="8677" spans="5:5" ht="14.25" thickTop="1" thickBot="1">
      <c r="E8677"/>
    </row>
    <row r="8678" spans="5:5" ht="14.25" thickTop="1" thickBot="1">
      <c r="E8678"/>
    </row>
    <row r="8679" spans="5:5" ht="14.25" thickTop="1" thickBot="1">
      <c r="E8679"/>
    </row>
    <row r="8680" spans="5:5" ht="14.25" thickTop="1" thickBot="1">
      <c r="E8680"/>
    </row>
    <row r="8681" spans="5:5" ht="14.25" thickTop="1" thickBot="1">
      <c r="E8681"/>
    </row>
    <row r="8682" spans="5:5" ht="14.25" thickTop="1" thickBot="1">
      <c r="E8682"/>
    </row>
    <row r="8683" spans="5:5" ht="14.25" thickTop="1" thickBot="1">
      <c r="E8683"/>
    </row>
    <row r="8684" spans="5:5" ht="14.25" thickTop="1" thickBot="1">
      <c r="E8684"/>
    </row>
    <row r="8685" spans="5:5" ht="14.25" thickTop="1" thickBot="1">
      <c r="E8685"/>
    </row>
    <row r="8686" spans="5:5" ht="14.25" thickTop="1" thickBot="1">
      <c r="E8686"/>
    </row>
    <row r="8687" spans="5:5" ht="14.25" thickTop="1" thickBot="1">
      <c r="E8687"/>
    </row>
    <row r="8688" spans="5:5" ht="14.25" thickTop="1" thickBot="1">
      <c r="E8688"/>
    </row>
    <row r="8689" spans="5:5" ht="14.25" thickTop="1" thickBot="1">
      <c r="E8689"/>
    </row>
    <row r="8690" spans="5:5" ht="14.25" thickTop="1" thickBot="1">
      <c r="E8690"/>
    </row>
    <row r="8691" spans="5:5" ht="14.25" thickTop="1" thickBot="1">
      <c r="E8691"/>
    </row>
    <row r="8692" spans="5:5" ht="14.25" thickTop="1" thickBot="1">
      <c r="E8692"/>
    </row>
    <row r="8693" spans="5:5" ht="14.25" thickTop="1" thickBot="1">
      <c r="E8693"/>
    </row>
    <row r="8694" spans="5:5" ht="14.25" thickTop="1" thickBot="1">
      <c r="E8694"/>
    </row>
    <row r="8695" spans="5:5" ht="14.25" thickTop="1" thickBot="1">
      <c r="E8695"/>
    </row>
    <row r="8696" spans="5:5" ht="14.25" thickTop="1" thickBot="1">
      <c r="E8696"/>
    </row>
    <row r="8697" spans="5:5" ht="14.25" thickTop="1" thickBot="1">
      <c r="E8697"/>
    </row>
    <row r="8698" spans="5:5" ht="14.25" thickTop="1" thickBot="1">
      <c r="E8698"/>
    </row>
    <row r="8699" spans="5:5" ht="14.25" thickTop="1" thickBot="1">
      <c r="E8699"/>
    </row>
    <row r="8700" spans="5:5" ht="14.25" thickTop="1" thickBot="1">
      <c r="E8700"/>
    </row>
    <row r="8701" spans="5:5" ht="14.25" thickTop="1" thickBot="1">
      <c r="E8701"/>
    </row>
    <row r="8702" spans="5:5" ht="14.25" thickTop="1" thickBot="1">
      <c r="E8702"/>
    </row>
    <row r="8703" spans="5:5" ht="14.25" thickTop="1" thickBot="1">
      <c r="E8703"/>
    </row>
    <row r="8704" spans="5:5" ht="14.25" thickTop="1" thickBot="1">
      <c r="E8704"/>
    </row>
    <row r="8705" spans="5:5" ht="14.25" thickTop="1" thickBot="1">
      <c r="E8705"/>
    </row>
    <row r="8706" spans="5:5" ht="14.25" thickTop="1" thickBot="1">
      <c r="E8706"/>
    </row>
    <row r="8707" spans="5:5" ht="14.25" thickTop="1" thickBot="1">
      <c r="E8707"/>
    </row>
    <row r="8708" spans="5:5" ht="14.25" thickTop="1" thickBot="1">
      <c r="E8708"/>
    </row>
    <row r="8709" spans="5:5" ht="14.25" thickTop="1" thickBot="1">
      <c r="E8709"/>
    </row>
    <row r="8710" spans="5:5" ht="14.25" thickTop="1" thickBot="1">
      <c r="E8710"/>
    </row>
    <row r="8711" spans="5:5" ht="14.25" thickTop="1" thickBot="1">
      <c r="E8711"/>
    </row>
    <row r="8712" spans="5:5" ht="14.25" thickTop="1" thickBot="1">
      <c r="E8712"/>
    </row>
    <row r="8713" spans="5:5" ht="14.25" thickTop="1" thickBot="1">
      <c r="E8713"/>
    </row>
    <row r="8714" spans="5:5" ht="14.25" thickTop="1" thickBot="1">
      <c r="E8714"/>
    </row>
    <row r="8715" spans="5:5" ht="14.25" thickTop="1" thickBot="1">
      <c r="E8715"/>
    </row>
    <row r="8716" spans="5:5" ht="14.25" thickTop="1" thickBot="1">
      <c r="E8716"/>
    </row>
    <row r="8717" spans="5:5" ht="14.25" thickTop="1" thickBot="1">
      <c r="E8717"/>
    </row>
    <row r="8718" spans="5:5" ht="14.25" thickTop="1" thickBot="1">
      <c r="E8718"/>
    </row>
    <row r="8719" spans="5:5" ht="14.25" thickTop="1" thickBot="1">
      <c r="E8719"/>
    </row>
    <row r="8720" spans="5:5" ht="14.25" thickTop="1" thickBot="1">
      <c r="E8720"/>
    </row>
    <row r="8721" spans="5:5" ht="14.25" thickTop="1" thickBot="1">
      <c r="E8721"/>
    </row>
    <row r="8722" spans="5:5" ht="14.25" thickTop="1" thickBot="1">
      <c r="E8722"/>
    </row>
    <row r="8723" spans="5:5" ht="14.25" thickTop="1" thickBot="1">
      <c r="E8723"/>
    </row>
    <row r="8724" spans="5:5" ht="14.25" thickTop="1" thickBot="1">
      <c r="E8724"/>
    </row>
    <row r="8725" spans="5:5" ht="14.25" thickTop="1" thickBot="1">
      <c r="E8725"/>
    </row>
    <row r="8726" spans="5:5" ht="14.25" thickTop="1" thickBot="1">
      <c r="E8726"/>
    </row>
    <row r="8727" spans="5:5" ht="14.25" thickTop="1" thickBot="1">
      <c r="E8727"/>
    </row>
    <row r="8728" spans="5:5" ht="14.25" thickTop="1" thickBot="1">
      <c r="E8728"/>
    </row>
    <row r="8729" spans="5:5" ht="14.25" thickTop="1" thickBot="1">
      <c r="E8729"/>
    </row>
    <row r="8730" spans="5:5" ht="14.25" thickTop="1" thickBot="1">
      <c r="E8730"/>
    </row>
    <row r="8731" spans="5:5" ht="14.25" thickTop="1" thickBot="1">
      <c r="E8731"/>
    </row>
    <row r="8732" spans="5:5" ht="14.25" thickTop="1" thickBot="1">
      <c r="E8732"/>
    </row>
    <row r="8733" spans="5:5" ht="14.25" thickTop="1" thickBot="1">
      <c r="E8733"/>
    </row>
    <row r="8734" spans="5:5" ht="14.25" thickTop="1" thickBot="1">
      <c r="E8734"/>
    </row>
    <row r="8735" spans="5:5" ht="14.25" thickTop="1" thickBot="1">
      <c r="E8735"/>
    </row>
    <row r="8736" spans="5:5" ht="14.25" thickTop="1" thickBot="1">
      <c r="E8736"/>
    </row>
    <row r="8737" spans="5:5" ht="14.25" thickTop="1" thickBot="1">
      <c r="E8737"/>
    </row>
    <row r="8738" spans="5:5" ht="14.25" thickTop="1" thickBot="1">
      <c r="E8738"/>
    </row>
    <row r="8739" spans="5:5" ht="14.25" thickTop="1" thickBot="1">
      <c r="E8739"/>
    </row>
    <row r="8740" spans="5:5" ht="14.25" thickTop="1" thickBot="1">
      <c r="E8740"/>
    </row>
    <row r="8741" spans="5:5" ht="14.25" thickTop="1" thickBot="1">
      <c r="E8741"/>
    </row>
    <row r="8742" spans="5:5" ht="14.25" thickTop="1" thickBot="1">
      <c r="E8742"/>
    </row>
    <row r="8743" spans="5:5" ht="14.25" thickTop="1" thickBot="1">
      <c r="E8743"/>
    </row>
    <row r="8744" spans="5:5" ht="14.25" thickTop="1" thickBot="1">
      <c r="E8744"/>
    </row>
    <row r="8745" spans="5:5" ht="14.25" thickTop="1" thickBot="1">
      <c r="E8745"/>
    </row>
    <row r="8746" spans="5:5" ht="14.25" thickTop="1" thickBot="1">
      <c r="E8746"/>
    </row>
    <row r="8747" spans="5:5" ht="14.25" thickTop="1" thickBot="1">
      <c r="E8747"/>
    </row>
    <row r="8748" spans="5:5" ht="14.25" thickTop="1" thickBot="1">
      <c r="E8748"/>
    </row>
    <row r="8749" spans="5:5" ht="14.25" thickTop="1" thickBot="1">
      <c r="E8749"/>
    </row>
    <row r="8750" spans="5:5" ht="14.25" thickTop="1" thickBot="1">
      <c r="E8750"/>
    </row>
    <row r="8751" spans="5:5" ht="14.25" thickTop="1" thickBot="1">
      <c r="E8751"/>
    </row>
    <row r="8752" spans="5:5" ht="14.25" thickTop="1" thickBot="1">
      <c r="E8752"/>
    </row>
    <row r="8753" spans="5:5" ht="14.25" thickTop="1" thickBot="1">
      <c r="E8753"/>
    </row>
    <row r="8754" spans="5:5" ht="14.25" thickTop="1" thickBot="1">
      <c r="E8754"/>
    </row>
    <row r="8755" spans="5:5" ht="14.25" thickTop="1" thickBot="1">
      <c r="E8755"/>
    </row>
    <row r="8756" spans="5:5" ht="14.25" thickTop="1" thickBot="1">
      <c r="E8756"/>
    </row>
    <row r="8757" spans="5:5" ht="14.25" thickTop="1" thickBot="1">
      <c r="E8757"/>
    </row>
    <row r="8758" spans="5:5" ht="14.25" thickTop="1" thickBot="1">
      <c r="E8758"/>
    </row>
    <row r="8759" spans="5:5" ht="14.25" thickTop="1" thickBot="1">
      <c r="E8759"/>
    </row>
    <row r="8760" spans="5:5" ht="14.25" thickTop="1" thickBot="1">
      <c r="E8760"/>
    </row>
    <row r="8761" spans="5:5" ht="14.25" thickTop="1" thickBot="1">
      <c r="E8761"/>
    </row>
    <row r="8762" spans="5:5" ht="14.25" thickTop="1" thickBot="1">
      <c r="E8762"/>
    </row>
    <row r="8763" spans="5:5" ht="14.25" thickTop="1" thickBot="1">
      <c r="E8763"/>
    </row>
    <row r="8764" spans="5:5" ht="14.25" thickTop="1" thickBot="1">
      <c r="E8764"/>
    </row>
    <row r="8765" spans="5:5" ht="14.25" thickTop="1" thickBot="1">
      <c r="E8765"/>
    </row>
    <row r="8766" spans="5:5" ht="14.25" thickTop="1" thickBot="1">
      <c r="E8766"/>
    </row>
    <row r="8767" spans="5:5" ht="14.25" thickTop="1" thickBot="1">
      <c r="E8767"/>
    </row>
    <row r="8768" spans="5:5" ht="14.25" thickTop="1" thickBot="1">
      <c r="E8768"/>
    </row>
    <row r="8769" spans="5:5" ht="14.25" thickTop="1" thickBot="1">
      <c r="E8769"/>
    </row>
    <row r="8770" spans="5:5" ht="14.25" thickTop="1" thickBot="1">
      <c r="E8770"/>
    </row>
    <row r="8771" spans="5:5" ht="14.25" thickTop="1" thickBot="1">
      <c r="E8771"/>
    </row>
    <row r="8772" spans="5:5" ht="14.25" thickTop="1" thickBot="1">
      <c r="E8772"/>
    </row>
    <row r="8773" spans="5:5" ht="14.25" thickTop="1" thickBot="1">
      <c r="E8773"/>
    </row>
    <row r="8774" spans="5:5" ht="14.25" thickTop="1" thickBot="1">
      <c r="E8774"/>
    </row>
    <row r="8775" spans="5:5" ht="14.25" thickTop="1" thickBot="1">
      <c r="E8775"/>
    </row>
    <row r="8776" spans="5:5" ht="14.25" thickTop="1" thickBot="1">
      <c r="E8776"/>
    </row>
    <row r="8777" spans="5:5" ht="14.25" thickTop="1" thickBot="1">
      <c r="E8777"/>
    </row>
    <row r="8778" spans="5:5" ht="14.25" thickTop="1" thickBot="1">
      <c r="E8778"/>
    </row>
    <row r="8779" spans="5:5" ht="14.25" thickTop="1" thickBot="1">
      <c r="E8779"/>
    </row>
    <row r="8780" spans="5:5" ht="14.25" thickTop="1" thickBot="1">
      <c r="E8780"/>
    </row>
    <row r="8781" spans="5:5" ht="14.25" thickTop="1" thickBot="1">
      <c r="E8781"/>
    </row>
    <row r="8782" spans="5:5" ht="14.25" thickTop="1" thickBot="1">
      <c r="E8782"/>
    </row>
    <row r="8783" spans="5:5" ht="14.25" thickTop="1" thickBot="1">
      <c r="E8783"/>
    </row>
    <row r="8784" spans="5:5" ht="14.25" thickTop="1" thickBot="1">
      <c r="E8784"/>
    </row>
    <row r="8785" spans="5:5" ht="14.25" thickTop="1" thickBot="1">
      <c r="E8785"/>
    </row>
    <row r="8786" spans="5:5" ht="14.25" thickTop="1" thickBot="1">
      <c r="E8786"/>
    </row>
    <row r="8787" spans="5:5" ht="14.25" thickTop="1" thickBot="1">
      <c r="E8787"/>
    </row>
    <row r="8788" spans="5:5" ht="14.25" thickTop="1" thickBot="1">
      <c r="E8788"/>
    </row>
    <row r="8789" spans="5:5" ht="14.25" thickTop="1" thickBot="1">
      <c r="E8789"/>
    </row>
    <row r="8790" spans="5:5" ht="14.25" thickTop="1" thickBot="1">
      <c r="E8790"/>
    </row>
    <row r="8791" spans="5:5" ht="14.25" thickTop="1" thickBot="1">
      <c r="E8791"/>
    </row>
    <row r="8792" spans="5:5" ht="14.25" thickTop="1" thickBot="1">
      <c r="E8792"/>
    </row>
    <row r="8793" spans="5:5" ht="14.25" thickTop="1" thickBot="1">
      <c r="E8793"/>
    </row>
    <row r="8794" spans="5:5" ht="14.25" thickTop="1" thickBot="1">
      <c r="E8794"/>
    </row>
    <row r="8795" spans="5:5" ht="14.25" thickTop="1" thickBot="1">
      <c r="E8795"/>
    </row>
    <row r="8796" spans="5:5" ht="14.25" thickTop="1" thickBot="1">
      <c r="E8796"/>
    </row>
    <row r="8797" spans="5:5" ht="14.25" thickTop="1" thickBot="1">
      <c r="E8797"/>
    </row>
    <row r="8798" spans="5:5" ht="14.25" thickTop="1" thickBot="1">
      <c r="E8798"/>
    </row>
    <row r="8799" spans="5:5" ht="14.25" thickTop="1" thickBot="1">
      <c r="E8799"/>
    </row>
    <row r="8800" spans="5:5" ht="14.25" thickTop="1" thickBot="1">
      <c r="E8800"/>
    </row>
    <row r="8801" spans="5:5" ht="14.25" thickTop="1" thickBot="1">
      <c r="E8801"/>
    </row>
    <row r="8802" spans="5:5" ht="14.25" thickTop="1" thickBot="1">
      <c r="E8802"/>
    </row>
    <row r="8803" spans="5:5" ht="14.25" thickTop="1" thickBot="1">
      <c r="E8803"/>
    </row>
    <row r="8804" spans="5:5" ht="14.25" thickTop="1" thickBot="1">
      <c r="E8804"/>
    </row>
    <row r="8805" spans="5:5" ht="14.25" thickTop="1" thickBot="1">
      <c r="E8805"/>
    </row>
    <row r="8806" spans="5:5" ht="14.25" thickTop="1" thickBot="1">
      <c r="E8806"/>
    </row>
    <row r="8807" spans="5:5" ht="14.25" thickTop="1" thickBot="1">
      <c r="E8807"/>
    </row>
    <row r="8808" spans="5:5" ht="14.25" thickTop="1" thickBot="1">
      <c r="E8808"/>
    </row>
    <row r="8809" spans="5:5" ht="14.25" thickTop="1" thickBot="1">
      <c r="E8809"/>
    </row>
    <row r="8810" spans="5:5" ht="14.25" thickTop="1" thickBot="1">
      <c r="E8810"/>
    </row>
    <row r="8811" spans="5:5" ht="14.25" thickTop="1" thickBot="1">
      <c r="E8811"/>
    </row>
    <row r="8812" spans="5:5" ht="14.25" thickTop="1" thickBot="1">
      <c r="E8812"/>
    </row>
    <row r="8813" spans="5:5" ht="14.25" thickTop="1" thickBot="1">
      <c r="E8813"/>
    </row>
    <row r="8814" spans="5:5" ht="14.25" thickTop="1" thickBot="1">
      <c r="E8814"/>
    </row>
    <row r="8815" spans="5:5" ht="14.25" thickTop="1" thickBot="1">
      <c r="E8815"/>
    </row>
    <row r="8816" spans="5:5" ht="14.25" thickTop="1" thickBot="1">
      <c r="E8816"/>
    </row>
    <row r="8817" spans="5:5" ht="14.25" thickTop="1" thickBot="1">
      <c r="E8817"/>
    </row>
    <row r="8818" spans="5:5" ht="14.25" thickTop="1" thickBot="1">
      <c r="E8818"/>
    </row>
    <row r="8819" spans="5:5" ht="14.25" thickTop="1" thickBot="1">
      <c r="E8819"/>
    </row>
    <row r="8820" spans="5:5" ht="14.25" thickTop="1" thickBot="1">
      <c r="E8820"/>
    </row>
    <row r="8821" spans="5:5" ht="14.25" thickTop="1" thickBot="1">
      <c r="E8821"/>
    </row>
    <row r="8822" spans="5:5" ht="14.25" thickTop="1" thickBot="1">
      <c r="E8822"/>
    </row>
    <row r="8823" spans="5:5" ht="14.25" thickTop="1" thickBot="1">
      <c r="E8823"/>
    </row>
    <row r="8824" spans="5:5" ht="14.25" thickTop="1" thickBot="1">
      <c r="E8824"/>
    </row>
    <row r="8825" spans="5:5" ht="14.25" thickTop="1" thickBot="1">
      <c r="E8825"/>
    </row>
    <row r="8826" spans="5:5" ht="14.25" thickTop="1" thickBot="1">
      <c r="E8826"/>
    </row>
    <row r="8827" spans="5:5" ht="14.25" thickTop="1" thickBot="1">
      <c r="E8827"/>
    </row>
    <row r="8828" spans="5:5" ht="14.25" thickTop="1" thickBot="1">
      <c r="E8828"/>
    </row>
    <row r="8829" spans="5:5" ht="14.25" thickTop="1" thickBot="1">
      <c r="E8829"/>
    </row>
    <row r="8830" spans="5:5" ht="14.25" thickTop="1" thickBot="1">
      <c r="E8830"/>
    </row>
    <row r="8831" spans="5:5" ht="14.25" thickTop="1" thickBot="1">
      <c r="E8831"/>
    </row>
    <row r="8832" spans="5:5" ht="14.25" thickTop="1" thickBot="1">
      <c r="E8832"/>
    </row>
    <row r="8833" spans="5:5" ht="14.25" thickTop="1" thickBot="1">
      <c r="E8833"/>
    </row>
    <row r="8834" spans="5:5" ht="14.25" thickTop="1" thickBot="1">
      <c r="E8834"/>
    </row>
    <row r="8835" spans="5:5" ht="14.25" thickTop="1" thickBot="1">
      <c r="E8835"/>
    </row>
    <row r="8836" spans="5:5" ht="14.25" thickTop="1" thickBot="1">
      <c r="E8836"/>
    </row>
    <row r="8837" spans="5:5" ht="14.25" thickTop="1" thickBot="1">
      <c r="E8837"/>
    </row>
    <row r="8838" spans="5:5" ht="14.25" thickTop="1" thickBot="1">
      <c r="E8838"/>
    </row>
    <row r="8839" spans="5:5" ht="14.25" thickTop="1" thickBot="1">
      <c r="E8839"/>
    </row>
    <row r="8840" spans="5:5" ht="14.25" thickTop="1" thickBot="1">
      <c r="E8840"/>
    </row>
    <row r="8841" spans="5:5" ht="14.25" thickTop="1" thickBot="1">
      <c r="E8841"/>
    </row>
    <row r="8842" spans="5:5" ht="14.25" thickTop="1" thickBot="1">
      <c r="E8842"/>
    </row>
    <row r="8843" spans="5:5" ht="14.25" thickTop="1" thickBot="1">
      <c r="E8843"/>
    </row>
    <row r="8844" spans="5:5" ht="14.25" thickTop="1" thickBot="1">
      <c r="E8844"/>
    </row>
    <row r="8845" spans="5:5" ht="14.25" thickTop="1" thickBot="1">
      <c r="E8845"/>
    </row>
    <row r="8846" spans="5:5" ht="14.25" thickTop="1" thickBot="1">
      <c r="E8846"/>
    </row>
    <row r="8847" spans="5:5" ht="14.25" thickTop="1" thickBot="1">
      <c r="E8847"/>
    </row>
    <row r="8848" spans="5:5" ht="14.25" thickTop="1" thickBot="1">
      <c r="E8848"/>
    </row>
    <row r="8849" spans="5:5" ht="14.25" thickTop="1" thickBot="1">
      <c r="E8849"/>
    </row>
    <row r="8850" spans="5:5" ht="14.25" thickTop="1" thickBot="1">
      <c r="E8850"/>
    </row>
    <row r="8851" spans="5:5" ht="14.25" thickTop="1" thickBot="1">
      <c r="E8851"/>
    </row>
    <row r="8852" spans="5:5" ht="14.25" thickTop="1" thickBot="1">
      <c r="E8852"/>
    </row>
    <row r="8853" spans="5:5" ht="14.25" thickTop="1" thickBot="1">
      <c r="E8853"/>
    </row>
    <row r="8854" spans="5:5" ht="14.25" thickTop="1" thickBot="1">
      <c r="E8854"/>
    </row>
    <row r="8855" spans="5:5" ht="14.25" thickTop="1" thickBot="1">
      <c r="E8855"/>
    </row>
    <row r="8856" spans="5:5" ht="14.25" thickTop="1" thickBot="1">
      <c r="E8856"/>
    </row>
    <row r="8857" spans="5:5" ht="14.25" thickTop="1" thickBot="1">
      <c r="E8857"/>
    </row>
    <row r="8858" spans="5:5" ht="14.25" thickTop="1" thickBot="1">
      <c r="E8858"/>
    </row>
    <row r="8859" spans="5:5" ht="14.25" thickTop="1" thickBot="1">
      <c r="E8859"/>
    </row>
    <row r="8860" spans="5:5" ht="14.25" thickTop="1" thickBot="1">
      <c r="E8860"/>
    </row>
    <row r="8861" spans="5:5" ht="14.25" thickTop="1" thickBot="1">
      <c r="E8861"/>
    </row>
    <row r="8862" spans="5:5" ht="14.25" thickTop="1" thickBot="1">
      <c r="E8862"/>
    </row>
    <row r="8863" spans="5:5" ht="14.25" thickTop="1" thickBot="1">
      <c r="E8863"/>
    </row>
    <row r="8864" spans="5:5" ht="14.25" thickTop="1" thickBot="1">
      <c r="E8864"/>
    </row>
    <row r="8865" spans="5:5" ht="14.25" thickTop="1" thickBot="1">
      <c r="E8865"/>
    </row>
    <row r="8866" spans="5:5" ht="14.25" thickTop="1" thickBot="1">
      <c r="E8866"/>
    </row>
    <row r="8867" spans="5:5" ht="14.25" thickTop="1" thickBot="1">
      <c r="E8867"/>
    </row>
    <row r="8868" spans="5:5" ht="14.25" thickTop="1" thickBot="1">
      <c r="E8868"/>
    </row>
    <row r="8869" spans="5:5" ht="14.25" thickTop="1" thickBot="1">
      <c r="E8869"/>
    </row>
    <row r="8870" spans="5:5" ht="14.25" thickTop="1" thickBot="1">
      <c r="E8870"/>
    </row>
    <row r="8871" spans="5:5" ht="14.25" thickTop="1" thickBot="1">
      <c r="E8871"/>
    </row>
    <row r="8872" spans="5:5" ht="14.25" thickTop="1" thickBot="1">
      <c r="E8872"/>
    </row>
    <row r="8873" spans="5:5" ht="14.25" thickTop="1" thickBot="1">
      <c r="E8873"/>
    </row>
    <row r="8874" spans="5:5" ht="14.25" thickTop="1" thickBot="1">
      <c r="E8874"/>
    </row>
    <row r="8875" spans="5:5" ht="14.25" thickTop="1" thickBot="1">
      <c r="E8875"/>
    </row>
    <row r="8876" spans="5:5" ht="14.25" thickTop="1" thickBot="1">
      <c r="E8876"/>
    </row>
    <row r="8877" spans="5:5" ht="14.25" thickTop="1" thickBot="1">
      <c r="E8877"/>
    </row>
    <row r="8878" spans="5:5" ht="14.25" thickTop="1" thickBot="1">
      <c r="E8878"/>
    </row>
    <row r="8879" spans="5:5" ht="14.25" thickTop="1" thickBot="1">
      <c r="E8879"/>
    </row>
    <row r="8880" spans="5:5" ht="14.25" thickTop="1" thickBot="1">
      <c r="E8880"/>
    </row>
    <row r="8881" spans="5:5" ht="14.25" thickTop="1" thickBot="1">
      <c r="E8881"/>
    </row>
    <row r="8882" spans="5:5" ht="14.25" thickTop="1" thickBot="1">
      <c r="E8882"/>
    </row>
    <row r="8883" spans="5:5" ht="14.25" thickTop="1" thickBot="1">
      <c r="E8883"/>
    </row>
    <row r="8884" spans="5:5" ht="14.25" thickTop="1" thickBot="1">
      <c r="E8884"/>
    </row>
    <row r="8885" spans="5:5" ht="14.25" thickTop="1" thickBot="1">
      <c r="E8885"/>
    </row>
    <row r="8886" spans="5:5" ht="14.25" thickTop="1" thickBot="1">
      <c r="E8886"/>
    </row>
    <row r="8887" spans="5:5" ht="14.25" thickTop="1" thickBot="1">
      <c r="E8887"/>
    </row>
    <row r="8888" spans="5:5" ht="14.25" thickTop="1" thickBot="1">
      <c r="E8888"/>
    </row>
    <row r="8889" spans="5:5" ht="14.25" thickTop="1" thickBot="1">
      <c r="E8889"/>
    </row>
    <row r="8890" spans="5:5" ht="14.25" thickTop="1" thickBot="1">
      <c r="E8890"/>
    </row>
    <row r="8891" spans="5:5" ht="14.25" thickTop="1" thickBot="1">
      <c r="E8891"/>
    </row>
    <row r="8892" spans="5:5" ht="14.25" thickTop="1" thickBot="1">
      <c r="E8892"/>
    </row>
    <row r="8893" spans="5:5" ht="14.25" thickTop="1" thickBot="1">
      <c r="E8893"/>
    </row>
    <row r="8894" spans="5:5" ht="14.25" thickTop="1" thickBot="1">
      <c r="E8894"/>
    </row>
    <row r="8895" spans="5:5" ht="14.25" thickTop="1" thickBot="1">
      <c r="E8895"/>
    </row>
    <row r="8896" spans="5:5" ht="14.25" thickTop="1" thickBot="1">
      <c r="E8896"/>
    </row>
    <row r="8897" spans="5:5" ht="14.25" thickTop="1" thickBot="1">
      <c r="E8897"/>
    </row>
    <row r="8898" spans="5:5" ht="14.25" thickTop="1" thickBot="1">
      <c r="E8898"/>
    </row>
    <row r="8899" spans="5:5" ht="14.25" thickTop="1" thickBot="1">
      <c r="E8899"/>
    </row>
    <row r="8900" spans="5:5" ht="14.25" thickTop="1" thickBot="1">
      <c r="E8900"/>
    </row>
    <row r="8901" spans="5:5" ht="14.25" thickTop="1" thickBot="1">
      <c r="E8901"/>
    </row>
    <row r="8902" spans="5:5" ht="14.25" thickTop="1" thickBot="1">
      <c r="E8902"/>
    </row>
    <row r="8903" spans="5:5" ht="14.25" thickTop="1" thickBot="1">
      <c r="E8903"/>
    </row>
    <row r="8904" spans="5:5" ht="14.25" thickTop="1" thickBot="1">
      <c r="E8904"/>
    </row>
    <row r="8905" spans="5:5" ht="14.25" thickTop="1" thickBot="1">
      <c r="E8905"/>
    </row>
    <row r="8906" spans="5:5" ht="14.25" thickTop="1" thickBot="1">
      <c r="E8906"/>
    </row>
    <row r="8907" spans="5:5" ht="14.25" thickTop="1" thickBot="1">
      <c r="E8907"/>
    </row>
    <row r="8908" spans="5:5" ht="14.25" thickTop="1" thickBot="1">
      <c r="E8908"/>
    </row>
    <row r="8909" spans="5:5" ht="14.25" thickTop="1" thickBot="1">
      <c r="E8909"/>
    </row>
    <row r="8910" spans="5:5" ht="14.25" thickTop="1" thickBot="1">
      <c r="E8910"/>
    </row>
    <row r="8911" spans="5:5" ht="14.25" thickTop="1" thickBot="1">
      <c r="E8911"/>
    </row>
    <row r="8912" spans="5:5" ht="14.25" thickTop="1" thickBot="1">
      <c r="E8912"/>
    </row>
    <row r="8913" spans="5:5" ht="14.25" thickTop="1" thickBot="1">
      <c r="E8913"/>
    </row>
    <row r="8914" spans="5:5" ht="14.25" thickTop="1" thickBot="1">
      <c r="E8914"/>
    </row>
    <row r="8915" spans="5:5" ht="14.25" thickTop="1" thickBot="1">
      <c r="E8915"/>
    </row>
    <row r="8916" spans="5:5" ht="14.25" thickTop="1" thickBot="1">
      <c r="E8916"/>
    </row>
    <row r="8917" spans="5:5" ht="14.25" thickTop="1" thickBot="1">
      <c r="E8917"/>
    </row>
    <row r="8918" spans="5:5" ht="14.25" thickTop="1" thickBot="1">
      <c r="E8918"/>
    </row>
    <row r="8919" spans="5:5" ht="14.25" thickTop="1" thickBot="1">
      <c r="E8919"/>
    </row>
    <row r="8920" spans="5:5" ht="14.25" thickTop="1" thickBot="1">
      <c r="E8920"/>
    </row>
    <row r="8921" spans="5:5" ht="14.25" thickTop="1" thickBot="1">
      <c r="E8921"/>
    </row>
    <row r="8922" spans="5:5" ht="14.25" thickTop="1" thickBot="1">
      <c r="E8922"/>
    </row>
    <row r="8923" spans="5:5" ht="14.25" thickTop="1" thickBot="1">
      <c r="E8923"/>
    </row>
    <row r="8924" spans="5:5" ht="14.25" thickTop="1" thickBot="1">
      <c r="E8924"/>
    </row>
    <row r="8925" spans="5:5" ht="14.25" thickTop="1" thickBot="1">
      <c r="E8925"/>
    </row>
    <row r="8926" spans="5:5" ht="14.25" thickTop="1" thickBot="1">
      <c r="E8926"/>
    </row>
    <row r="8927" spans="5:5" ht="14.25" thickTop="1" thickBot="1">
      <c r="E8927"/>
    </row>
    <row r="8928" spans="5:5" ht="14.25" thickTop="1" thickBot="1">
      <c r="E8928"/>
    </row>
    <row r="8929" spans="5:5" ht="14.25" thickTop="1" thickBot="1">
      <c r="E8929"/>
    </row>
    <row r="8930" spans="5:5" ht="14.25" thickTop="1" thickBot="1">
      <c r="E8930"/>
    </row>
    <row r="8931" spans="5:5" ht="14.25" thickTop="1" thickBot="1">
      <c r="E8931"/>
    </row>
    <row r="8932" spans="5:5" ht="14.25" thickTop="1" thickBot="1">
      <c r="E8932"/>
    </row>
    <row r="8933" spans="5:5" ht="14.25" thickTop="1" thickBot="1">
      <c r="E8933"/>
    </row>
    <row r="8934" spans="5:5" ht="14.25" thickTop="1" thickBot="1">
      <c r="E8934"/>
    </row>
    <row r="8935" spans="5:5" ht="14.25" thickTop="1" thickBot="1">
      <c r="E8935"/>
    </row>
    <row r="8936" spans="5:5" ht="14.25" thickTop="1" thickBot="1">
      <c r="E8936"/>
    </row>
    <row r="8937" spans="5:5" ht="14.25" thickTop="1" thickBot="1">
      <c r="E8937"/>
    </row>
    <row r="8938" spans="5:5" ht="14.25" thickTop="1" thickBot="1">
      <c r="E8938"/>
    </row>
    <row r="8939" spans="5:5" ht="14.25" thickTop="1" thickBot="1">
      <c r="E8939"/>
    </row>
    <row r="8940" spans="5:5" ht="14.25" thickTop="1" thickBot="1">
      <c r="E8940"/>
    </row>
    <row r="8941" spans="5:5" ht="14.25" thickTop="1" thickBot="1">
      <c r="E8941"/>
    </row>
    <row r="8942" spans="5:5" ht="14.25" thickTop="1" thickBot="1">
      <c r="E8942"/>
    </row>
    <row r="8943" spans="5:5" ht="14.25" thickTop="1" thickBot="1">
      <c r="E8943"/>
    </row>
    <row r="8944" spans="5:5" ht="14.25" thickTop="1" thickBot="1">
      <c r="E8944"/>
    </row>
    <row r="8945" spans="5:5" ht="14.25" thickTop="1" thickBot="1">
      <c r="E8945"/>
    </row>
    <row r="8946" spans="5:5" ht="14.25" thickTop="1" thickBot="1">
      <c r="E8946"/>
    </row>
    <row r="8947" spans="5:5" ht="14.25" thickTop="1" thickBot="1">
      <c r="E8947"/>
    </row>
    <row r="8948" spans="5:5" ht="14.25" thickTop="1" thickBot="1">
      <c r="E8948"/>
    </row>
    <row r="8949" spans="5:5" ht="14.25" thickTop="1" thickBot="1">
      <c r="E8949"/>
    </row>
    <row r="8950" spans="5:5" ht="14.25" thickTop="1" thickBot="1">
      <c r="E8950"/>
    </row>
    <row r="8951" spans="5:5" ht="14.25" thickTop="1" thickBot="1">
      <c r="E8951"/>
    </row>
    <row r="8952" spans="5:5" ht="14.25" thickTop="1" thickBot="1">
      <c r="E8952"/>
    </row>
    <row r="8953" spans="5:5" ht="14.25" thickTop="1" thickBot="1">
      <c r="E8953"/>
    </row>
    <row r="8954" spans="5:5" ht="14.25" thickTop="1" thickBot="1">
      <c r="E8954"/>
    </row>
    <row r="8955" spans="5:5" ht="14.25" thickTop="1" thickBot="1">
      <c r="E8955"/>
    </row>
    <row r="8956" spans="5:5" ht="14.25" thickTop="1" thickBot="1">
      <c r="E8956"/>
    </row>
    <row r="8957" spans="5:5" ht="14.25" thickTop="1" thickBot="1">
      <c r="E8957"/>
    </row>
    <row r="8958" spans="5:5" ht="14.25" thickTop="1" thickBot="1">
      <c r="E8958"/>
    </row>
    <row r="8959" spans="5:5" ht="14.25" thickTop="1" thickBot="1">
      <c r="E8959"/>
    </row>
    <row r="8960" spans="5:5" ht="14.25" thickTop="1" thickBot="1">
      <c r="E8960"/>
    </row>
    <row r="8961" spans="5:5" ht="14.25" thickTop="1" thickBot="1">
      <c r="E8961"/>
    </row>
    <row r="8962" spans="5:5" ht="14.25" thickTop="1" thickBot="1">
      <c r="E8962"/>
    </row>
    <row r="8963" spans="5:5" ht="14.25" thickTop="1" thickBot="1">
      <c r="E8963"/>
    </row>
    <row r="8964" spans="5:5" ht="14.25" thickTop="1" thickBot="1">
      <c r="E8964"/>
    </row>
    <row r="8965" spans="5:5" ht="14.25" thickTop="1" thickBot="1">
      <c r="E8965"/>
    </row>
    <row r="8966" spans="5:5" ht="14.25" thickTop="1" thickBot="1">
      <c r="E8966"/>
    </row>
    <row r="8967" spans="5:5" ht="14.25" thickTop="1" thickBot="1">
      <c r="E8967"/>
    </row>
    <row r="8968" spans="5:5" ht="14.25" thickTop="1" thickBot="1">
      <c r="E8968"/>
    </row>
    <row r="8969" spans="5:5" ht="14.25" thickTop="1" thickBot="1">
      <c r="E8969"/>
    </row>
    <row r="8970" spans="5:5" ht="14.25" thickTop="1" thickBot="1">
      <c r="E8970"/>
    </row>
    <row r="8971" spans="5:5" ht="14.25" thickTop="1" thickBot="1">
      <c r="E8971"/>
    </row>
    <row r="8972" spans="5:5" ht="14.25" thickTop="1" thickBot="1">
      <c r="E8972"/>
    </row>
    <row r="8973" spans="5:5" ht="14.25" thickTop="1" thickBot="1">
      <c r="E8973"/>
    </row>
    <row r="8974" spans="5:5" ht="14.25" thickTop="1" thickBot="1">
      <c r="E8974"/>
    </row>
    <row r="8975" spans="5:5" ht="14.25" thickTop="1" thickBot="1">
      <c r="E8975"/>
    </row>
    <row r="8976" spans="5:5" ht="14.25" thickTop="1" thickBot="1">
      <c r="E8976"/>
    </row>
    <row r="8977" spans="5:5" ht="14.25" thickTop="1" thickBot="1">
      <c r="E8977"/>
    </row>
    <row r="8978" spans="5:5" ht="14.25" thickTop="1" thickBot="1">
      <c r="E8978"/>
    </row>
    <row r="8979" spans="5:5" ht="14.25" thickTop="1" thickBot="1">
      <c r="E8979"/>
    </row>
    <row r="8980" spans="5:5" ht="14.25" thickTop="1" thickBot="1">
      <c r="E8980"/>
    </row>
    <row r="8981" spans="5:5" ht="14.25" thickTop="1" thickBot="1">
      <c r="E8981"/>
    </row>
    <row r="8982" spans="5:5" ht="14.25" thickTop="1" thickBot="1">
      <c r="E8982"/>
    </row>
    <row r="8983" spans="5:5" ht="14.25" thickTop="1" thickBot="1">
      <c r="E8983"/>
    </row>
    <row r="8984" spans="5:5" ht="14.25" thickTop="1" thickBot="1">
      <c r="E8984"/>
    </row>
    <row r="8985" spans="5:5" ht="14.25" thickTop="1" thickBot="1">
      <c r="E8985"/>
    </row>
    <row r="8986" spans="5:5" ht="14.25" thickTop="1" thickBot="1">
      <c r="E8986"/>
    </row>
    <row r="8987" spans="5:5" ht="14.25" thickTop="1" thickBot="1">
      <c r="E8987"/>
    </row>
    <row r="8988" spans="5:5" ht="14.25" thickTop="1" thickBot="1">
      <c r="E8988"/>
    </row>
    <row r="8989" spans="5:5" ht="14.25" thickTop="1" thickBot="1">
      <c r="E8989"/>
    </row>
    <row r="8990" spans="5:5" ht="14.25" thickTop="1" thickBot="1">
      <c r="E8990"/>
    </row>
    <row r="8991" spans="5:5" ht="14.25" thickTop="1" thickBot="1">
      <c r="E8991"/>
    </row>
    <row r="8992" spans="5:5" ht="14.25" thickTop="1" thickBot="1">
      <c r="E8992"/>
    </row>
    <row r="8993" spans="5:5" ht="14.25" thickTop="1" thickBot="1">
      <c r="E8993"/>
    </row>
    <row r="8994" spans="5:5" ht="14.25" thickTop="1" thickBot="1">
      <c r="E8994"/>
    </row>
    <row r="8995" spans="5:5" ht="14.25" thickTop="1" thickBot="1">
      <c r="E8995"/>
    </row>
    <row r="8996" spans="5:5" ht="14.25" thickTop="1" thickBot="1">
      <c r="E8996"/>
    </row>
    <row r="8997" spans="5:5" ht="14.25" thickTop="1" thickBot="1">
      <c r="E8997"/>
    </row>
    <row r="8998" spans="5:5" ht="14.25" thickTop="1" thickBot="1">
      <c r="E8998"/>
    </row>
    <row r="8999" spans="5:5" ht="14.25" thickTop="1" thickBot="1">
      <c r="E8999"/>
    </row>
    <row r="9000" spans="5:5" ht="14.25" thickTop="1" thickBot="1">
      <c r="E9000"/>
    </row>
    <row r="9001" spans="5:5" ht="14.25" thickTop="1" thickBot="1">
      <c r="E9001"/>
    </row>
    <row r="9002" spans="5:5" ht="14.25" thickTop="1" thickBot="1">
      <c r="E9002"/>
    </row>
    <row r="9003" spans="5:5" ht="14.25" thickTop="1" thickBot="1">
      <c r="E9003"/>
    </row>
    <row r="9004" spans="5:5" ht="14.25" thickTop="1" thickBot="1">
      <c r="E9004"/>
    </row>
    <row r="9005" spans="5:5" ht="14.25" thickTop="1" thickBot="1">
      <c r="E9005"/>
    </row>
    <row r="9006" spans="5:5" ht="14.25" thickTop="1" thickBot="1">
      <c r="E9006"/>
    </row>
    <row r="9007" spans="5:5" ht="14.25" thickTop="1" thickBot="1">
      <c r="E9007"/>
    </row>
    <row r="9008" spans="5:5" ht="14.25" thickTop="1" thickBot="1">
      <c r="E9008"/>
    </row>
    <row r="9009" spans="5:5" ht="14.25" thickTop="1" thickBot="1">
      <c r="E9009"/>
    </row>
    <row r="9010" spans="5:5" ht="14.25" thickTop="1" thickBot="1">
      <c r="E9010"/>
    </row>
    <row r="9011" spans="5:5" ht="14.25" thickTop="1" thickBot="1">
      <c r="E9011"/>
    </row>
    <row r="9012" spans="5:5" ht="14.25" thickTop="1" thickBot="1">
      <c r="E9012"/>
    </row>
    <row r="9013" spans="5:5" ht="14.25" thickTop="1" thickBot="1">
      <c r="E9013"/>
    </row>
    <row r="9014" spans="5:5" ht="14.25" thickTop="1" thickBot="1">
      <c r="E9014"/>
    </row>
    <row r="9015" spans="5:5" ht="14.25" thickTop="1" thickBot="1">
      <c r="E9015"/>
    </row>
    <row r="9016" spans="5:5" ht="14.25" thickTop="1" thickBot="1">
      <c r="E9016"/>
    </row>
    <row r="9017" spans="5:5" ht="14.25" thickTop="1" thickBot="1">
      <c r="E9017"/>
    </row>
    <row r="9018" spans="5:5" ht="14.25" thickTop="1" thickBot="1">
      <c r="E9018"/>
    </row>
    <row r="9019" spans="5:5" ht="14.25" thickTop="1" thickBot="1">
      <c r="E9019"/>
    </row>
    <row r="9020" spans="5:5" ht="14.25" thickTop="1" thickBot="1">
      <c r="E9020"/>
    </row>
    <row r="9021" spans="5:5" ht="14.25" thickTop="1" thickBot="1">
      <c r="E9021"/>
    </row>
    <row r="9022" spans="5:5" ht="14.25" thickTop="1" thickBot="1">
      <c r="E9022"/>
    </row>
    <row r="9023" spans="5:5" ht="14.25" thickTop="1" thickBot="1">
      <c r="E9023"/>
    </row>
    <row r="9024" spans="5:5" ht="14.25" thickTop="1" thickBot="1">
      <c r="E9024"/>
    </row>
    <row r="9025" spans="5:5" ht="14.25" thickTop="1" thickBot="1">
      <c r="E9025"/>
    </row>
    <row r="9026" spans="5:5" ht="14.25" thickTop="1" thickBot="1">
      <c r="E9026"/>
    </row>
    <row r="9027" spans="5:5" ht="14.25" thickTop="1" thickBot="1">
      <c r="E9027"/>
    </row>
    <row r="9028" spans="5:5" ht="14.25" thickTop="1" thickBot="1">
      <c r="E9028"/>
    </row>
    <row r="9029" spans="5:5" ht="14.25" thickTop="1" thickBot="1">
      <c r="E9029"/>
    </row>
    <row r="9030" spans="5:5" ht="14.25" thickTop="1" thickBot="1">
      <c r="E9030"/>
    </row>
    <row r="9031" spans="5:5" ht="14.25" thickTop="1" thickBot="1">
      <c r="E9031"/>
    </row>
    <row r="9032" spans="5:5" ht="14.25" thickTop="1" thickBot="1">
      <c r="E9032"/>
    </row>
    <row r="9033" spans="5:5" ht="14.25" thickTop="1" thickBot="1">
      <c r="E9033"/>
    </row>
    <row r="9034" spans="5:5" ht="14.25" thickTop="1" thickBot="1">
      <c r="E9034"/>
    </row>
    <row r="9035" spans="5:5" ht="14.25" thickTop="1" thickBot="1">
      <c r="E9035"/>
    </row>
    <row r="9036" spans="5:5" ht="14.25" thickTop="1" thickBot="1">
      <c r="E9036"/>
    </row>
    <row r="9037" spans="5:5" ht="14.25" thickTop="1" thickBot="1">
      <c r="E9037"/>
    </row>
    <row r="9038" spans="5:5" ht="14.25" thickTop="1" thickBot="1">
      <c r="E9038"/>
    </row>
    <row r="9039" spans="5:5" ht="14.25" thickTop="1" thickBot="1">
      <c r="E9039"/>
    </row>
    <row r="9040" spans="5:5" ht="14.25" thickTop="1" thickBot="1">
      <c r="E9040"/>
    </row>
    <row r="9041" spans="5:5" ht="14.25" thickTop="1" thickBot="1">
      <c r="E9041"/>
    </row>
    <row r="9042" spans="5:5" ht="14.25" thickTop="1" thickBot="1">
      <c r="E9042"/>
    </row>
    <row r="9043" spans="5:5" ht="14.25" thickTop="1" thickBot="1">
      <c r="E9043"/>
    </row>
    <row r="9044" spans="5:5" ht="14.25" thickTop="1" thickBot="1">
      <c r="E9044"/>
    </row>
    <row r="9045" spans="5:5" ht="14.25" thickTop="1" thickBot="1">
      <c r="E9045"/>
    </row>
    <row r="9046" spans="5:5" ht="14.25" thickTop="1" thickBot="1">
      <c r="E9046"/>
    </row>
    <row r="9047" spans="5:5" ht="14.25" thickTop="1" thickBot="1">
      <c r="E9047"/>
    </row>
    <row r="9048" spans="5:5" ht="14.25" thickTop="1" thickBot="1">
      <c r="E9048"/>
    </row>
    <row r="9049" spans="5:5" ht="14.25" thickTop="1" thickBot="1">
      <c r="E9049"/>
    </row>
    <row r="9050" spans="5:5" ht="14.25" thickTop="1" thickBot="1">
      <c r="E9050"/>
    </row>
    <row r="9051" spans="5:5" ht="14.25" thickTop="1" thickBot="1">
      <c r="E9051"/>
    </row>
    <row r="9052" spans="5:5" ht="14.25" thickTop="1" thickBot="1">
      <c r="E9052"/>
    </row>
    <row r="9053" spans="5:5" ht="14.25" thickTop="1" thickBot="1">
      <c r="E9053"/>
    </row>
    <row r="9054" spans="5:5" ht="14.25" thickTop="1" thickBot="1">
      <c r="E9054"/>
    </row>
    <row r="9055" spans="5:5" ht="14.25" thickTop="1" thickBot="1">
      <c r="E9055"/>
    </row>
    <row r="9056" spans="5:5" ht="14.25" thickTop="1" thickBot="1">
      <c r="E9056"/>
    </row>
    <row r="9057" spans="5:5" ht="14.25" thickTop="1" thickBot="1">
      <c r="E9057"/>
    </row>
    <row r="9058" spans="5:5" ht="14.25" thickTop="1" thickBot="1">
      <c r="E9058"/>
    </row>
    <row r="9059" spans="5:5" ht="14.25" thickTop="1" thickBot="1">
      <c r="E9059"/>
    </row>
    <row r="9060" spans="5:5" ht="14.25" thickTop="1" thickBot="1">
      <c r="E9060"/>
    </row>
    <row r="9061" spans="5:5" ht="14.25" thickTop="1" thickBot="1">
      <c r="E9061"/>
    </row>
    <row r="9062" spans="5:5" ht="14.25" thickTop="1" thickBot="1">
      <c r="E9062"/>
    </row>
    <row r="9063" spans="5:5" ht="14.25" thickTop="1" thickBot="1">
      <c r="E9063"/>
    </row>
    <row r="9064" spans="5:5" ht="14.25" thickTop="1" thickBot="1">
      <c r="E9064"/>
    </row>
    <row r="9065" spans="5:5" ht="14.25" thickTop="1" thickBot="1">
      <c r="E9065"/>
    </row>
    <row r="9066" spans="5:5" ht="14.25" thickTop="1" thickBot="1">
      <c r="E9066"/>
    </row>
    <row r="9067" spans="5:5" ht="14.25" thickTop="1" thickBot="1">
      <c r="E9067"/>
    </row>
    <row r="9068" spans="5:5" ht="14.25" thickTop="1" thickBot="1">
      <c r="E9068"/>
    </row>
    <row r="9069" spans="5:5" ht="14.25" thickTop="1" thickBot="1">
      <c r="E9069"/>
    </row>
    <row r="9070" spans="5:5" ht="14.25" thickTop="1" thickBot="1">
      <c r="E9070"/>
    </row>
    <row r="9071" spans="5:5" ht="14.25" thickTop="1" thickBot="1">
      <c r="E9071"/>
    </row>
    <row r="9072" spans="5:5" ht="14.25" thickTop="1" thickBot="1">
      <c r="E9072"/>
    </row>
    <row r="9073" spans="5:5" ht="14.25" thickTop="1" thickBot="1">
      <c r="E9073"/>
    </row>
    <row r="9074" spans="5:5" ht="14.25" thickTop="1" thickBot="1">
      <c r="E9074"/>
    </row>
    <row r="9075" spans="5:5" ht="14.25" thickTop="1" thickBot="1">
      <c r="E9075"/>
    </row>
    <row r="9076" spans="5:5" ht="14.25" thickTop="1" thickBot="1">
      <c r="E9076"/>
    </row>
    <row r="9077" spans="5:5" ht="14.25" thickTop="1" thickBot="1">
      <c r="E9077"/>
    </row>
    <row r="9078" spans="5:5" ht="14.25" thickTop="1" thickBot="1">
      <c r="E9078"/>
    </row>
    <row r="9079" spans="5:5" ht="14.25" thickTop="1" thickBot="1">
      <c r="E9079"/>
    </row>
    <row r="9080" spans="5:5" ht="14.25" thickTop="1" thickBot="1">
      <c r="E9080"/>
    </row>
    <row r="9081" spans="5:5" ht="14.25" thickTop="1" thickBot="1">
      <c r="E9081"/>
    </row>
    <row r="9082" spans="5:5" ht="14.25" thickTop="1" thickBot="1">
      <c r="E9082"/>
    </row>
    <row r="9083" spans="5:5" ht="14.25" thickTop="1" thickBot="1">
      <c r="E9083"/>
    </row>
    <row r="9084" spans="5:5" ht="14.25" thickTop="1" thickBot="1">
      <c r="E9084"/>
    </row>
    <row r="9085" spans="5:5" ht="14.25" thickTop="1" thickBot="1">
      <c r="E9085"/>
    </row>
    <row r="9086" spans="5:5" ht="14.25" thickTop="1" thickBot="1">
      <c r="E9086"/>
    </row>
    <row r="9087" spans="5:5" ht="14.25" thickTop="1" thickBot="1">
      <c r="E9087"/>
    </row>
    <row r="9088" spans="5:5" ht="14.25" thickTop="1" thickBot="1">
      <c r="E9088"/>
    </row>
    <row r="9089" spans="5:5" ht="14.25" thickTop="1" thickBot="1">
      <c r="E9089"/>
    </row>
    <row r="9090" spans="5:5" ht="14.25" thickTop="1" thickBot="1">
      <c r="E9090"/>
    </row>
    <row r="9091" spans="5:5" ht="14.25" thickTop="1" thickBot="1">
      <c r="E9091"/>
    </row>
    <row r="9092" spans="5:5" ht="14.25" thickTop="1" thickBot="1">
      <c r="E9092"/>
    </row>
    <row r="9093" spans="5:5" ht="14.25" thickTop="1" thickBot="1">
      <c r="E9093"/>
    </row>
    <row r="9094" spans="5:5" ht="14.25" thickTop="1" thickBot="1">
      <c r="E9094"/>
    </row>
    <row r="9095" spans="5:5" ht="14.25" thickTop="1" thickBot="1">
      <c r="E9095"/>
    </row>
    <row r="9096" spans="5:5" ht="14.25" thickTop="1" thickBot="1">
      <c r="E9096"/>
    </row>
    <row r="9097" spans="5:5" ht="14.25" thickTop="1" thickBot="1">
      <c r="E9097"/>
    </row>
    <row r="9098" spans="5:5" ht="14.25" thickTop="1" thickBot="1">
      <c r="E9098"/>
    </row>
    <row r="9099" spans="5:5" ht="14.25" thickTop="1" thickBot="1">
      <c r="E9099"/>
    </row>
    <row r="9100" spans="5:5" ht="14.25" thickTop="1" thickBot="1">
      <c r="E9100"/>
    </row>
    <row r="9101" spans="5:5" ht="14.25" thickTop="1" thickBot="1">
      <c r="E9101"/>
    </row>
    <row r="9102" spans="5:5" ht="14.25" thickTop="1" thickBot="1">
      <c r="E9102"/>
    </row>
    <row r="9103" spans="5:5" ht="14.25" thickTop="1" thickBot="1">
      <c r="E9103"/>
    </row>
    <row r="9104" spans="5:5" ht="14.25" thickTop="1" thickBot="1">
      <c r="E9104"/>
    </row>
    <row r="9105" spans="5:5" ht="14.25" thickTop="1" thickBot="1">
      <c r="E9105"/>
    </row>
    <row r="9106" spans="5:5" ht="14.25" thickTop="1" thickBot="1">
      <c r="E9106"/>
    </row>
    <row r="9107" spans="5:5" ht="14.25" thickTop="1" thickBot="1">
      <c r="E9107"/>
    </row>
    <row r="9108" spans="5:5" ht="14.25" thickTop="1" thickBot="1">
      <c r="E9108"/>
    </row>
    <row r="9109" spans="5:5" ht="14.25" thickTop="1" thickBot="1">
      <c r="E9109"/>
    </row>
    <row r="9110" spans="5:5" ht="14.25" thickTop="1" thickBot="1">
      <c r="E9110"/>
    </row>
    <row r="9111" spans="5:5" ht="14.25" thickTop="1" thickBot="1">
      <c r="E9111"/>
    </row>
    <row r="9112" spans="5:5" ht="14.25" thickTop="1" thickBot="1">
      <c r="E9112"/>
    </row>
    <row r="9113" spans="5:5" ht="14.25" thickTop="1" thickBot="1">
      <c r="E9113"/>
    </row>
    <row r="9114" spans="5:5" ht="14.25" thickTop="1" thickBot="1">
      <c r="E9114"/>
    </row>
    <row r="9115" spans="5:5" ht="14.25" thickTop="1" thickBot="1">
      <c r="E9115"/>
    </row>
    <row r="9116" spans="5:5" ht="14.25" thickTop="1" thickBot="1">
      <c r="E9116"/>
    </row>
    <row r="9117" spans="5:5" ht="14.25" thickTop="1" thickBot="1">
      <c r="E9117"/>
    </row>
    <row r="9118" spans="5:5" ht="14.25" thickTop="1" thickBot="1">
      <c r="E9118"/>
    </row>
    <row r="9119" spans="5:5" ht="14.25" thickTop="1" thickBot="1">
      <c r="E9119"/>
    </row>
    <row r="9120" spans="5:5" ht="14.25" thickTop="1" thickBot="1">
      <c r="E9120"/>
    </row>
    <row r="9121" spans="5:5" ht="14.25" thickTop="1" thickBot="1">
      <c r="E9121"/>
    </row>
    <row r="9122" spans="5:5" ht="14.25" thickTop="1" thickBot="1">
      <c r="E9122"/>
    </row>
    <row r="9123" spans="5:5" ht="14.25" thickTop="1" thickBot="1">
      <c r="E9123"/>
    </row>
    <row r="9124" spans="5:5" ht="14.25" thickTop="1" thickBot="1">
      <c r="E9124"/>
    </row>
    <row r="9125" spans="5:5" ht="14.25" thickTop="1" thickBot="1">
      <c r="E9125"/>
    </row>
    <row r="9126" spans="5:5" ht="14.25" thickTop="1" thickBot="1">
      <c r="E9126"/>
    </row>
    <row r="9127" spans="5:5" ht="14.25" thickTop="1" thickBot="1">
      <c r="E9127"/>
    </row>
    <row r="9128" spans="5:5" ht="14.25" thickTop="1" thickBot="1">
      <c r="E9128"/>
    </row>
    <row r="9129" spans="5:5" ht="14.25" thickTop="1" thickBot="1">
      <c r="E9129"/>
    </row>
    <row r="9130" spans="5:5" ht="14.25" thickTop="1" thickBot="1">
      <c r="E9130"/>
    </row>
    <row r="9131" spans="5:5" ht="14.25" thickTop="1" thickBot="1">
      <c r="E9131"/>
    </row>
    <row r="9132" spans="5:5" ht="14.25" thickTop="1" thickBot="1">
      <c r="E9132"/>
    </row>
    <row r="9133" spans="5:5" ht="14.25" thickTop="1" thickBot="1">
      <c r="E9133"/>
    </row>
    <row r="9134" spans="5:5" ht="14.25" thickTop="1" thickBot="1">
      <c r="E9134"/>
    </row>
    <row r="9135" spans="5:5" ht="14.25" thickTop="1" thickBot="1">
      <c r="E9135"/>
    </row>
    <row r="9136" spans="5:5" ht="14.25" thickTop="1" thickBot="1">
      <c r="E9136"/>
    </row>
    <row r="9137" spans="5:5" ht="14.25" thickTop="1" thickBot="1">
      <c r="E9137"/>
    </row>
    <row r="9138" spans="5:5" ht="14.25" thickTop="1" thickBot="1">
      <c r="E9138"/>
    </row>
    <row r="9139" spans="5:5" ht="14.25" thickTop="1" thickBot="1">
      <c r="E9139"/>
    </row>
    <row r="9140" spans="5:5" ht="14.25" thickTop="1" thickBot="1">
      <c r="E9140"/>
    </row>
    <row r="9141" spans="5:5" ht="14.25" thickTop="1" thickBot="1">
      <c r="E9141"/>
    </row>
    <row r="9142" spans="5:5" ht="14.25" thickTop="1" thickBot="1">
      <c r="E9142"/>
    </row>
    <row r="9143" spans="5:5" ht="14.25" thickTop="1" thickBot="1">
      <c r="E9143"/>
    </row>
    <row r="9144" spans="5:5" ht="14.25" thickTop="1" thickBot="1">
      <c r="E9144"/>
    </row>
    <row r="9145" spans="5:5" ht="14.25" thickTop="1" thickBot="1">
      <c r="E9145"/>
    </row>
    <row r="9146" spans="5:5" ht="14.25" thickTop="1" thickBot="1">
      <c r="E9146"/>
    </row>
    <row r="9147" spans="5:5" ht="14.25" thickTop="1" thickBot="1">
      <c r="E9147"/>
    </row>
    <row r="9148" spans="5:5" ht="14.25" thickTop="1" thickBot="1">
      <c r="E9148"/>
    </row>
    <row r="9149" spans="5:5" ht="14.25" thickTop="1" thickBot="1">
      <c r="E9149"/>
    </row>
    <row r="9150" spans="5:5" ht="14.25" thickTop="1" thickBot="1">
      <c r="E9150"/>
    </row>
    <row r="9151" spans="5:5" ht="14.25" thickTop="1" thickBot="1">
      <c r="E9151"/>
    </row>
    <row r="9152" spans="5:5" ht="14.25" thickTop="1" thickBot="1">
      <c r="E9152"/>
    </row>
    <row r="9153" spans="5:5" ht="14.25" thickTop="1" thickBot="1">
      <c r="E9153"/>
    </row>
    <row r="9154" spans="5:5" ht="14.25" thickTop="1" thickBot="1">
      <c r="E9154"/>
    </row>
    <row r="9155" spans="5:5" ht="14.25" thickTop="1" thickBot="1">
      <c r="E9155"/>
    </row>
    <row r="9156" spans="5:5" ht="14.25" thickTop="1" thickBot="1">
      <c r="E9156"/>
    </row>
    <row r="9157" spans="5:5" ht="14.25" thickTop="1" thickBot="1">
      <c r="E9157"/>
    </row>
    <row r="9158" spans="5:5" ht="14.25" thickTop="1" thickBot="1">
      <c r="E9158"/>
    </row>
    <row r="9159" spans="5:5" ht="14.25" thickTop="1" thickBot="1">
      <c r="E9159"/>
    </row>
    <row r="9160" spans="5:5" ht="14.25" thickTop="1" thickBot="1">
      <c r="E9160"/>
    </row>
    <row r="9161" spans="5:5" ht="14.25" thickTop="1" thickBot="1">
      <c r="E9161"/>
    </row>
    <row r="9162" spans="5:5" ht="14.25" thickTop="1" thickBot="1">
      <c r="E9162"/>
    </row>
    <row r="9163" spans="5:5" ht="14.25" thickTop="1" thickBot="1">
      <c r="E9163"/>
    </row>
    <row r="9164" spans="5:5" ht="14.25" thickTop="1" thickBot="1">
      <c r="E9164"/>
    </row>
    <row r="9165" spans="5:5" ht="14.25" thickTop="1" thickBot="1">
      <c r="E9165"/>
    </row>
    <row r="9166" spans="5:5" ht="14.25" thickTop="1" thickBot="1">
      <c r="E9166"/>
    </row>
    <row r="9167" spans="5:5" ht="14.25" thickTop="1" thickBot="1">
      <c r="E9167"/>
    </row>
    <row r="9168" spans="5:5" ht="14.25" thickTop="1" thickBot="1">
      <c r="E9168"/>
    </row>
    <row r="9169" spans="5:5" ht="14.25" thickTop="1" thickBot="1">
      <c r="E9169"/>
    </row>
    <row r="9170" spans="5:5" ht="14.25" thickTop="1" thickBot="1">
      <c r="E9170"/>
    </row>
    <row r="9171" spans="5:5" ht="14.25" thickTop="1" thickBot="1">
      <c r="E9171"/>
    </row>
    <row r="9172" spans="5:5" ht="14.25" thickTop="1" thickBot="1">
      <c r="E9172"/>
    </row>
    <row r="9173" spans="5:5" ht="14.25" thickTop="1" thickBot="1">
      <c r="E9173"/>
    </row>
    <row r="9174" spans="5:5" ht="14.25" thickTop="1" thickBot="1">
      <c r="E9174"/>
    </row>
    <row r="9175" spans="5:5" ht="14.25" thickTop="1" thickBot="1">
      <c r="E9175"/>
    </row>
    <row r="9176" spans="5:5" ht="14.25" thickTop="1" thickBot="1">
      <c r="E9176"/>
    </row>
    <row r="9177" spans="5:5" ht="14.25" thickTop="1" thickBot="1">
      <c r="E9177"/>
    </row>
    <row r="9178" spans="5:5" ht="14.25" thickTop="1" thickBot="1">
      <c r="E9178"/>
    </row>
    <row r="9179" spans="5:5" ht="14.25" thickTop="1" thickBot="1">
      <c r="E9179"/>
    </row>
    <row r="9180" spans="5:5" ht="14.25" thickTop="1" thickBot="1">
      <c r="E9180"/>
    </row>
    <row r="9181" spans="5:5" ht="14.25" thickTop="1" thickBot="1">
      <c r="E9181"/>
    </row>
    <row r="9182" spans="5:5" ht="14.25" thickTop="1" thickBot="1">
      <c r="E9182"/>
    </row>
    <row r="9183" spans="5:5" ht="14.25" thickTop="1" thickBot="1">
      <c r="E9183"/>
    </row>
    <row r="9184" spans="5:5" ht="14.25" thickTop="1" thickBot="1">
      <c r="E9184"/>
    </row>
    <row r="9185" spans="5:5" ht="14.25" thickTop="1" thickBot="1">
      <c r="E9185"/>
    </row>
    <row r="9186" spans="5:5" ht="14.25" thickTop="1" thickBot="1">
      <c r="E9186"/>
    </row>
    <row r="9187" spans="5:5" ht="14.25" thickTop="1" thickBot="1">
      <c r="E9187"/>
    </row>
    <row r="9188" spans="5:5" ht="14.25" thickTop="1" thickBot="1">
      <c r="E9188"/>
    </row>
    <row r="9189" spans="5:5" ht="14.25" thickTop="1" thickBot="1">
      <c r="E9189"/>
    </row>
    <row r="9190" spans="5:5" ht="14.25" thickTop="1" thickBot="1">
      <c r="E9190"/>
    </row>
    <row r="9191" spans="5:5" ht="14.25" thickTop="1" thickBot="1">
      <c r="E9191"/>
    </row>
    <row r="9192" spans="5:5" ht="14.25" thickTop="1" thickBot="1">
      <c r="E9192"/>
    </row>
    <row r="9193" spans="5:5" ht="14.25" thickTop="1" thickBot="1">
      <c r="E9193"/>
    </row>
    <row r="9194" spans="5:5" ht="14.25" thickTop="1" thickBot="1">
      <c r="E9194"/>
    </row>
    <row r="9195" spans="5:5" ht="14.25" thickTop="1" thickBot="1">
      <c r="E9195"/>
    </row>
    <row r="9196" spans="5:5" ht="14.25" thickTop="1" thickBot="1">
      <c r="E9196"/>
    </row>
    <row r="9197" spans="5:5" ht="14.25" thickTop="1" thickBot="1">
      <c r="E9197"/>
    </row>
    <row r="9198" spans="5:5" ht="14.25" thickTop="1" thickBot="1">
      <c r="E9198"/>
    </row>
    <row r="9199" spans="5:5" ht="14.25" thickTop="1" thickBot="1">
      <c r="E9199"/>
    </row>
    <row r="9200" spans="5:5" ht="14.25" thickTop="1" thickBot="1">
      <c r="E9200"/>
    </row>
    <row r="9201" spans="5:5" ht="14.25" thickTop="1" thickBot="1">
      <c r="E9201"/>
    </row>
    <row r="9202" spans="5:5" ht="14.25" thickTop="1" thickBot="1">
      <c r="E9202"/>
    </row>
    <row r="9203" spans="5:5" ht="14.25" thickTop="1" thickBot="1">
      <c r="E9203"/>
    </row>
    <row r="9204" spans="5:5" ht="14.25" thickTop="1" thickBot="1">
      <c r="E9204"/>
    </row>
    <row r="9205" spans="5:5" ht="14.25" thickTop="1" thickBot="1">
      <c r="E9205"/>
    </row>
    <row r="9206" spans="5:5" ht="14.25" thickTop="1" thickBot="1">
      <c r="E9206"/>
    </row>
    <row r="9207" spans="5:5" ht="14.25" thickTop="1" thickBot="1">
      <c r="E9207"/>
    </row>
    <row r="9208" spans="5:5" ht="14.25" thickTop="1" thickBot="1">
      <c r="E9208"/>
    </row>
    <row r="9209" spans="5:5" ht="14.25" thickTop="1" thickBot="1">
      <c r="E9209"/>
    </row>
    <row r="9210" spans="5:5" ht="14.25" thickTop="1" thickBot="1">
      <c r="E9210"/>
    </row>
    <row r="9211" spans="5:5" ht="14.25" thickTop="1" thickBot="1">
      <c r="E9211"/>
    </row>
    <row r="9212" spans="5:5" ht="14.25" thickTop="1" thickBot="1">
      <c r="E9212"/>
    </row>
    <row r="9213" spans="5:5" ht="14.25" thickTop="1" thickBot="1">
      <c r="E9213"/>
    </row>
    <row r="9214" spans="5:5" ht="14.25" thickTop="1" thickBot="1">
      <c r="E9214"/>
    </row>
    <row r="9215" spans="5:5" ht="14.25" thickTop="1" thickBot="1">
      <c r="E9215"/>
    </row>
    <row r="9216" spans="5:5" ht="14.25" thickTop="1" thickBot="1">
      <c r="E9216"/>
    </row>
    <row r="9217" spans="5:5" ht="14.25" thickTop="1" thickBot="1">
      <c r="E9217"/>
    </row>
    <row r="9218" spans="5:5" ht="14.25" thickTop="1" thickBot="1">
      <c r="E9218"/>
    </row>
    <row r="9219" spans="5:5" ht="14.25" thickTop="1" thickBot="1">
      <c r="E9219"/>
    </row>
    <row r="9220" spans="5:5" ht="14.25" thickTop="1" thickBot="1">
      <c r="E9220"/>
    </row>
    <row r="9221" spans="5:5" ht="14.25" thickTop="1" thickBot="1">
      <c r="E9221"/>
    </row>
    <row r="9222" spans="5:5" ht="14.25" thickTop="1" thickBot="1">
      <c r="E9222"/>
    </row>
    <row r="9223" spans="5:5" ht="14.25" thickTop="1" thickBot="1">
      <c r="E9223"/>
    </row>
    <row r="9224" spans="5:5" ht="14.25" thickTop="1" thickBot="1">
      <c r="E9224"/>
    </row>
    <row r="9225" spans="5:5" ht="14.25" thickTop="1" thickBot="1">
      <c r="E9225"/>
    </row>
    <row r="9226" spans="5:5" ht="14.25" thickTop="1" thickBot="1">
      <c r="E9226"/>
    </row>
    <row r="9227" spans="5:5" ht="14.25" thickTop="1" thickBot="1">
      <c r="E9227"/>
    </row>
    <row r="9228" spans="5:5" ht="14.25" thickTop="1" thickBot="1">
      <c r="E9228"/>
    </row>
    <row r="9229" spans="5:5" ht="14.25" thickTop="1" thickBot="1">
      <c r="E9229"/>
    </row>
    <row r="9230" spans="5:5" ht="14.25" thickTop="1" thickBot="1">
      <c r="E9230"/>
    </row>
    <row r="9231" spans="5:5" ht="14.25" thickTop="1" thickBot="1">
      <c r="E9231"/>
    </row>
    <row r="9232" spans="5:5" ht="14.25" thickTop="1" thickBot="1">
      <c r="E9232"/>
    </row>
    <row r="9233" spans="5:5" ht="14.25" thickTop="1" thickBot="1">
      <c r="E9233"/>
    </row>
    <row r="9234" spans="5:5" ht="14.25" thickTop="1" thickBot="1">
      <c r="E9234"/>
    </row>
    <row r="9235" spans="5:5" ht="14.25" thickTop="1" thickBot="1">
      <c r="E9235"/>
    </row>
    <row r="9236" spans="5:5" ht="14.25" thickTop="1" thickBot="1">
      <c r="E9236"/>
    </row>
    <row r="9237" spans="5:5" ht="14.25" thickTop="1" thickBot="1">
      <c r="E9237"/>
    </row>
    <row r="9238" spans="5:5" ht="14.25" thickTop="1" thickBot="1">
      <c r="E9238"/>
    </row>
    <row r="9239" spans="5:5" ht="14.25" thickTop="1" thickBot="1">
      <c r="E9239"/>
    </row>
    <row r="9240" spans="5:5" ht="14.25" thickTop="1" thickBot="1">
      <c r="E9240"/>
    </row>
    <row r="9241" spans="5:5" ht="14.25" thickTop="1" thickBot="1">
      <c r="E9241"/>
    </row>
    <row r="9242" spans="5:5" ht="14.25" thickTop="1" thickBot="1">
      <c r="E9242"/>
    </row>
    <row r="9243" spans="5:5" ht="14.25" thickTop="1" thickBot="1">
      <c r="E9243"/>
    </row>
    <row r="9244" spans="5:5" ht="14.25" thickTop="1" thickBot="1">
      <c r="E9244"/>
    </row>
    <row r="9245" spans="5:5" ht="14.25" thickTop="1" thickBot="1">
      <c r="E9245"/>
    </row>
    <row r="9246" spans="5:5" ht="14.25" thickTop="1" thickBot="1">
      <c r="E9246"/>
    </row>
    <row r="9247" spans="5:5" ht="14.25" thickTop="1" thickBot="1">
      <c r="E9247"/>
    </row>
    <row r="9248" spans="5:5" ht="14.25" thickTop="1" thickBot="1">
      <c r="E9248"/>
    </row>
    <row r="9249" spans="5:5" ht="14.25" thickTop="1" thickBot="1">
      <c r="E9249"/>
    </row>
    <row r="9250" spans="5:5" ht="14.25" thickTop="1" thickBot="1">
      <c r="E9250"/>
    </row>
    <row r="9251" spans="5:5" ht="14.25" thickTop="1" thickBot="1">
      <c r="E9251"/>
    </row>
    <row r="9252" spans="5:5" ht="14.25" thickTop="1" thickBot="1">
      <c r="E9252"/>
    </row>
    <row r="9253" spans="5:5" ht="14.25" thickTop="1" thickBot="1">
      <c r="E9253"/>
    </row>
    <row r="9254" spans="5:5" ht="14.25" thickTop="1" thickBot="1">
      <c r="E9254"/>
    </row>
    <row r="9255" spans="5:5" ht="14.25" thickTop="1" thickBot="1">
      <c r="E9255"/>
    </row>
    <row r="9256" spans="5:5" ht="14.25" thickTop="1" thickBot="1">
      <c r="E9256"/>
    </row>
    <row r="9257" spans="5:5" ht="14.25" thickTop="1" thickBot="1">
      <c r="E9257"/>
    </row>
    <row r="9258" spans="5:5" ht="14.25" thickTop="1" thickBot="1">
      <c r="E9258"/>
    </row>
    <row r="9259" spans="5:5" ht="14.25" thickTop="1" thickBot="1">
      <c r="E9259"/>
    </row>
    <row r="9260" spans="5:5" ht="14.25" thickTop="1" thickBot="1">
      <c r="E9260"/>
    </row>
    <row r="9261" spans="5:5" ht="14.25" thickTop="1" thickBot="1">
      <c r="E9261"/>
    </row>
    <row r="9262" spans="5:5" ht="14.25" thickTop="1" thickBot="1">
      <c r="E9262"/>
    </row>
    <row r="9263" spans="5:5" ht="14.25" thickTop="1" thickBot="1">
      <c r="E9263"/>
    </row>
    <row r="9264" spans="5:5" ht="14.25" thickTop="1" thickBot="1">
      <c r="E9264"/>
    </row>
    <row r="9265" spans="5:5" ht="14.25" thickTop="1" thickBot="1">
      <c r="E9265"/>
    </row>
    <row r="9266" spans="5:5" ht="14.25" thickTop="1" thickBot="1">
      <c r="E9266"/>
    </row>
    <row r="9267" spans="5:5" ht="14.25" thickTop="1" thickBot="1">
      <c r="E9267"/>
    </row>
    <row r="9268" spans="5:5" ht="14.25" thickTop="1" thickBot="1">
      <c r="E9268"/>
    </row>
    <row r="9269" spans="5:5" ht="14.25" thickTop="1" thickBot="1">
      <c r="E9269"/>
    </row>
    <row r="9270" spans="5:5" ht="14.25" thickTop="1" thickBot="1">
      <c r="E9270"/>
    </row>
    <row r="9271" spans="5:5" ht="14.25" thickTop="1" thickBot="1">
      <c r="E9271"/>
    </row>
    <row r="9272" spans="5:5" ht="14.25" thickTop="1" thickBot="1">
      <c r="E9272"/>
    </row>
    <row r="9273" spans="5:5" ht="14.25" thickTop="1" thickBot="1">
      <c r="E9273"/>
    </row>
    <row r="9274" spans="5:5" ht="14.25" thickTop="1" thickBot="1">
      <c r="E9274"/>
    </row>
    <row r="9275" spans="5:5" ht="14.25" thickTop="1" thickBot="1">
      <c r="E9275"/>
    </row>
    <row r="9276" spans="5:5" ht="14.25" thickTop="1" thickBot="1">
      <c r="E9276"/>
    </row>
    <row r="9277" spans="5:5" ht="14.25" thickTop="1" thickBot="1">
      <c r="E9277"/>
    </row>
    <row r="9278" spans="5:5" ht="14.25" thickTop="1" thickBot="1">
      <c r="E9278"/>
    </row>
    <row r="9279" spans="5:5" ht="14.25" thickTop="1" thickBot="1">
      <c r="E9279"/>
    </row>
    <row r="9280" spans="5:5" ht="14.25" thickTop="1" thickBot="1">
      <c r="E9280"/>
    </row>
    <row r="9281" spans="5:5" ht="14.25" thickTop="1" thickBot="1">
      <c r="E9281"/>
    </row>
    <row r="9282" spans="5:5" ht="14.25" thickTop="1" thickBot="1">
      <c r="E9282"/>
    </row>
    <row r="9283" spans="5:5" ht="14.25" thickTop="1" thickBot="1">
      <c r="E9283"/>
    </row>
    <row r="9284" spans="5:5" ht="14.25" thickTop="1" thickBot="1">
      <c r="E9284"/>
    </row>
    <row r="9285" spans="5:5" ht="14.25" thickTop="1" thickBot="1">
      <c r="E9285"/>
    </row>
    <row r="9286" spans="5:5" ht="14.25" thickTop="1" thickBot="1">
      <c r="E9286"/>
    </row>
    <row r="9287" spans="5:5" ht="14.25" thickTop="1" thickBot="1">
      <c r="E9287"/>
    </row>
    <row r="9288" spans="5:5" ht="14.25" thickTop="1" thickBot="1">
      <c r="E9288"/>
    </row>
    <row r="9289" spans="5:5" ht="14.25" thickTop="1" thickBot="1">
      <c r="E9289"/>
    </row>
    <row r="9290" spans="5:5" ht="14.25" thickTop="1" thickBot="1">
      <c r="E9290"/>
    </row>
    <row r="9291" spans="5:5" ht="14.25" thickTop="1" thickBot="1">
      <c r="E9291"/>
    </row>
    <row r="9292" spans="5:5" ht="14.25" thickTop="1" thickBot="1">
      <c r="E9292"/>
    </row>
    <row r="9293" spans="5:5" ht="14.25" thickTop="1" thickBot="1">
      <c r="E9293"/>
    </row>
    <row r="9294" spans="5:5" ht="14.25" thickTop="1" thickBot="1">
      <c r="E9294"/>
    </row>
    <row r="9295" spans="5:5" ht="14.25" thickTop="1" thickBot="1">
      <c r="E9295"/>
    </row>
    <row r="9296" spans="5:5" ht="14.25" thickTop="1" thickBot="1">
      <c r="E9296"/>
    </row>
    <row r="9297" spans="5:5" ht="14.25" thickTop="1" thickBot="1">
      <c r="E9297"/>
    </row>
    <row r="9298" spans="5:5" ht="14.25" thickTop="1" thickBot="1">
      <c r="E9298"/>
    </row>
    <row r="9299" spans="5:5" ht="14.25" thickTop="1" thickBot="1">
      <c r="E9299"/>
    </row>
    <row r="9300" spans="5:5" ht="14.25" thickTop="1" thickBot="1">
      <c r="E9300"/>
    </row>
    <row r="9301" spans="5:5" ht="14.25" thickTop="1" thickBot="1">
      <c r="E9301"/>
    </row>
    <row r="9302" spans="5:5" ht="14.25" thickTop="1" thickBot="1">
      <c r="E9302"/>
    </row>
    <row r="9303" spans="5:5" ht="14.25" thickTop="1" thickBot="1">
      <c r="E9303"/>
    </row>
    <row r="9304" spans="5:5" ht="14.25" thickTop="1" thickBot="1">
      <c r="E9304"/>
    </row>
    <row r="9305" spans="5:5" ht="14.25" thickTop="1" thickBot="1">
      <c r="E9305"/>
    </row>
    <row r="9306" spans="5:5" ht="14.25" thickTop="1" thickBot="1">
      <c r="E9306"/>
    </row>
    <row r="9307" spans="5:5" ht="14.25" thickTop="1" thickBot="1">
      <c r="E9307"/>
    </row>
    <row r="9308" spans="5:5" ht="14.25" thickTop="1" thickBot="1">
      <c r="E9308"/>
    </row>
    <row r="9309" spans="5:5" ht="14.25" thickTop="1" thickBot="1">
      <c r="E9309"/>
    </row>
    <row r="9310" spans="5:5" ht="14.25" thickTop="1" thickBot="1">
      <c r="E9310"/>
    </row>
    <row r="9311" spans="5:5" ht="14.25" thickTop="1" thickBot="1">
      <c r="E9311"/>
    </row>
    <row r="9312" spans="5:5" ht="14.25" thickTop="1" thickBot="1">
      <c r="E9312"/>
    </row>
    <row r="9313" spans="5:5" ht="14.25" thickTop="1" thickBot="1">
      <c r="E9313"/>
    </row>
    <row r="9314" spans="5:5" ht="14.25" thickTop="1" thickBot="1">
      <c r="E9314"/>
    </row>
    <row r="9315" spans="5:5" ht="14.25" thickTop="1" thickBot="1">
      <c r="E9315"/>
    </row>
    <row r="9316" spans="5:5" ht="14.25" thickTop="1" thickBot="1">
      <c r="E9316"/>
    </row>
    <row r="9317" spans="5:5" ht="14.25" thickTop="1" thickBot="1">
      <c r="E9317"/>
    </row>
    <row r="9318" spans="5:5" ht="14.25" thickTop="1" thickBot="1">
      <c r="E9318"/>
    </row>
    <row r="9319" spans="5:5" ht="14.25" thickTop="1" thickBot="1">
      <c r="E9319"/>
    </row>
    <row r="9320" spans="5:5" ht="14.25" thickTop="1" thickBot="1">
      <c r="E9320"/>
    </row>
    <row r="9321" spans="5:5" ht="14.25" thickTop="1" thickBot="1">
      <c r="E9321"/>
    </row>
    <row r="9322" spans="5:5" ht="14.25" thickTop="1" thickBot="1">
      <c r="E9322"/>
    </row>
    <row r="9323" spans="5:5" ht="14.25" thickTop="1" thickBot="1">
      <c r="E9323"/>
    </row>
    <row r="9324" spans="5:5" ht="14.25" thickTop="1" thickBot="1">
      <c r="E9324"/>
    </row>
    <row r="9325" spans="5:5" ht="14.25" thickTop="1" thickBot="1">
      <c r="E9325"/>
    </row>
    <row r="9326" spans="5:5" ht="14.25" thickTop="1" thickBot="1">
      <c r="E9326"/>
    </row>
    <row r="9327" spans="5:5" ht="14.25" thickTop="1" thickBot="1">
      <c r="E9327"/>
    </row>
    <row r="9328" spans="5:5" ht="14.25" thickTop="1" thickBot="1">
      <c r="E9328"/>
    </row>
    <row r="9329" spans="5:5" ht="14.25" thickTop="1" thickBot="1">
      <c r="E9329"/>
    </row>
    <row r="9330" spans="5:5" ht="14.25" thickTop="1" thickBot="1">
      <c r="E9330"/>
    </row>
    <row r="9331" spans="5:5" ht="14.25" thickTop="1" thickBot="1">
      <c r="E9331"/>
    </row>
    <row r="9332" spans="5:5" ht="14.25" thickTop="1" thickBot="1">
      <c r="E9332"/>
    </row>
    <row r="9333" spans="5:5" ht="14.25" thickTop="1" thickBot="1">
      <c r="E9333"/>
    </row>
    <row r="9334" spans="5:5" ht="14.25" thickTop="1" thickBot="1">
      <c r="E9334"/>
    </row>
    <row r="9335" spans="5:5" ht="14.25" thickTop="1" thickBot="1">
      <c r="E9335"/>
    </row>
    <row r="9336" spans="5:5" ht="14.25" thickTop="1" thickBot="1">
      <c r="E9336"/>
    </row>
    <row r="9337" spans="5:5" ht="14.25" thickTop="1" thickBot="1">
      <c r="E9337"/>
    </row>
    <row r="9338" spans="5:5" ht="14.25" thickTop="1" thickBot="1">
      <c r="E9338"/>
    </row>
    <row r="9339" spans="5:5" ht="14.25" thickTop="1" thickBot="1">
      <c r="E9339"/>
    </row>
    <row r="9340" spans="5:5" ht="14.25" thickTop="1" thickBot="1">
      <c r="E9340"/>
    </row>
    <row r="9341" spans="5:5" ht="14.25" thickTop="1" thickBot="1">
      <c r="E9341"/>
    </row>
    <row r="9342" spans="5:5" ht="14.25" thickTop="1" thickBot="1">
      <c r="E9342"/>
    </row>
    <row r="9343" spans="5:5" ht="14.25" thickTop="1" thickBot="1">
      <c r="E9343"/>
    </row>
    <row r="9344" spans="5:5" ht="14.25" thickTop="1" thickBot="1">
      <c r="E9344"/>
    </row>
    <row r="9345" spans="5:5" ht="14.25" thickTop="1" thickBot="1">
      <c r="E9345"/>
    </row>
    <row r="9346" spans="5:5" ht="14.25" thickTop="1" thickBot="1">
      <c r="E9346"/>
    </row>
    <row r="9347" spans="5:5" ht="14.25" thickTop="1" thickBot="1">
      <c r="E9347"/>
    </row>
    <row r="9348" spans="5:5" ht="14.25" thickTop="1" thickBot="1">
      <c r="E9348"/>
    </row>
    <row r="9349" spans="5:5" ht="14.25" thickTop="1" thickBot="1">
      <c r="E9349"/>
    </row>
    <row r="9350" spans="5:5" ht="14.25" thickTop="1" thickBot="1">
      <c r="E9350"/>
    </row>
    <row r="9351" spans="5:5" ht="14.25" thickTop="1" thickBot="1">
      <c r="E9351"/>
    </row>
    <row r="9352" spans="5:5" ht="14.25" thickTop="1" thickBot="1">
      <c r="E9352"/>
    </row>
    <row r="9353" spans="5:5" ht="14.25" thickTop="1" thickBot="1">
      <c r="E9353"/>
    </row>
    <row r="9354" spans="5:5" ht="14.25" thickTop="1" thickBot="1">
      <c r="E9354"/>
    </row>
    <row r="9355" spans="5:5" ht="14.25" thickTop="1" thickBot="1">
      <c r="E9355"/>
    </row>
    <row r="9356" spans="5:5" ht="14.25" thickTop="1" thickBot="1">
      <c r="E9356"/>
    </row>
    <row r="9357" spans="5:5" ht="14.25" thickTop="1" thickBot="1">
      <c r="E9357"/>
    </row>
    <row r="9358" spans="5:5" ht="14.25" thickTop="1" thickBot="1">
      <c r="E9358"/>
    </row>
    <row r="9359" spans="5:5" ht="14.25" thickTop="1" thickBot="1">
      <c r="E9359"/>
    </row>
    <row r="9360" spans="5:5" ht="14.25" thickTop="1" thickBot="1">
      <c r="E9360"/>
    </row>
    <row r="9361" spans="5:5" ht="14.25" thickTop="1" thickBot="1">
      <c r="E9361"/>
    </row>
    <row r="9362" spans="5:5" ht="14.25" thickTop="1" thickBot="1">
      <c r="E9362"/>
    </row>
    <row r="9363" spans="5:5" ht="14.25" thickTop="1" thickBot="1">
      <c r="E9363"/>
    </row>
    <row r="9364" spans="5:5" ht="14.25" thickTop="1" thickBot="1">
      <c r="E9364"/>
    </row>
    <row r="9365" spans="5:5" ht="14.25" thickTop="1" thickBot="1">
      <c r="E9365"/>
    </row>
    <row r="9366" spans="5:5" ht="14.25" thickTop="1" thickBot="1">
      <c r="E9366"/>
    </row>
    <row r="9367" spans="5:5" ht="14.25" thickTop="1" thickBot="1">
      <c r="E9367"/>
    </row>
    <row r="9368" spans="5:5" ht="14.25" thickTop="1" thickBot="1">
      <c r="E9368"/>
    </row>
    <row r="9369" spans="5:5" ht="14.25" thickTop="1" thickBot="1">
      <c r="E9369"/>
    </row>
    <row r="9370" spans="5:5" ht="14.25" thickTop="1" thickBot="1">
      <c r="E9370"/>
    </row>
    <row r="9371" spans="5:5" ht="14.25" thickTop="1" thickBot="1">
      <c r="E9371"/>
    </row>
    <row r="9372" spans="5:5" ht="14.25" thickTop="1" thickBot="1">
      <c r="E9372"/>
    </row>
    <row r="9373" spans="5:5" ht="14.25" thickTop="1" thickBot="1">
      <c r="E9373"/>
    </row>
    <row r="9374" spans="5:5" ht="14.25" thickTop="1" thickBot="1">
      <c r="E9374"/>
    </row>
    <row r="9375" spans="5:5" ht="14.25" thickTop="1" thickBot="1">
      <c r="E9375"/>
    </row>
    <row r="9376" spans="5:5" ht="14.25" thickTop="1" thickBot="1">
      <c r="E9376"/>
    </row>
    <row r="9377" spans="5:5" ht="14.25" thickTop="1" thickBot="1">
      <c r="E9377"/>
    </row>
    <row r="9378" spans="5:5" ht="14.25" thickTop="1" thickBot="1">
      <c r="E9378"/>
    </row>
    <row r="9379" spans="5:5" ht="14.25" thickTop="1" thickBot="1">
      <c r="E9379"/>
    </row>
    <row r="9380" spans="5:5" ht="14.25" thickTop="1" thickBot="1">
      <c r="E9380"/>
    </row>
    <row r="9381" spans="5:5" ht="14.25" thickTop="1" thickBot="1">
      <c r="E9381"/>
    </row>
    <row r="9382" spans="5:5" ht="14.25" thickTop="1" thickBot="1">
      <c r="E9382"/>
    </row>
    <row r="9383" spans="5:5" ht="14.25" thickTop="1" thickBot="1">
      <c r="E9383"/>
    </row>
    <row r="9384" spans="5:5" ht="14.25" thickTop="1" thickBot="1">
      <c r="E9384"/>
    </row>
    <row r="9385" spans="5:5" ht="14.25" thickTop="1" thickBot="1">
      <c r="E9385"/>
    </row>
    <row r="9386" spans="5:5" ht="14.25" thickTop="1" thickBot="1">
      <c r="E9386"/>
    </row>
    <row r="9387" spans="5:5" ht="14.25" thickTop="1" thickBot="1">
      <c r="E9387"/>
    </row>
    <row r="9388" spans="5:5" ht="14.25" thickTop="1" thickBot="1">
      <c r="E9388"/>
    </row>
    <row r="9389" spans="5:5" ht="14.25" thickTop="1" thickBot="1">
      <c r="E9389"/>
    </row>
    <row r="9390" spans="5:5" ht="14.25" thickTop="1" thickBot="1">
      <c r="E9390"/>
    </row>
    <row r="9391" spans="5:5" ht="14.25" thickTop="1" thickBot="1">
      <c r="E9391"/>
    </row>
    <row r="9392" spans="5:5" ht="14.25" thickTop="1" thickBot="1">
      <c r="E9392"/>
    </row>
    <row r="9393" spans="5:5" ht="14.25" thickTop="1" thickBot="1">
      <c r="E9393"/>
    </row>
    <row r="9394" spans="5:5" ht="14.25" thickTop="1" thickBot="1">
      <c r="E9394"/>
    </row>
    <row r="9395" spans="5:5" ht="14.25" thickTop="1" thickBot="1">
      <c r="E9395"/>
    </row>
    <row r="9396" spans="5:5" ht="14.25" thickTop="1" thickBot="1">
      <c r="E9396"/>
    </row>
    <row r="9397" spans="5:5" ht="14.25" thickTop="1" thickBot="1">
      <c r="E9397"/>
    </row>
    <row r="9398" spans="5:5" ht="14.25" thickTop="1" thickBot="1">
      <c r="E9398"/>
    </row>
    <row r="9399" spans="5:5" ht="14.25" thickTop="1" thickBot="1">
      <c r="E9399"/>
    </row>
    <row r="9400" spans="5:5" ht="14.25" thickTop="1" thickBot="1">
      <c r="E9400"/>
    </row>
    <row r="9401" spans="5:5" ht="14.25" thickTop="1" thickBot="1">
      <c r="E9401"/>
    </row>
    <row r="9402" spans="5:5" ht="14.25" thickTop="1" thickBot="1">
      <c r="E9402"/>
    </row>
    <row r="9403" spans="5:5" ht="14.25" thickTop="1" thickBot="1">
      <c r="E9403"/>
    </row>
    <row r="9404" spans="5:5" ht="14.25" thickTop="1" thickBot="1">
      <c r="E9404"/>
    </row>
    <row r="9405" spans="5:5" ht="14.25" thickTop="1" thickBot="1">
      <c r="E9405"/>
    </row>
    <row r="9406" spans="5:5" ht="14.25" thickTop="1" thickBot="1">
      <c r="E9406"/>
    </row>
    <row r="9407" spans="5:5" ht="14.25" thickTop="1" thickBot="1">
      <c r="E9407"/>
    </row>
    <row r="9408" spans="5:5" ht="14.25" thickTop="1" thickBot="1">
      <c r="E9408"/>
    </row>
    <row r="9409" spans="5:5" ht="14.25" thickTop="1" thickBot="1">
      <c r="E9409"/>
    </row>
    <row r="9410" spans="5:5" ht="14.25" thickTop="1" thickBot="1">
      <c r="E9410"/>
    </row>
    <row r="9411" spans="5:5" ht="14.25" thickTop="1" thickBot="1">
      <c r="E9411"/>
    </row>
    <row r="9412" spans="5:5" ht="14.25" thickTop="1" thickBot="1">
      <c r="E9412"/>
    </row>
    <row r="9413" spans="5:5" ht="14.25" thickTop="1" thickBot="1">
      <c r="E9413"/>
    </row>
    <row r="9414" spans="5:5" ht="14.25" thickTop="1" thickBot="1">
      <c r="E9414"/>
    </row>
    <row r="9415" spans="5:5" ht="14.25" thickTop="1" thickBot="1">
      <c r="E9415"/>
    </row>
    <row r="9416" spans="5:5" ht="14.25" thickTop="1" thickBot="1">
      <c r="E9416"/>
    </row>
    <row r="9417" spans="5:5" ht="14.25" thickTop="1" thickBot="1">
      <c r="E9417"/>
    </row>
    <row r="9418" spans="5:5" ht="14.25" thickTop="1" thickBot="1">
      <c r="E9418"/>
    </row>
    <row r="9419" spans="5:5" ht="14.25" thickTop="1" thickBot="1">
      <c r="E9419"/>
    </row>
    <row r="9420" spans="5:5" ht="14.25" thickTop="1" thickBot="1">
      <c r="E9420"/>
    </row>
    <row r="9421" spans="5:5" ht="14.25" thickTop="1" thickBot="1">
      <c r="E9421"/>
    </row>
    <row r="9422" spans="5:5" ht="14.25" thickTop="1" thickBot="1">
      <c r="E9422"/>
    </row>
    <row r="9423" spans="5:5" ht="14.25" thickTop="1" thickBot="1">
      <c r="E9423"/>
    </row>
    <row r="9424" spans="5:5" ht="14.25" thickTop="1" thickBot="1">
      <c r="E9424"/>
    </row>
    <row r="9425" spans="5:5" ht="14.25" thickTop="1" thickBot="1">
      <c r="E9425"/>
    </row>
    <row r="9426" spans="5:5" ht="14.25" thickTop="1" thickBot="1">
      <c r="E9426"/>
    </row>
    <row r="9427" spans="5:5" ht="14.25" thickTop="1" thickBot="1">
      <c r="E9427"/>
    </row>
    <row r="9428" spans="5:5" ht="14.25" thickTop="1" thickBot="1">
      <c r="E9428"/>
    </row>
    <row r="9429" spans="5:5" ht="14.25" thickTop="1" thickBot="1">
      <c r="E9429"/>
    </row>
    <row r="9430" spans="5:5" ht="14.25" thickTop="1" thickBot="1">
      <c r="E9430"/>
    </row>
    <row r="9431" spans="5:5" ht="14.25" thickTop="1" thickBot="1">
      <c r="E9431"/>
    </row>
    <row r="9432" spans="5:5" ht="14.25" thickTop="1" thickBot="1">
      <c r="E9432"/>
    </row>
    <row r="9433" spans="5:5" ht="14.25" thickTop="1" thickBot="1">
      <c r="E9433"/>
    </row>
    <row r="9434" spans="5:5" ht="14.25" thickTop="1" thickBot="1">
      <c r="E9434"/>
    </row>
    <row r="9435" spans="5:5" ht="14.25" thickTop="1" thickBot="1">
      <c r="E9435"/>
    </row>
    <row r="9436" spans="5:5" ht="14.25" thickTop="1" thickBot="1">
      <c r="E9436"/>
    </row>
    <row r="9437" spans="5:5" ht="14.25" thickTop="1" thickBot="1">
      <c r="E9437"/>
    </row>
    <row r="9438" spans="5:5" ht="14.25" thickTop="1" thickBot="1">
      <c r="E9438"/>
    </row>
    <row r="9439" spans="5:5" ht="14.25" thickTop="1" thickBot="1">
      <c r="E9439"/>
    </row>
    <row r="9440" spans="5:5" ht="14.25" thickTop="1" thickBot="1">
      <c r="E9440"/>
    </row>
    <row r="9441" spans="5:5" ht="14.25" thickTop="1" thickBot="1">
      <c r="E9441"/>
    </row>
    <row r="9442" spans="5:5" ht="14.25" thickTop="1" thickBot="1">
      <c r="E9442"/>
    </row>
    <row r="9443" spans="5:5" ht="14.25" thickTop="1" thickBot="1">
      <c r="E9443"/>
    </row>
    <row r="9444" spans="5:5" ht="14.25" thickTop="1" thickBot="1">
      <c r="E9444"/>
    </row>
    <row r="9445" spans="5:5" ht="14.25" thickTop="1" thickBot="1">
      <c r="E9445"/>
    </row>
    <row r="9446" spans="5:5" ht="14.25" thickTop="1" thickBot="1">
      <c r="E9446"/>
    </row>
    <row r="9447" spans="5:5" ht="14.25" thickTop="1" thickBot="1">
      <c r="E9447"/>
    </row>
    <row r="9448" spans="5:5" ht="14.25" thickTop="1" thickBot="1">
      <c r="E9448"/>
    </row>
    <row r="9449" spans="5:5" ht="14.25" thickTop="1" thickBot="1">
      <c r="E9449"/>
    </row>
    <row r="9450" spans="5:5" ht="14.25" thickTop="1" thickBot="1">
      <c r="E9450"/>
    </row>
    <row r="9451" spans="5:5" ht="14.25" thickTop="1" thickBot="1">
      <c r="E9451"/>
    </row>
    <row r="9452" spans="5:5" ht="14.25" thickTop="1" thickBot="1">
      <c r="E9452"/>
    </row>
    <row r="9453" spans="5:5" ht="14.25" thickTop="1" thickBot="1">
      <c r="E9453"/>
    </row>
    <row r="9454" spans="5:5" ht="14.25" thickTop="1" thickBot="1">
      <c r="E9454"/>
    </row>
    <row r="9455" spans="5:5" ht="14.25" thickTop="1" thickBot="1">
      <c r="E9455"/>
    </row>
    <row r="9456" spans="5:5" ht="14.25" thickTop="1" thickBot="1">
      <c r="E9456"/>
    </row>
    <row r="9457" spans="5:5" ht="14.25" thickTop="1" thickBot="1">
      <c r="E9457"/>
    </row>
    <row r="9458" spans="5:5" ht="14.25" thickTop="1" thickBot="1">
      <c r="E9458"/>
    </row>
    <row r="9459" spans="5:5" ht="14.25" thickTop="1" thickBot="1">
      <c r="E9459"/>
    </row>
    <row r="9460" spans="5:5" ht="14.25" thickTop="1" thickBot="1">
      <c r="E9460"/>
    </row>
    <row r="9461" spans="5:5" ht="14.25" thickTop="1" thickBot="1">
      <c r="E9461"/>
    </row>
    <row r="9462" spans="5:5" ht="14.25" thickTop="1" thickBot="1">
      <c r="E9462"/>
    </row>
    <row r="9463" spans="5:5" ht="14.25" thickTop="1" thickBot="1">
      <c r="E9463"/>
    </row>
    <row r="9464" spans="5:5" ht="14.25" thickTop="1" thickBot="1">
      <c r="E9464"/>
    </row>
    <row r="9465" spans="5:5" ht="14.25" thickTop="1" thickBot="1">
      <c r="E9465"/>
    </row>
    <row r="9466" spans="5:5" ht="14.25" thickTop="1" thickBot="1">
      <c r="E9466"/>
    </row>
    <row r="9467" spans="5:5" ht="14.25" thickTop="1" thickBot="1">
      <c r="E9467"/>
    </row>
    <row r="9468" spans="5:5" ht="14.25" thickTop="1" thickBot="1">
      <c r="E9468"/>
    </row>
    <row r="9469" spans="5:5" ht="14.25" thickTop="1" thickBot="1">
      <c r="E9469"/>
    </row>
    <row r="9470" spans="5:5" ht="14.25" thickTop="1" thickBot="1">
      <c r="E9470"/>
    </row>
    <row r="9471" spans="5:5" ht="14.25" thickTop="1" thickBot="1">
      <c r="E9471"/>
    </row>
    <row r="9472" spans="5:5" ht="14.25" thickTop="1" thickBot="1">
      <c r="E9472"/>
    </row>
    <row r="9473" spans="5:5" ht="14.25" thickTop="1" thickBot="1">
      <c r="E9473"/>
    </row>
    <row r="9474" spans="5:5" ht="14.25" thickTop="1" thickBot="1">
      <c r="E9474"/>
    </row>
    <row r="9475" spans="5:5" ht="14.25" thickTop="1" thickBot="1">
      <c r="E9475"/>
    </row>
    <row r="9476" spans="5:5" ht="14.25" thickTop="1" thickBot="1">
      <c r="E9476"/>
    </row>
    <row r="9477" spans="5:5" ht="14.25" thickTop="1" thickBot="1">
      <c r="E9477"/>
    </row>
    <row r="9478" spans="5:5" ht="14.25" thickTop="1" thickBot="1">
      <c r="E9478"/>
    </row>
    <row r="9479" spans="5:5" ht="14.25" thickTop="1" thickBot="1">
      <c r="E9479"/>
    </row>
    <row r="9480" spans="5:5" ht="14.25" thickTop="1" thickBot="1">
      <c r="E9480"/>
    </row>
    <row r="9481" spans="5:5" ht="14.25" thickTop="1" thickBot="1">
      <c r="E9481"/>
    </row>
    <row r="9482" spans="5:5" ht="14.25" thickTop="1" thickBot="1">
      <c r="E9482"/>
    </row>
    <row r="9483" spans="5:5" ht="14.25" thickTop="1" thickBot="1">
      <c r="E9483"/>
    </row>
    <row r="9484" spans="5:5" ht="14.25" thickTop="1" thickBot="1">
      <c r="E9484"/>
    </row>
    <row r="9485" spans="5:5" ht="14.25" thickTop="1" thickBot="1">
      <c r="E9485"/>
    </row>
    <row r="9486" spans="5:5" ht="14.25" thickTop="1" thickBot="1">
      <c r="E9486"/>
    </row>
    <row r="9487" spans="5:5" ht="14.25" thickTop="1" thickBot="1">
      <c r="E9487"/>
    </row>
    <row r="9488" spans="5:5" ht="14.25" thickTop="1" thickBot="1">
      <c r="E9488"/>
    </row>
    <row r="9489" spans="5:5" ht="14.25" thickTop="1" thickBot="1">
      <c r="E9489"/>
    </row>
    <row r="9490" spans="5:5" ht="14.25" thickTop="1" thickBot="1">
      <c r="E9490"/>
    </row>
    <row r="9491" spans="5:5" ht="14.25" thickTop="1" thickBot="1">
      <c r="E9491"/>
    </row>
    <row r="9492" spans="5:5" ht="14.25" thickTop="1" thickBot="1">
      <c r="E9492"/>
    </row>
    <row r="9493" spans="5:5" ht="14.25" thickTop="1" thickBot="1">
      <c r="E9493"/>
    </row>
    <row r="9494" spans="5:5" ht="14.25" thickTop="1" thickBot="1">
      <c r="E9494"/>
    </row>
    <row r="9495" spans="5:5" ht="14.25" thickTop="1" thickBot="1">
      <c r="E9495"/>
    </row>
    <row r="9496" spans="5:5" ht="14.25" thickTop="1" thickBot="1">
      <c r="E9496"/>
    </row>
    <row r="9497" spans="5:5" ht="14.25" thickTop="1" thickBot="1">
      <c r="E9497"/>
    </row>
    <row r="9498" spans="5:5" ht="14.25" thickTop="1" thickBot="1">
      <c r="E9498"/>
    </row>
    <row r="9499" spans="5:5" ht="14.25" thickTop="1" thickBot="1">
      <c r="E9499"/>
    </row>
    <row r="9500" spans="5:5" ht="14.25" thickTop="1" thickBot="1">
      <c r="E9500"/>
    </row>
    <row r="9501" spans="5:5" ht="14.25" thickTop="1" thickBot="1">
      <c r="E9501"/>
    </row>
    <row r="9502" spans="5:5" ht="14.25" thickTop="1" thickBot="1">
      <c r="E9502"/>
    </row>
    <row r="9503" spans="5:5" ht="14.25" thickTop="1" thickBot="1">
      <c r="E9503"/>
    </row>
    <row r="9504" spans="5:5" ht="14.25" thickTop="1" thickBot="1">
      <c r="E9504"/>
    </row>
    <row r="9505" spans="5:5" ht="14.25" thickTop="1" thickBot="1">
      <c r="E9505"/>
    </row>
    <row r="9506" spans="5:5" ht="14.25" thickTop="1" thickBot="1">
      <c r="E9506"/>
    </row>
    <row r="9507" spans="5:5" ht="14.25" thickTop="1" thickBot="1">
      <c r="E9507"/>
    </row>
    <row r="9508" spans="5:5" ht="14.25" thickTop="1" thickBot="1">
      <c r="E9508"/>
    </row>
    <row r="9509" spans="5:5" ht="14.25" thickTop="1" thickBot="1">
      <c r="E9509"/>
    </row>
    <row r="9510" spans="5:5" ht="14.25" thickTop="1" thickBot="1">
      <c r="E9510"/>
    </row>
    <row r="9511" spans="5:5" ht="14.25" thickTop="1" thickBot="1">
      <c r="E9511"/>
    </row>
    <row r="9512" spans="5:5" ht="14.25" thickTop="1" thickBot="1">
      <c r="E9512"/>
    </row>
    <row r="9513" spans="5:5" ht="14.25" thickTop="1" thickBot="1">
      <c r="E9513"/>
    </row>
    <row r="9514" spans="5:5" ht="14.25" thickTop="1" thickBot="1">
      <c r="E9514"/>
    </row>
    <row r="9515" spans="5:5" ht="14.25" thickTop="1" thickBot="1">
      <c r="E9515"/>
    </row>
    <row r="9516" spans="5:5" ht="14.25" thickTop="1" thickBot="1">
      <c r="E9516"/>
    </row>
    <row r="9517" spans="5:5" ht="14.25" thickTop="1" thickBot="1">
      <c r="E9517"/>
    </row>
    <row r="9518" spans="5:5" ht="14.25" thickTop="1" thickBot="1">
      <c r="E9518"/>
    </row>
    <row r="9519" spans="5:5" ht="14.25" thickTop="1" thickBot="1">
      <c r="E9519"/>
    </row>
    <row r="9520" spans="5:5" ht="14.25" thickTop="1" thickBot="1">
      <c r="E9520"/>
    </row>
    <row r="9521" spans="5:5" ht="14.25" thickTop="1" thickBot="1">
      <c r="E9521"/>
    </row>
    <row r="9522" spans="5:5" ht="14.25" thickTop="1" thickBot="1">
      <c r="E9522"/>
    </row>
    <row r="9523" spans="5:5" ht="14.25" thickTop="1" thickBot="1">
      <c r="E9523"/>
    </row>
    <row r="9524" spans="5:5" ht="14.25" thickTop="1" thickBot="1">
      <c r="E9524"/>
    </row>
    <row r="9525" spans="5:5" ht="14.25" thickTop="1" thickBot="1">
      <c r="E9525"/>
    </row>
    <row r="9526" spans="5:5" ht="14.25" thickTop="1" thickBot="1">
      <c r="E9526"/>
    </row>
    <row r="9527" spans="5:5" ht="14.25" thickTop="1" thickBot="1">
      <c r="E9527"/>
    </row>
    <row r="9528" spans="5:5" ht="14.25" thickTop="1" thickBot="1">
      <c r="E9528"/>
    </row>
    <row r="9529" spans="5:5" ht="14.25" thickTop="1" thickBot="1">
      <c r="E9529"/>
    </row>
    <row r="9530" spans="5:5" ht="14.25" thickTop="1" thickBot="1">
      <c r="E9530"/>
    </row>
    <row r="9531" spans="5:5" ht="14.25" thickTop="1" thickBot="1">
      <c r="E9531"/>
    </row>
    <row r="9532" spans="5:5" ht="14.25" thickTop="1" thickBot="1">
      <c r="E9532"/>
    </row>
    <row r="9533" spans="5:5" ht="14.25" thickTop="1" thickBot="1">
      <c r="E9533"/>
    </row>
    <row r="9534" spans="5:5" ht="14.25" thickTop="1" thickBot="1">
      <c r="E9534"/>
    </row>
    <row r="9535" spans="5:5" ht="14.25" thickTop="1" thickBot="1">
      <c r="E9535"/>
    </row>
    <row r="9536" spans="5:5" ht="14.25" thickTop="1" thickBot="1">
      <c r="E9536"/>
    </row>
    <row r="9537" spans="5:5" ht="14.25" thickTop="1" thickBot="1">
      <c r="E9537"/>
    </row>
    <row r="9538" spans="5:5" ht="14.25" thickTop="1" thickBot="1">
      <c r="E9538"/>
    </row>
    <row r="9539" spans="5:5" ht="14.25" thickTop="1" thickBot="1">
      <c r="E9539"/>
    </row>
    <row r="9540" spans="5:5" ht="14.25" thickTop="1" thickBot="1">
      <c r="E9540"/>
    </row>
    <row r="9541" spans="5:5" ht="14.25" thickTop="1" thickBot="1">
      <c r="E9541"/>
    </row>
    <row r="9542" spans="5:5" ht="14.25" thickTop="1" thickBot="1">
      <c r="E9542"/>
    </row>
    <row r="9543" spans="5:5" ht="14.25" thickTop="1" thickBot="1">
      <c r="E9543"/>
    </row>
    <row r="9544" spans="5:5" ht="14.25" thickTop="1" thickBot="1">
      <c r="E9544"/>
    </row>
    <row r="9545" spans="5:5" ht="14.25" thickTop="1" thickBot="1">
      <c r="E9545"/>
    </row>
    <row r="9546" spans="5:5" ht="14.25" thickTop="1" thickBot="1">
      <c r="E9546"/>
    </row>
    <row r="9547" spans="5:5" ht="14.25" thickTop="1" thickBot="1">
      <c r="E9547"/>
    </row>
    <row r="9548" spans="5:5" ht="14.25" thickTop="1" thickBot="1">
      <c r="E9548"/>
    </row>
    <row r="9549" spans="5:5" ht="14.25" thickTop="1" thickBot="1">
      <c r="E9549"/>
    </row>
    <row r="9550" spans="5:5" ht="14.25" thickTop="1" thickBot="1">
      <c r="E9550"/>
    </row>
    <row r="9551" spans="5:5" ht="14.25" thickTop="1" thickBot="1">
      <c r="E9551"/>
    </row>
    <row r="9552" spans="5:5" ht="14.25" thickTop="1" thickBot="1">
      <c r="E9552"/>
    </row>
    <row r="9553" spans="5:5" ht="14.25" thickTop="1" thickBot="1">
      <c r="E9553"/>
    </row>
    <row r="9554" spans="5:5" ht="14.25" thickTop="1" thickBot="1">
      <c r="E9554"/>
    </row>
    <row r="9555" spans="5:5" ht="14.25" thickTop="1" thickBot="1">
      <c r="E9555"/>
    </row>
    <row r="9556" spans="5:5" ht="14.25" thickTop="1" thickBot="1">
      <c r="E9556"/>
    </row>
    <row r="9557" spans="5:5" ht="14.25" thickTop="1" thickBot="1">
      <c r="E9557"/>
    </row>
    <row r="9558" spans="5:5" ht="14.25" thickTop="1" thickBot="1">
      <c r="E9558"/>
    </row>
    <row r="9559" spans="5:5" ht="14.25" thickTop="1" thickBot="1">
      <c r="E9559"/>
    </row>
    <row r="9560" spans="5:5" ht="14.25" thickTop="1" thickBot="1">
      <c r="E9560"/>
    </row>
    <row r="9561" spans="5:5" ht="14.25" thickTop="1" thickBot="1">
      <c r="E9561"/>
    </row>
    <row r="9562" spans="5:5" ht="14.25" thickTop="1" thickBot="1">
      <c r="E9562"/>
    </row>
    <row r="9563" spans="5:5" ht="14.25" thickTop="1" thickBot="1">
      <c r="E9563"/>
    </row>
    <row r="9564" spans="5:5" ht="14.25" thickTop="1" thickBot="1">
      <c r="E9564"/>
    </row>
    <row r="9565" spans="5:5" ht="14.25" thickTop="1" thickBot="1">
      <c r="E9565"/>
    </row>
    <row r="9566" spans="5:5" ht="14.25" thickTop="1" thickBot="1">
      <c r="E9566"/>
    </row>
    <row r="9567" spans="5:5" ht="14.25" thickTop="1" thickBot="1">
      <c r="E9567"/>
    </row>
    <row r="9568" spans="5:5" ht="14.25" thickTop="1" thickBot="1">
      <c r="E9568"/>
    </row>
    <row r="9569" spans="5:5" ht="14.25" thickTop="1" thickBot="1">
      <c r="E9569"/>
    </row>
    <row r="9570" spans="5:5" ht="14.25" thickTop="1" thickBot="1">
      <c r="E9570"/>
    </row>
    <row r="9571" spans="5:5" ht="14.25" thickTop="1" thickBot="1">
      <c r="E9571"/>
    </row>
    <row r="9572" spans="5:5" ht="14.25" thickTop="1" thickBot="1">
      <c r="E9572"/>
    </row>
    <row r="9573" spans="5:5" ht="14.25" thickTop="1" thickBot="1">
      <c r="E9573"/>
    </row>
    <row r="9574" spans="5:5" ht="14.25" thickTop="1" thickBot="1">
      <c r="E9574"/>
    </row>
    <row r="9575" spans="5:5" ht="14.25" thickTop="1" thickBot="1">
      <c r="E9575"/>
    </row>
    <row r="9576" spans="5:5" ht="14.25" thickTop="1" thickBot="1">
      <c r="E9576"/>
    </row>
    <row r="9577" spans="5:5" ht="14.25" thickTop="1" thickBot="1">
      <c r="E9577"/>
    </row>
    <row r="9578" spans="5:5" ht="14.25" thickTop="1" thickBot="1">
      <c r="E9578"/>
    </row>
    <row r="9579" spans="5:5" ht="14.25" thickTop="1" thickBot="1">
      <c r="E9579"/>
    </row>
    <row r="9580" spans="5:5" ht="14.25" thickTop="1" thickBot="1">
      <c r="E9580"/>
    </row>
    <row r="9581" spans="5:5" ht="14.25" thickTop="1" thickBot="1">
      <c r="E9581"/>
    </row>
    <row r="9582" spans="5:5" ht="14.25" thickTop="1" thickBot="1">
      <c r="E9582"/>
    </row>
    <row r="9583" spans="5:5" ht="14.25" thickTop="1" thickBot="1">
      <c r="E9583"/>
    </row>
    <row r="9584" spans="5:5" ht="14.25" thickTop="1" thickBot="1">
      <c r="E9584"/>
    </row>
    <row r="9585" spans="5:5" ht="14.25" thickTop="1" thickBot="1">
      <c r="E9585"/>
    </row>
    <row r="9586" spans="5:5" ht="14.25" thickTop="1" thickBot="1">
      <c r="E9586"/>
    </row>
    <row r="9587" spans="5:5" ht="14.25" thickTop="1" thickBot="1">
      <c r="E9587"/>
    </row>
    <row r="9588" spans="5:5" ht="14.25" thickTop="1" thickBot="1">
      <c r="E9588"/>
    </row>
    <row r="9589" spans="5:5" ht="14.25" thickTop="1" thickBot="1">
      <c r="E9589"/>
    </row>
    <row r="9590" spans="5:5" ht="14.25" thickTop="1" thickBot="1">
      <c r="E9590"/>
    </row>
    <row r="9591" spans="5:5" ht="14.25" thickTop="1" thickBot="1">
      <c r="E9591"/>
    </row>
    <row r="9592" spans="5:5" ht="14.25" thickTop="1" thickBot="1">
      <c r="E9592"/>
    </row>
    <row r="9593" spans="5:5" ht="14.25" thickTop="1" thickBot="1">
      <c r="E9593"/>
    </row>
    <row r="9594" spans="5:5" ht="14.25" thickTop="1" thickBot="1">
      <c r="E9594"/>
    </row>
    <row r="9595" spans="5:5" ht="14.25" thickTop="1" thickBot="1">
      <c r="E9595"/>
    </row>
    <row r="9596" spans="5:5" ht="14.25" thickTop="1" thickBot="1">
      <c r="E9596"/>
    </row>
    <row r="9597" spans="5:5" ht="14.25" thickTop="1" thickBot="1">
      <c r="E9597"/>
    </row>
    <row r="9598" spans="5:5" ht="14.25" thickTop="1" thickBot="1">
      <c r="E9598"/>
    </row>
    <row r="9599" spans="5:5" ht="14.25" thickTop="1" thickBot="1">
      <c r="E9599"/>
    </row>
    <row r="9600" spans="5:5" ht="14.25" thickTop="1" thickBot="1">
      <c r="E9600"/>
    </row>
    <row r="9601" spans="5:5" ht="14.25" thickTop="1" thickBot="1">
      <c r="E9601"/>
    </row>
    <row r="9602" spans="5:5" ht="14.25" thickTop="1" thickBot="1">
      <c r="E9602"/>
    </row>
    <row r="9603" spans="5:5" ht="14.25" thickTop="1" thickBot="1">
      <c r="E9603"/>
    </row>
    <row r="9604" spans="5:5" ht="14.25" thickTop="1" thickBot="1">
      <c r="E9604"/>
    </row>
    <row r="9605" spans="5:5" ht="14.25" thickTop="1" thickBot="1">
      <c r="E9605"/>
    </row>
    <row r="9606" spans="5:5" ht="14.25" thickTop="1" thickBot="1">
      <c r="E9606"/>
    </row>
    <row r="9607" spans="5:5" ht="14.25" thickTop="1" thickBot="1">
      <c r="E9607"/>
    </row>
    <row r="9608" spans="5:5" ht="14.25" thickTop="1" thickBot="1">
      <c r="E9608"/>
    </row>
    <row r="9609" spans="5:5" ht="14.25" thickTop="1" thickBot="1">
      <c r="E9609"/>
    </row>
    <row r="9610" spans="5:5" ht="14.25" thickTop="1" thickBot="1">
      <c r="E9610"/>
    </row>
    <row r="9611" spans="5:5" ht="14.25" thickTop="1" thickBot="1">
      <c r="E9611"/>
    </row>
    <row r="9612" spans="5:5" ht="14.25" thickTop="1" thickBot="1">
      <c r="E9612"/>
    </row>
    <row r="9613" spans="5:5" ht="14.25" thickTop="1" thickBot="1">
      <c r="E9613"/>
    </row>
    <row r="9614" spans="5:5" ht="14.25" thickTop="1" thickBot="1">
      <c r="E9614"/>
    </row>
    <row r="9615" spans="5:5" ht="14.25" thickTop="1" thickBot="1">
      <c r="E9615"/>
    </row>
    <row r="9616" spans="5:5" ht="14.25" thickTop="1" thickBot="1">
      <c r="E9616"/>
    </row>
    <row r="9617" spans="5:5" ht="14.25" thickTop="1" thickBot="1">
      <c r="E9617"/>
    </row>
    <row r="9618" spans="5:5" ht="14.25" thickTop="1" thickBot="1">
      <c r="E9618"/>
    </row>
    <row r="9619" spans="5:5" ht="14.25" thickTop="1" thickBot="1">
      <c r="E9619"/>
    </row>
    <row r="9620" spans="5:5" ht="14.25" thickTop="1" thickBot="1">
      <c r="E9620"/>
    </row>
    <row r="9621" spans="5:5" ht="14.25" thickTop="1" thickBot="1">
      <c r="E9621"/>
    </row>
    <row r="9622" spans="5:5" ht="14.25" thickTop="1" thickBot="1">
      <c r="E9622"/>
    </row>
    <row r="9623" spans="5:5" ht="14.25" thickTop="1" thickBot="1">
      <c r="E9623"/>
    </row>
    <row r="9624" spans="5:5" ht="14.25" thickTop="1" thickBot="1">
      <c r="E9624"/>
    </row>
    <row r="9625" spans="5:5" ht="14.25" thickTop="1" thickBot="1">
      <c r="E9625"/>
    </row>
    <row r="9626" spans="5:5" ht="14.25" thickTop="1" thickBot="1">
      <c r="E9626"/>
    </row>
    <row r="9627" spans="5:5" ht="14.25" thickTop="1" thickBot="1">
      <c r="E9627"/>
    </row>
    <row r="9628" spans="5:5" ht="14.25" thickTop="1" thickBot="1">
      <c r="E9628"/>
    </row>
    <row r="9629" spans="5:5" ht="14.25" thickTop="1" thickBot="1">
      <c r="E9629"/>
    </row>
    <row r="9630" spans="5:5" ht="14.25" thickTop="1" thickBot="1">
      <c r="E9630"/>
    </row>
    <row r="9631" spans="5:5" ht="14.25" thickTop="1" thickBot="1">
      <c r="E9631"/>
    </row>
    <row r="9632" spans="5:5" ht="14.25" thickTop="1" thickBot="1">
      <c r="E9632"/>
    </row>
    <row r="9633" spans="5:5" ht="14.25" thickTop="1" thickBot="1">
      <c r="E9633"/>
    </row>
    <row r="9634" spans="5:5" ht="14.25" thickTop="1" thickBot="1">
      <c r="E9634"/>
    </row>
    <row r="9635" spans="5:5" ht="14.25" thickTop="1" thickBot="1">
      <c r="E9635"/>
    </row>
    <row r="9636" spans="5:5" ht="14.25" thickTop="1" thickBot="1">
      <c r="E9636"/>
    </row>
    <row r="9637" spans="5:5" ht="14.25" thickTop="1" thickBot="1">
      <c r="E9637"/>
    </row>
    <row r="9638" spans="5:5" ht="14.25" thickTop="1" thickBot="1">
      <c r="E9638"/>
    </row>
    <row r="9639" spans="5:5" ht="14.25" thickTop="1" thickBot="1">
      <c r="E9639"/>
    </row>
    <row r="9640" spans="5:5" ht="14.25" thickTop="1" thickBot="1">
      <c r="E9640"/>
    </row>
    <row r="9641" spans="5:5" ht="14.25" thickTop="1" thickBot="1">
      <c r="E9641"/>
    </row>
    <row r="9642" spans="5:5" ht="14.25" thickTop="1" thickBot="1">
      <c r="E9642"/>
    </row>
    <row r="9643" spans="5:5" ht="14.25" thickTop="1" thickBot="1">
      <c r="E9643"/>
    </row>
    <row r="9644" spans="5:5" ht="14.25" thickTop="1" thickBot="1">
      <c r="E9644"/>
    </row>
    <row r="9645" spans="5:5" ht="14.25" thickTop="1" thickBot="1">
      <c r="E9645"/>
    </row>
    <row r="9646" spans="5:5" ht="14.25" thickTop="1" thickBot="1">
      <c r="E9646"/>
    </row>
    <row r="9647" spans="5:5" ht="14.25" thickTop="1" thickBot="1">
      <c r="E9647"/>
    </row>
    <row r="9648" spans="5:5" ht="14.25" thickTop="1" thickBot="1">
      <c r="E9648"/>
    </row>
    <row r="9649" spans="5:5" ht="14.25" thickTop="1" thickBot="1">
      <c r="E9649"/>
    </row>
    <row r="9650" spans="5:5" ht="14.25" thickTop="1" thickBot="1">
      <c r="E9650"/>
    </row>
    <row r="9651" spans="5:5" ht="14.25" thickTop="1" thickBot="1">
      <c r="E9651"/>
    </row>
    <row r="9652" spans="5:5" ht="14.25" thickTop="1" thickBot="1">
      <c r="E9652"/>
    </row>
    <row r="9653" spans="5:5" ht="14.25" thickTop="1" thickBot="1">
      <c r="E9653"/>
    </row>
    <row r="9654" spans="5:5" ht="14.25" thickTop="1" thickBot="1">
      <c r="E9654"/>
    </row>
    <row r="9655" spans="5:5" ht="14.25" thickTop="1" thickBot="1">
      <c r="E9655"/>
    </row>
    <row r="9656" spans="5:5" ht="14.25" thickTop="1" thickBot="1">
      <c r="E9656"/>
    </row>
    <row r="9657" spans="5:5" ht="14.25" thickTop="1" thickBot="1">
      <c r="E9657"/>
    </row>
    <row r="9658" spans="5:5" ht="14.25" thickTop="1" thickBot="1">
      <c r="E9658"/>
    </row>
    <row r="9659" spans="5:5" ht="14.25" thickTop="1" thickBot="1">
      <c r="E9659"/>
    </row>
    <row r="9660" spans="5:5" ht="14.25" thickTop="1" thickBot="1">
      <c r="E9660"/>
    </row>
    <row r="9661" spans="5:5" ht="14.25" thickTop="1" thickBot="1">
      <c r="E9661"/>
    </row>
    <row r="9662" spans="5:5" ht="14.25" thickTop="1" thickBot="1">
      <c r="E9662"/>
    </row>
    <row r="9663" spans="5:5" ht="14.25" thickTop="1" thickBot="1">
      <c r="E9663"/>
    </row>
    <row r="9664" spans="5:5" ht="14.25" thickTop="1" thickBot="1">
      <c r="E9664"/>
    </row>
    <row r="9665" spans="5:5" ht="14.25" thickTop="1" thickBot="1">
      <c r="E9665"/>
    </row>
    <row r="9666" spans="5:5" ht="14.25" thickTop="1" thickBot="1">
      <c r="E9666"/>
    </row>
    <row r="9667" spans="5:5" ht="14.25" thickTop="1" thickBot="1">
      <c r="E9667"/>
    </row>
    <row r="9668" spans="5:5" ht="14.25" thickTop="1" thickBot="1">
      <c r="E9668"/>
    </row>
    <row r="9669" spans="5:5" ht="14.25" thickTop="1" thickBot="1">
      <c r="E9669"/>
    </row>
    <row r="9670" spans="5:5" ht="14.25" thickTop="1" thickBot="1">
      <c r="E9670"/>
    </row>
    <row r="9671" spans="5:5" ht="14.25" thickTop="1" thickBot="1">
      <c r="E9671"/>
    </row>
    <row r="9672" spans="5:5" ht="14.25" thickTop="1" thickBot="1">
      <c r="E9672"/>
    </row>
    <row r="9673" spans="5:5" ht="14.25" thickTop="1" thickBot="1">
      <c r="E9673"/>
    </row>
    <row r="9674" spans="5:5" ht="14.25" thickTop="1" thickBot="1">
      <c r="E9674"/>
    </row>
    <row r="9675" spans="5:5" ht="14.25" thickTop="1" thickBot="1">
      <c r="E9675"/>
    </row>
    <row r="9676" spans="5:5" ht="14.25" thickTop="1" thickBot="1">
      <c r="E9676"/>
    </row>
    <row r="9677" spans="5:5" ht="14.25" thickTop="1" thickBot="1">
      <c r="E9677"/>
    </row>
    <row r="9678" spans="5:5" ht="14.25" thickTop="1" thickBot="1">
      <c r="E9678"/>
    </row>
    <row r="9679" spans="5:5" ht="14.25" thickTop="1" thickBot="1">
      <c r="E9679"/>
    </row>
    <row r="9680" spans="5:5" ht="14.25" thickTop="1" thickBot="1">
      <c r="E9680"/>
    </row>
    <row r="9681" spans="5:5" ht="14.25" thickTop="1" thickBot="1">
      <c r="E9681"/>
    </row>
    <row r="9682" spans="5:5" ht="14.25" thickTop="1" thickBot="1">
      <c r="E9682"/>
    </row>
    <row r="9683" spans="5:5" ht="14.25" thickTop="1" thickBot="1">
      <c r="E9683"/>
    </row>
    <row r="9684" spans="5:5" ht="14.25" thickTop="1" thickBot="1">
      <c r="E9684"/>
    </row>
    <row r="9685" spans="5:5" ht="14.25" thickTop="1" thickBot="1">
      <c r="E9685"/>
    </row>
    <row r="9686" spans="5:5" ht="14.25" thickTop="1" thickBot="1">
      <c r="E9686"/>
    </row>
    <row r="9687" spans="5:5" ht="14.25" thickTop="1" thickBot="1">
      <c r="E9687"/>
    </row>
    <row r="9688" spans="5:5" ht="14.25" thickTop="1" thickBot="1">
      <c r="E9688"/>
    </row>
    <row r="9689" spans="5:5" ht="14.25" thickTop="1" thickBot="1">
      <c r="E9689"/>
    </row>
    <row r="9690" spans="5:5" ht="14.25" thickTop="1" thickBot="1">
      <c r="E9690"/>
    </row>
    <row r="9691" spans="5:5" ht="14.25" thickTop="1" thickBot="1">
      <c r="E9691"/>
    </row>
    <row r="9692" spans="5:5" ht="14.25" thickTop="1" thickBot="1">
      <c r="E9692"/>
    </row>
    <row r="9693" spans="5:5" ht="14.25" thickTop="1" thickBot="1">
      <c r="E9693"/>
    </row>
    <row r="9694" spans="5:5" ht="14.25" thickTop="1" thickBot="1">
      <c r="E9694"/>
    </row>
    <row r="9695" spans="5:5" ht="14.25" thickTop="1" thickBot="1">
      <c r="E9695"/>
    </row>
    <row r="9696" spans="5:5" ht="14.25" thickTop="1" thickBot="1">
      <c r="E9696"/>
    </row>
    <row r="9697" spans="5:5" ht="14.25" thickTop="1" thickBot="1">
      <c r="E9697"/>
    </row>
    <row r="9698" spans="5:5" ht="14.25" thickTop="1" thickBot="1">
      <c r="E9698"/>
    </row>
    <row r="9699" spans="5:5" ht="14.25" thickTop="1" thickBot="1">
      <c r="E9699"/>
    </row>
    <row r="9700" spans="5:5" ht="14.25" thickTop="1" thickBot="1">
      <c r="E9700"/>
    </row>
    <row r="9701" spans="5:5" ht="14.25" thickTop="1" thickBot="1">
      <c r="E9701"/>
    </row>
    <row r="9702" spans="5:5" ht="14.25" thickTop="1" thickBot="1">
      <c r="E9702"/>
    </row>
    <row r="9703" spans="5:5" ht="14.25" thickTop="1" thickBot="1">
      <c r="E9703"/>
    </row>
    <row r="9704" spans="5:5" ht="14.25" thickTop="1" thickBot="1">
      <c r="E9704"/>
    </row>
    <row r="9705" spans="5:5" ht="14.25" thickTop="1" thickBot="1">
      <c r="E9705"/>
    </row>
    <row r="9706" spans="5:5" ht="14.25" thickTop="1" thickBot="1">
      <c r="E9706"/>
    </row>
    <row r="9707" spans="5:5" ht="14.25" thickTop="1" thickBot="1">
      <c r="E9707"/>
    </row>
    <row r="9708" spans="5:5" ht="14.25" thickTop="1" thickBot="1">
      <c r="E9708"/>
    </row>
    <row r="9709" spans="5:5" ht="14.25" thickTop="1" thickBot="1">
      <c r="E9709"/>
    </row>
    <row r="9710" spans="5:5" ht="14.25" thickTop="1" thickBot="1">
      <c r="E9710"/>
    </row>
    <row r="9711" spans="5:5" ht="14.25" thickTop="1" thickBot="1">
      <c r="E9711"/>
    </row>
    <row r="9712" spans="5:5" ht="14.25" thickTop="1" thickBot="1">
      <c r="E9712"/>
    </row>
    <row r="9713" spans="5:5" ht="14.25" thickTop="1" thickBot="1">
      <c r="E9713"/>
    </row>
    <row r="9714" spans="5:5" ht="14.25" thickTop="1" thickBot="1">
      <c r="E9714"/>
    </row>
    <row r="9715" spans="5:5" ht="14.25" thickTop="1" thickBot="1">
      <c r="E9715"/>
    </row>
    <row r="9716" spans="5:5" ht="14.25" thickTop="1" thickBot="1">
      <c r="E9716"/>
    </row>
    <row r="9717" spans="5:5" ht="14.25" thickTop="1" thickBot="1">
      <c r="E9717"/>
    </row>
    <row r="9718" spans="5:5" ht="14.25" thickTop="1" thickBot="1">
      <c r="E9718"/>
    </row>
    <row r="9719" spans="5:5" ht="14.25" thickTop="1" thickBot="1">
      <c r="E9719"/>
    </row>
    <row r="9720" spans="5:5" ht="14.25" thickTop="1" thickBot="1">
      <c r="E9720"/>
    </row>
    <row r="9721" spans="5:5" ht="14.25" thickTop="1" thickBot="1">
      <c r="E9721"/>
    </row>
    <row r="9722" spans="5:5" ht="14.25" thickTop="1" thickBot="1">
      <c r="E9722"/>
    </row>
    <row r="9723" spans="5:5" ht="14.25" thickTop="1" thickBot="1">
      <c r="E9723"/>
    </row>
    <row r="9724" spans="5:5" ht="14.25" thickTop="1" thickBot="1">
      <c r="E9724"/>
    </row>
    <row r="9725" spans="5:5" ht="14.25" thickTop="1" thickBot="1">
      <c r="E9725"/>
    </row>
    <row r="9726" spans="5:5" ht="14.25" thickTop="1" thickBot="1">
      <c r="E9726"/>
    </row>
    <row r="9727" spans="5:5" ht="14.25" thickTop="1" thickBot="1">
      <c r="E9727"/>
    </row>
    <row r="9728" spans="5:5" ht="14.25" thickTop="1" thickBot="1">
      <c r="E9728"/>
    </row>
    <row r="9729" spans="5:5" ht="14.25" thickTop="1" thickBot="1">
      <c r="E9729"/>
    </row>
    <row r="9730" spans="5:5" ht="14.25" thickTop="1" thickBot="1">
      <c r="E9730"/>
    </row>
    <row r="9731" spans="5:5" ht="14.25" thickTop="1" thickBot="1">
      <c r="E9731"/>
    </row>
    <row r="9732" spans="5:5" ht="14.25" thickTop="1" thickBot="1">
      <c r="E9732"/>
    </row>
    <row r="9733" spans="5:5" ht="14.25" thickTop="1" thickBot="1">
      <c r="E9733"/>
    </row>
    <row r="9734" spans="5:5" ht="14.25" thickTop="1" thickBot="1">
      <c r="E9734"/>
    </row>
    <row r="9735" spans="5:5" ht="14.25" thickTop="1" thickBot="1">
      <c r="E9735"/>
    </row>
    <row r="9736" spans="5:5" ht="14.25" thickTop="1" thickBot="1">
      <c r="E9736"/>
    </row>
    <row r="9737" spans="5:5" ht="14.25" thickTop="1" thickBot="1">
      <c r="E9737"/>
    </row>
    <row r="9738" spans="5:5" ht="14.25" thickTop="1" thickBot="1">
      <c r="E9738"/>
    </row>
    <row r="9739" spans="5:5" ht="14.25" thickTop="1" thickBot="1">
      <c r="E9739"/>
    </row>
    <row r="9740" spans="5:5" ht="14.25" thickTop="1" thickBot="1">
      <c r="E9740"/>
    </row>
    <row r="9741" spans="5:5" ht="14.25" thickTop="1" thickBot="1">
      <c r="E9741"/>
    </row>
    <row r="9742" spans="5:5" ht="14.25" thickTop="1" thickBot="1">
      <c r="E9742"/>
    </row>
    <row r="9743" spans="5:5" ht="14.25" thickTop="1" thickBot="1">
      <c r="E9743"/>
    </row>
    <row r="9744" spans="5:5" ht="14.25" thickTop="1" thickBot="1">
      <c r="E9744"/>
    </row>
    <row r="9745" spans="5:5" ht="14.25" thickTop="1" thickBot="1">
      <c r="E9745"/>
    </row>
    <row r="9746" spans="5:5" ht="14.25" thickTop="1" thickBot="1">
      <c r="E9746"/>
    </row>
    <row r="9747" spans="5:5" ht="14.25" thickTop="1" thickBot="1">
      <c r="E9747"/>
    </row>
    <row r="9748" spans="5:5" ht="14.25" thickTop="1" thickBot="1">
      <c r="E9748"/>
    </row>
    <row r="9749" spans="5:5" ht="14.25" thickTop="1" thickBot="1">
      <c r="E9749"/>
    </row>
    <row r="9750" spans="5:5" ht="14.25" thickTop="1" thickBot="1">
      <c r="E9750"/>
    </row>
    <row r="9751" spans="5:5" ht="14.25" thickTop="1" thickBot="1">
      <c r="E9751"/>
    </row>
    <row r="9752" spans="5:5" ht="14.25" thickTop="1" thickBot="1">
      <c r="E9752"/>
    </row>
    <row r="9753" spans="5:5" ht="14.25" thickTop="1" thickBot="1">
      <c r="E9753"/>
    </row>
    <row r="9754" spans="5:5" ht="14.25" thickTop="1" thickBot="1">
      <c r="E9754"/>
    </row>
    <row r="9755" spans="5:5" ht="14.25" thickTop="1" thickBot="1">
      <c r="E9755"/>
    </row>
    <row r="9756" spans="5:5" ht="14.25" thickTop="1" thickBot="1">
      <c r="E9756"/>
    </row>
    <row r="9757" spans="5:5" ht="14.25" thickTop="1" thickBot="1">
      <c r="E9757"/>
    </row>
    <row r="9758" spans="5:5" ht="14.25" thickTop="1" thickBot="1">
      <c r="E9758"/>
    </row>
    <row r="9759" spans="5:5" ht="14.25" thickTop="1" thickBot="1">
      <c r="E9759"/>
    </row>
    <row r="9760" spans="5:5" ht="14.25" thickTop="1" thickBot="1">
      <c r="E9760"/>
    </row>
    <row r="9761" spans="5:5" ht="14.25" thickTop="1" thickBot="1">
      <c r="E9761"/>
    </row>
    <row r="9762" spans="5:5" ht="14.25" thickTop="1" thickBot="1">
      <c r="E9762"/>
    </row>
    <row r="9763" spans="5:5" ht="14.25" thickTop="1" thickBot="1">
      <c r="E9763"/>
    </row>
    <row r="9764" spans="5:5" ht="14.25" thickTop="1" thickBot="1">
      <c r="E9764"/>
    </row>
    <row r="9765" spans="5:5" ht="14.25" thickTop="1" thickBot="1">
      <c r="E9765"/>
    </row>
    <row r="9766" spans="5:5" ht="14.25" thickTop="1" thickBot="1">
      <c r="E9766"/>
    </row>
    <row r="9767" spans="5:5" ht="14.25" thickTop="1" thickBot="1">
      <c r="E9767"/>
    </row>
    <row r="9768" spans="5:5" ht="14.25" thickTop="1" thickBot="1">
      <c r="E9768"/>
    </row>
    <row r="9769" spans="5:5" ht="14.25" thickTop="1" thickBot="1">
      <c r="E9769"/>
    </row>
    <row r="9770" spans="5:5" ht="14.25" thickTop="1" thickBot="1">
      <c r="E9770"/>
    </row>
    <row r="9771" spans="5:5" ht="14.25" thickTop="1" thickBot="1">
      <c r="E9771"/>
    </row>
    <row r="9772" spans="5:5" ht="14.25" thickTop="1" thickBot="1">
      <c r="E9772"/>
    </row>
    <row r="9773" spans="5:5" ht="14.25" thickTop="1" thickBot="1">
      <c r="E9773"/>
    </row>
    <row r="9774" spans="5:5" ht="14.25" thickTop="1" thickBot="1">
      <c r="E9774"/>
    </row>
    <row r="9775" spans="5:5" ht="14.25" thickTop="1" thickBot="1">
      <c r="E9775"/>
    </row>
    <row r="9776" spans="5:5" ht="14.25" thickTop="1" thickBot="1">
      <c r="E9776"/>
    </row>
    <row r="9777" spans="5:5" ht="14.25" thickTop="1" thickBot="1">
      <c r="E9777"/>
    </row>
    <row r="9778" spans="5:5" ht="14.25" thickTop="1" thickBot="1">
      <c r="E9778"/>
    </row>
    <row r="9779" spans="5:5" ht="14.25" thickTop="1" thickBot="1">
      <c r="E9779"/>
    </row>
    <row r="9780" spans="5:5" ht="14.25" thickTop="1" thickBot="1">
      <c r="E9780"/>
    </row>
    <row r="9781" spans="5:5" ht="14.25" thickTop="1" thickBot="1">
      <c r="E9781"/>
    </row>
    <row r="9782" spans="5:5" ht="14.25" thickTop="1" thickBot="1">
      <c r="E9782"/>
    </row>
    <row r="9783" spans="5:5" ht="14.25" thickTop="1" thickBot="1">
      <c r="E9783"/>
    </row>
    <row r="9784" spans="5:5" ht="14.25" thickTop="1" thickBot="1">
      <c r="E9784"/>
    </row>
    <row r="9785" spans="5:5" ht="14.25" thickTop="1" thickBot="1">
      <c r="E9785"/>
    </row>
    <row r="9786" spans="5:5" ht="14.25" thickTop="1" thickBot="1">
      <c r="E9786"/>
    </row>
    <row r="9787" spans="5:5" ht="14.25" thickTop="1" thickBot="1">
      <c r="E9787"/>
    </row>
    <row r="9788" spans="5:5" ht="14.25" thickTop="1" thickBot="1">
      <c r="E9788"/>
    </row>
    <row r="9789" spans="5:5" ht="14.25" thickTop="1" thickBot="1">
      <c r="E9789"/>
    </row>
    <row r="9790" spans="5:5" ht="14.25" thickTop="1" thickBot="1">
      <c r="E9790"/>
    </row>
    <row r="9791" spans="5:5" ht="14.25" thickTop="1" thickBot="1">
      <c r="E9791"/>
    </row>
    <row r="9792" spans="5:5" ht="14.25" thickTop="1" thickBot="1">
      <c r="E9792"/>
    </row>
    <row r="9793" spans="5:5" ht="14.25" thickTop="1" thickBot="1">
      <c r="E9793"/>
    </row>
    <row r="9794" spans="5:5" ht="14.25" thickTop="1" thickBot="1">
      <c r="E9794"/>
    </row>
    <row r="9795" spans="5:5" ht="14.25" thickTop="1" thickBot="1">
      <c r="E9795"/>
    </row>
    <row r="9796" spans="5:5" ht="14.25" thickTop="1" thickBot="1">
      <c r="E9796"/>
    </row>
    <row r="9797" spans="5:5" ht="14.25" thickTop="1" thickBot="1">
      <c r="E9797"/>
    </row>
    <row r="9798" spans="5:5" ht="14.25" thickTop="1" thickBot="1">
      <c r="E9798"/>
    </row>
    <row r="9799" spans="5:5" ht="14.25" thickTop="1" thickBot="1">
      <c r="E9799"/>
    </row>
    <row r="9800" spans="5:5" ht="14.25" thickTop="1" thickBot="1">
      <c r="E9800"/>
    </row>
    <row r="9801" spans="5:5" ht="14.25" thickTop="1" thickBot="1">
      <c r="E9801"/>
    </row>
    <row r="9802" spans="5:5" ht="14.25" thickTop="1" thickBot="1">
      <c r="E9802"/>
    </row>
    <row r="9803" spans="5:5" ht="14.25" thickTop="1" thickBot="1">
      <c r="E9803"/>
    </row>
    <row r="9804" spans="5:5" ht="14.25" thickTop="1" thickBot="1">
      <c r="E9804"/>
    </row>
    <row r="9805" spans="5:5" ht="14.25" thickTop="1" thickBot="1">
      <c r="E9805"/>
    </row>
    <row r="9806" spans="5:5" ht="14.25" thickTop="1" thickBot="1">
      <c r="E9806"/>
    </row>
    <row r="9807" spans="5:5" ht="14.25" thickTop="1" thickBot="1">
      <c r="E9807"/>
    </row>
    <row r="9808" spans="5:5" ht="14.25" thickTop="1" thickBot="1">
      <c r="E9808"/>
    </row>
    <row r="9809" spans="5:5" ht="14.25" thickTop="1" thickBot="1">
      <c r="E9809"/>
    </row>
    <row r="9810" spans="5:5" ht="14.25" thickTop="1" thickBot="1">
      <c r="E9810"/>
    </row>
    <row r="9811" spans="5:5" ht="14.25" thickTop="1" thickBot="1">
      <c r="E9811"/>
    </row>
    <row r="9812" spans="5:5" ht="14.25" thickTop="1" thickBot="1">
      <c r="E9812"/>
    </row>
    <row r="9813" spans="5:5" ht="14.25" thickTop="1" thickBot="1">
      <c r="E9813"/>
    </row>
    <row r="9814" spans="5:5" ht="14.25" thickTop="1" thickBot="1">
      <c r="E9814"/>
    </row>
    <row r="9815" spans="5:5" ht="14.25" thickTop="1" thickBot="1">
      <c r="E9815"/>
    </row>
    <row r="9816" spans="5:5" ht="14.25" thickTop="1" thickBot="1">
      <c r="E9816"/>
    </row>
    <row r="9817" spans="5:5" ht="14.25" thickTop="1" thickBot="1">
      <c r="E9817"/>
    </row>
    <row r="9818" spans="5:5" ht="14.25" thickTop="1" thickBot="1">
      <c r="E9818"/>
    </row>
    <row r="9819" spans="5:5" ht="14.25" thickTop="1" thickBot="1">
      <c r="E9819"/>
    </row>
    <row r="9820" spans="5:5" ht="14.25" thickTop="1" thickBot="1">
      <c r="E9820"/>
    </row>
    <row r="9821" spans="5:5" ht="14.25" thickTop="1" thickBot="1">
      <c r="E9821"/>
    </row>
    <row r="9822" spans="5:5" ht="14.25" thickTop="1" thickBot="1">
      <c r="E9822"/>
    </row>
    <row r="9823" spans="5:5" ht="14.25" thickTop="1" thickBot="1">
      <c r="E9823"/>
    </row>
    <row r="9824" spans="5:5" ht="14.25" thickTop="1" thickBot="1">
      <c r="E9824"/>
    </row>
    <row r="9825" spans="5:5" ht="14.25" thickTop="1" thickBot="1">
      <c r="E9825"/>
    </row>
    <row r="9826" spans="5:5" ht="14.25" thickTop="1" thickBot="1">
      <c r="E9826"/>
    </row>
    <row r="9827" spans="5:5" ht="14.25" thickTop="1" thickBot="1">
      <c r="E9827"/>
    </row>
    <row r="9828" spans="5:5" ht="14.25" thickTop="1" thickBot="1">
      <c r="E9828"/>
    </row>
    <row r="9829" spans="5:5" ht="14.25" thickTop="1" thickBot="1">
      <c r="E9829"/>
    </row>
    <row r="9830" spans="5:5" ht="14.25" thickTop="1" thickBot="1">
      <c r="E9830"/>
    </row>
    <row r="9831" spans="5:5" ht="14.25" thickTop="1" thickBot="1">
      <c r="E9831"/>
    </row>
    <row r="9832" spans="5:5" ht="14.25" thickTop="1" thickBot="1">
      <c r="E9832"/>
    </row>
    <row r="9833" spans="5:5" ht="14.25" thickTop="1" thickBot="1">
      <c r="E9833"/>
    </row>
    <row r="9834" spans="5:5" ht="14.25" thickTop="1" thickBot="1">
      <c r="E9834"/>
    </row>
    <row r="9835" spans="5:5" ht="14.25" thickTop="1" thickBot="1">
      <c r="E9835"/>
    </row>
    <row r="9836" spans="5:5" ht="14.25" thickTop="1" thickBot="1">
      <c r="E9836"/>
    </row>
    <row r="9837" spans="5:5" ht="14.25" thickTop="1" thickBot="1">
      <c r="E9837"/>
    </row>
    <row r="9838" spans="5:5" ht="14.25" thickTop="1" thickBot="1">
      <c r="E9838"/>
    </row>
    <row r="9839" spans="5:5" ht="14.25" thickTop="1" thickBot="1">
      <c r="E9839"/>
    </row>
    <row r="9840" spans="5:5" ht="14.25" thickTop="1" thickBot="1">
      <c r="E9840"/>
    </row>
    <row r="9841" spans="5:5" ht="14.25" thickTop="1" thickBot="1">
      <c r="E9841"/>
    </row>
    <row r="9842" spans="5:5" ht="14.25" thickTop="1" thickBot="1">
      <c r="E9842"/>
    </row>
    <row r="9843" spans="5:5" ht="14.25" thickTop="1" thickBot="1">
      <c r="E9843"/>
    </row>
    <row r="9844" spans="5:5" ht="14.25" thickTop="1" thickBot="1">
      <c r="E9844"/>
    </row>
    <row r="9845" spans="5:5" ht="14.25" thickTop="1" thickBot="1">
      <c r="E9845"/>
    </row>
    <row r="9846" spans="5:5" ht="14.25" thickTop="1" thickBot="1">
      <c r="E9846"/>
    </row>
    <row r="9847" spans="5:5" ht="14.25" thickTop="1" thickBot="1">
      <c r="E9847"/>
    </row>
    <row r="9848" spans="5:5" ht="14.25" thickTop="1" thickBot="1">
      <c r="E9848"/>
    </row>
    <row r="9849" spans="5:5" ht="14.25" thickTop="1" thickBot="1">
      <c r="E9849"/>
    </row>
    <row r="9850" spans="5:5" ht="14.25" thickTop="1" thickBot="1">
      <c r="E9850"/>
    </row>
    <row r="9851" spans="5:5" ht="14.25" thickTop="1" thickBot="1">
      <c r="E9851"/>
    </row>
    <row r="9852" spans="5:5" ht="14.25" thickTop="1" thickBot="1">
      <c r="E9852"/>
    </row>
    <row r="9853" spans="5:5" ht="14.25" thickTop="1" thickBot="1">
      <c r="E9853"/>
    </row>
    <row r="9854" spans="5:5" ht="14.25" thickTop="1" thickBot="1">
      <c r="E9854"/>
    </row>
    <row r="9855" spans="5:5" ht="14.25" thickTop="1" thickBot="1">
      <c r="E9855"/>
    </row>
    <row r="9856" spans="5:5" ht="14.25" thickTop="1" thickBot="1">
      <c r="E9856"/>
    </row>
    <row r="9857" spans="5:5" ht="14.25" thickTop="1" thickBot="1">
      <c r="E9857"/>
    </row>
    <row r="9858" spans="5:5" ht="14.25" thickTop="1" thickBot="1">
      <c r="E9858"/>
    </row>
    <row r="9859" spans="5:5" ht="14.25" thickTop="1" thickBot="1">
      <c r="E9859"/>
    </row>
    <row r="9860" spans="5:5" ht="14.25" thickTop="1" thickBot="1">
      <c r="E9860"/>
    </row>
    <row r="9861" spans="5:5" ht="14.25" thickTop="1" thickBot="1">
      <c r="E9861"/>
    </row>
    <row r="9862" spans="5:5" ht="14.25" thickTop="1" thickBot="1">
      <c r="E9862"/>
    </row>
    <row r="9863" spans="5:5" ht="14.25" thickTop="1" thickBot="1">
      <c r="E9863"/>
    </row>
    <row r="9864" spans="5:5" ht="14.25" thickTop="1" thickBot="1">
      <c r="E9864"/>
    </row>
    <row r="9865" spans="5:5" ht="14.25" thickTop="1" thickBot="1">
      <c r="E9865"/>
    </row>
    <row r="9866" spans="5:5" ht="14.25" thickTop="1" thickBot="1">
      <c r="E9866"/>
    </row>
    <row r="9867" spans="5:5" ht="14.25" thickTop="1" thickBot="1">
      <c r="E9867"/>
    </row>
    <row r="9868" spans="5:5" ht="14.25" thickTop="1" thickBot="1">
      <c r="E9868"/>
    </row>
    <row r="9869" spans="5:5" ht="14.25" thickTop="1" thickBot="1">
      <c r="E9869"/>
    </row>
    <row r="9870" spans="5:5" ht="14.25" thickTop="1" thickBot="1">
      <c r="E9870"/>
    </row>
    <row r="9871" spans="5:5" ht="14.25" thickTop="1" thickBot="1">
      <c r="E9871"/>
    </row>
    <row r="9872" spans="5:5" ht="14.25" thickTop="1" thickBot="1">
      <c r="E9872"/>
    </row>
    <row r="9873" spans="5:5" ht="14.25" thickTop="1" thickBot="1">
      <c r="E9873"/>
    </row>
    <row r="9874" spans="5:5" ht="14.25" thickTop="1" thickBot="1">
      <c r="E9874"/>
    </row>
    <row r="9875" spans="5:5" ht="14.25" thickTop="1" thickBot="1">
      <c r="E9875"/>
    </row>
    <row r="9876" spans="5:5" ht="14.25" thickTop="1" thickBot="1">
      <c r="E9876"/>
    </row>
    <row r="9877" spans="5:5" ht="14.25" thickTop="1" thickBot="1">
      <c r="E9877"/>
    </row>
    <row r="9878" spans="5:5" ht="14.25" thickTop="1" thickBot="1">
      <c r="E9878"/>
    </row>
    <row r="9879" spans="5:5" ht="14.25" thickTop="1" thickBot="1">
      <c r="E9879"/>
    </row>
    <row r="9880" spans="5:5" ht="14.25" thickTop="1" thickBot="1">
      <c r="E9880"/>
    </row>
    <row r="9881" spans="5:5" ht="14.25" thickTop="1" thickBot="1">
      <c r="E9881"/>
    </row>
    <row r="9882" spans="5:5" ht="14.25" thickTop="1" thickBot="1">
      <c r="E9882"/>
    </row>
    <row r="9883" spans="5:5" ht="14.25" thickTop="1" thickBot="1">
      <c r="E9883"/>
    </row>
    <row r="9884" spans="5:5" ht="14.25" thickTop="1" thickBot="1">
      <c r="E9884"/>
    </row>
    <row r="9885" spans="5:5" ht="14.25" thickTop="1" thickBot="1">
      <c r="E9885"/>
    </row>
    <row r="9886" spans="5:5" ht="14.25" thickTop="1" thickBot="1">
      <c r="E9886"/>
    </row>
    <row r="9887" spans="5:5" ht="14.25" thickTop="1" thickBot="1">
      <c r="E9887"/>
    </row>
    <row r="9888" spans="5:5" ht="14.25" thickTop="1" thickBot="1">
      <c r="E9888"/>
    </row>
    <row r="9889" spans="5:5" ht="14.25" thickTop="1" thickBot="1">
      <c r="E9889"/>
    </row>
    <row r="9890" spans="5:5" ht="14.25" thickTop="1" thickBot="1">
      <c r="E9890"/>
    </row>
    <row r="9891" spans="5:5" ht="14.25" thickTop="1" thickBot="1">
      <c r="E9891"/>
    </row>
    <row r="9892" spans="5:5" ht="14.25" thickTop="1" thickBot="1">
      <c r="E9892"/>
    </row>
    <row r="9893" spans="5:5" ht="14.25" thickTop="1" thickBot="1">
      <c r="E9893"/>
    </row>
    <row r="9894" spans="5:5" ht="14.25" thickTop="1" thickBot="1">
      <c r="E9894"/>
    </row>
    <row r="9895" spans="5:5" ht="14.25" thickTop="1" thickBot="1">
      <c r="E9895"/>
    </row>
    <row r="9896" spans="5:5" ht="14.25" thickTop="1" thickBot="1">
      <c r="E9896"/>
    </row>
    <row r="9897" spans="5:5" ht="14.25" thickTop="1" thickBot="1">
      <c r="E9897"/>
    </row>
    <row r="9898" spans="5:5" ht="14.25" thickTop="1" thickBot="1">
      <c r="E9898"/>
    </row>
    <row r="9899" spans="5:5" ht="14.25" thickTop="1" thickBot="1">
      <c r="E9899"/>
    </row>
    <row r="9900" spans="5:5" ht="14.25" thickTop="1" thickBot="1">
      <c r="E9900"/>
    </row>
    <row r="9901" spans="5:5" ht="14.25" thickTop="1" thickBot="1">
      <c r="E9901"/>
    </row>
    <row r="9902" spans="5:5" ht="14.25" thickTop="1" thickBot="1">
      <c r="E9902"/>
    </row>
    <row r="9903" spans="5:5" ht="14.25" thickTop="1" thickBot="1">
      <c r="E9903"/>
    </row>
    <row r="9904" spans="5:5" ht="14.25" thickTop="1" thickBot="1">
      <c r="E9904"/>
    </row>
    <row r="9905" spans="5:5" ht="14.25" thickTop="1" thickBot="1">
      <c r="E9905"/>
    </row>
    <row r="9906" spans="5:5" ht="14.25" thickTop="1" thickBot="1">
      <c r="E9906"/>
    </row>
    <row r="9907" spans="5:5" ht="14.25" thickTop="1" thickBot="1">
      <c r="E9907"/>
    </row>
    <row r="9908" spans="5:5" ht="14.25" thickTop="1" thickBot="1">
      <c r="E9908"/>
    </row>
    <row r="9909" spans="5:5" ht="14.25" thickTop="1" thickBot="1">
      <c r="E9909"/>
    </row>
    <row r="9910" spans="5:5" ht="14.25" thickTop="1" thickBot="1">
      <c r="E9910"/>
    </row>
    <row r="9911" spans="5:5" ht="14.25" thickTop="1" thickBot="1">
      <c r="E9911"/>
    </row>
    <row r="9912" spans="5:5" ht="14.25" thickTop="1" thickBot="1">
      <c r="E9912"/>
    </row>
    <row r="9913" spans="5:5" ht="14.25" thickTop="1" thickBot="1">
      <c r="E9913"/>
    </row>
    <row r="9914" spans="5:5" ht="14.25" thickTop="1" thickBot="1">
      <c r="E9914"/>
    </row>
    <row r="9915" spans="5:5" ht="14.25" thickTop="1" thickBot="1">
      <c r="E9915"/>
    </row>
    <row r="9916" spans="5:5" ht="14.25" thickTop="1" thickBot="1">
      <c r="E9916"/>
    </row>
    <row r="9917" spans="5:5" ht="14.25" thickTop="1" thickBot="1">
      <c r="E9917"/>
    </row>
    <row r="9918" spans="5:5" ht="14.25" thickTop="1" thickBot="1">
      <c r="E9918"/>
    </row>
    <row r="9919" spans="5:5" ht="14.25" thickTop="1" thickBot="1">
      <c r="E9919"/>
    </row>
    <row r="9920" spans="5:5" ht="14.25" thickTop="1" thickBot="1">
      <c r="E9920"/>
    </row>
    <row r="9921" spans="5:5" ht="14.25" thickTop="1" thickBot="1">
      <c r="E9921"/>
    </row>
    <row r="9922" spans="5:5" ht="14.25" thickTop="1" thickBot="1">
      <c r="E9922"/>
    </row>
    <row r="9923" spans="5:5" ht="14.25" thickTop="1" thickBot="1">
      <c r="E9923"/>
    </row>
    <row r="9924" spans="5:5" ht="14.25" thickTop="1" thickBot="1">
      <c r="E9924"/>
    </row>
    <row r="9925" spans="5:5" ht="14.25" thickTop="1" thickBot="1">
      <c r="E9925"/>
    </row>
    <row r="9926" spans="5:5" ht="14.25" thickTop="1" thickBot="1">
      <c r="E9926"/>
    </row>
    <row r="9927" spans="5:5" ht="14.25" thickTop="1" thickBot="1">
      <c r="E9927"/>
    </row>
    <row r="9928" spans="5:5" ht="14.25" thickTop="1" thickBot="1">
      <c r="E9928"/>
    </row>
    <row r="9929" spans="5:5" ht="14.25" thickTop="1" thickBot="1">
      <c r="E9929"/>
    </row>
    <row r="9930" spans="5:5" ht="14.25" thickTop="1" thickBot="1">
      <c r="E9930"/>
    </row>
    <row r="9931" spans="5:5" ht="14.25" thickTop="1" thickBot="1">
      <c r="E9931"/>
    </row>
    <row r="9932" spans="5:5" ht="14.25" thickTop="1" thickBot="1">
      <c r="E9932"/>
    </row>
    <row r="9933" spans="5:5" ht="14.25" thickTop="1" thickBot="1">
      <c r="E9933"/>
    </row>
    <row r="9934" spans="5:5" ht="14.25" thickTop="1" thickBot="1">
      <c r="E9934"/>
    </row>
    <row r="9935" spans="5:5" ht="14.25" thickTop="1" thickBot="1">
      <c r="E9935"/>
    </row>
    <row r="9936" spans="5:5" ht="14.25" thickTop="1" thickBot="1">
      <c r="E9936"/>
    </row>
    <row r="9937" spans="5:5" ht="14.25" thickTop="1" thickBot="1">
      <c r="E9937"/>
    </row>
    <row r="9938" spans="5:5" ht="14.25" thickTop="1" thickBot="1">
      <c r="E9938"/>
    </row>
    <row r="9939" spans="5:5" ht="14.25" thickTop="1" thickBot="1">
      <c r="E9939"/>
    </row>
    <row r="9940" spans="5:5" ht="14.25" thickTop="1" thickBot="1">
      <c r="E9940"/>
    </row>
    <row r="9941" spans="5:5" ht="14.25" thickTop="1" thickBot="1">
      <c r="E9941"/>
    </row>
    <row r="9942" spans="5:5" ht="14.25" thickTop="1" thickBot="1">
      <c r="E9942"/>
    </row>
    <row r="9943" spans="5:5" ht="14.25" thickTop="1" thickBot="1">
      <c r="E9943"/>
    </row>
    <row r="9944" spans="5:5" ht="14.25" thickTop="1" thickBot="1">
      <c r="E9944"/>
    </row>
    <row r="9945" spans="5:5" ht="14.25" thickTop="1" thickBot="1">
      <c r="E9945"/>
    </row>
    <row r="9946" spans="5:5" ht="14.25" thickTop="1" thickBot="1">
      <c r="E9946"/>
    </row>
    <row r="9947" spans="5:5" ht="14.25" thickTop="1" thickBot="1">
      <c r="E9947"/>
    </row>
    <row r="9948" spans="5:5" ht="14.25" thickTop="1" thickBot="1">
      <c r="E9948"/>
    </row>
    <row r="9949" spans="5:5" ht="14.25" thickTop="1" thickBot="1">
      <c r="E9949"/>
    </row>
    <row r="9950" spans="5:5" ht="14.25" thickTop="1" thickBot="1">
      <c r="E9950"/>
    </row>
    <row r="9951" spans="5:5" ht="14.25" thickTop="1" thickBot="1">
      <c r="E9951"/>
    </row>
    <row r="9952" spans="5:5" ht="14.25" thickTop="1" thickBot="1">
      <c r="E9952"/>
    </row>
    <row r="9953" spans="5:5" ht="14.25" thickTop="1" thickBot="1">
      <c r="E9953"/>
    </row>
    <row r="9954" spans="5:5" ht="14.25" thickTop="1" thickBot="1">
      <c r="E9954"/>
    </row>
    <row r="9955" spans="5:5" ht="14.25" thickTop="1" thickBot="1">
      <c r="E9955"/>
    </row>
    <row r="9956" spans="5:5" ht="14.25" thickTop="1" thickBot="1">
      <c r="E9956"/>
    </row>
    <row r="9957" spans="5:5" ht="14.25" thickTop="1" thickBot="1">
      <c r="E9957"/>
    </row>
    <row r="9958" spans="5:5" ht="14.25" thickTop="1" thickBot="1">
      <c r="E9958"/>
    </row>
    <row r="9959" spans="5:5" ht="14.25" thickTop="1" thickBot="1">
      <c r="E9959"/>
    </row>
    <row r="9960" spans="5:5" ht="14.25" thickTop="1" thickBot="1">
      <c r="E9960"/>
    </row>
    <row r="9961" spans="5:5" ht="14.25" thickTop="1" thickBot="1">
      <c r="E9961"/>
    </row>
    <row r="9962" spans="5:5" ht="14.25" thickTop="1" thickBot="1">
      <c r="E9962"/>
    </row>
    <row r="9963" spans="5:5" ht="14.25" thickTop="1" thickBot="1">
      <c r="E9963"/>
    </row>
    <row r="9964" spans="5:5" ht="14.25" thickTop="1" thickBot="1">
      <c r="E9964"/>
    </row>
    <row r="9965" spans="5:5" ht="14.25" thickTop="1" thickBot="1">
      <c r="E9965"/>
    </row>
    <row r="9966" spans="5:5" ht="14.25" thickTop="1" thickBot="1">
      <c r="E9966"/>
    </row>
    <row r="9967" spans="5:5" ht="14.25" thickTop="1" thickBot="1">
      <c r="E9967"/>
    </row>
    <row r="9968" spans="5:5" ht="14.25" thickTop="1" thickBot="1">
      <c r="E9968"/>
    </row>
    <row r="9969" spans="5:5" ht="14.25" thickTop="1" thickBot="1">
      <c r="E9969"/>
    </row>
    <row r="9970" spans="5:5" ht="14.25" thickTop="1" thickBot="1">
      <c r="E9970"/>
    </row>
    <row r="9971" spans="5:5" ht="14.25" thickTop="1" thickBot="1">
      <c r="E9971"/>
    </row>
    <row r="9972" spans="5:5" ht="14.25" thickTop="1" thickBot="1">
      <c r="E9972"/>
    </row>
    <row r="9973" spans="5:5" ht="14.25" thickTop="1" thickBot="1">
      <c r="E9973"/>
    </row>
    <row r="9974" spans="5:5" ht="14.25" thickTop="1" thickBot="1">
      <c r="E9974"/>
    </row>
    <row r="9975" spans="5:5" ht="14.25" thickTop="1" thickBot="1">
      <c r="E9975"/>
    </row>
    <row r="9976" spans="5:5" ht="14.25" thickTop="1" thickBot="1">
      <c r="E9976"/>
    </row>
    <row r="9977" spans="5:5" ht="14.25" thickTop="1" thickBot="1">
      <c r="E9977"/>
    </row>
    <row r="9978" spans="5:5" ht="14.25" thickTop="1" thickBot="1">
      <c r="E9978"/>
    </row>
    <row r="9979" spans="5:5" ht="14.25" thickTop="1" thickBot="1">
      <c r="E9979"/>
    </row>
    <row r="9980" spans="5:5" ht="14.25" thickTop="1" thickBot="1">
      <c r="E9980"/>
    </row>
    <row r="9981" spans="5:5" ht="14.25" thickTop="1" thickBot="1">
      <c r="E9981"/>
    </row>
    <row r="9982" spans="5:5" ht="14.25" thickTop="1" thickBot="1">
      <c r="E9982"/>
    </row>
    <row r="9983" spans="5:5" ht="14.25" thickTop="1" thickBot="1">
      <c r="E9983"/>
    </row>
    <row r="9984" spans="5:5" ht="14.25" thickTop="1" thickBot="1">
      <c r="E9984"/>
    </row>
    <row r="9985" spans="5:5" ht="14.25" thickTop="1" thickBot="1">
      <c r="E9985"/>
    </row>
    <row r="9986" spans="5:5" ht="14.25" thickTop="1" thickBot="1">
      <c r="E9986"/>
    </row>
    <row r="9987" spans="5:5" ht="14.25" thickTop="1" thickBot="1">
      <c r="E9987"/>
    </row>
    <row r="9988" spans="5:5" ht="14.25" thickTop="1" thickBot="1">
      <c r="E9988"/>
    </row>
    <row r="9989" spans="5:5" ht="14.25" thickTop="1" thickBot="1">
      <c r="E9989"/>
    </row>
    <row r="9990" spans="5:5" ht="14.25" thickTop="1" thickBot="1">
      <c r="E9990"/>
    </row>
    <row r="9991" spans="5:5" ht="14.25" thickTop="1" thickBot="1">
      <c r="E9991"/>
    </row>
    <row r="9992" spans="5:5" ht="14.25" thickTop="1" thickBot="1">
      <c r="E9992"/>
    </row>
    <row r="9993" spans="5:5" ht="14.25" thickTop="1" thickBot="1">
      <c r="E9993"/>
    </row>
    <row r="9994" spans="5:5" ht="14.25" thickTop="1" thickBot="1">
      <c r="E9994"/>
    </row>
    <row r="9995" spans="5:5" ht="14.25" thickTop="1" thickBot="1">
      <c r="E9995"/>
    </row>
    <row r="9996" spans="5:5" ht="14.25" thickTop="1" thickBot="1">
      <c r="E9996"/>
    </row>
    <row r="9997" spans="5:5" ht="14.25" thickTop="1" thickBot="1">
      <c r="E9997"/>
    </row>
    <row r="9998" spans="5:5" ht="14.25" thickTop="1" thickBot="1">
      <c r="E9998"/>
    </row>
    <row r="9999" spans="5:5" ht="14.25" thickTop="1" thickBot="1">
      <c r="E9999"/>
    </row>
    <row r="10000" spans="5:5" ht="14.25" thickTop="1" thickBot="1">
      <c r="E10000"/>
    </row>
    <row r="10001" spans="5:5" ht="14.25" thickTop="1" thickBot="1">
      <c r="E10001"/>
    </row>
    <row r="10002" spans="5:5" ht="14.25" thickTop="1" thickBot="1">
      <c r="E10002"/>
    </row>
    <row r="10003" spans="5:5" ht="14.25" thickTop="1" thickBot="1">
      <c r="E10003"/>
    </row>
    <row r="10004" spans="5:5" ht="14.25" thickTop="1" thickBot="1">
      <c r="E10004"/>
    </row>
    <row r="10005" spans="5:5" ht="14.25" thickTop="1" thickBot="1">
      <c r="E10005"/>
    </row>
    <row r="10006" spans="5:5" ht="14.25" thickTop="1" thickBot="1">
      <c r="E10006"/>
    </row>
    <row r="10007" spans="5:5" ht="14.25" thickTop="1" thickBot="1">
      <c r="E10007"/>
    </row>
    <row r="10008" spans="5:5" ht="14.25" thickTop="1" thickBot="1">
      <c r="E10008"/>
    </row>
    <row r="10009" spans="5:5" ht="14.25" thickTop="1" thickBot="1">
      <c r="E10009"/>
    </row>
    <row r="10010" spans="5:5" ht="14.25" thickTop="1" thickBot="1">
      <c r="E10010"/>
    </row>
    <row r="10011" spans="5:5" ht="14.25" thickTop="1" thickBot="1">
      <c r="E10011"/>
    </row>
    <row r="10012" spans="5:5" ht="14.25" thickTop="1" thickBot="1">
      <c r="E10012"/>
    </row>
    <row r="10013" spans="5:5" ht="14.25" thickTop="1" thickBot="1">
      <c r="E10013"/>
    </row>
    <row r="10014" spans="5:5" ht="14.25" thickTop="1" thickBot="1">
      <c r="E10014"/>
    </row>
    <row r="10015" spans="5:5" ht="14.25" thickTop="1" thickBot="1">
      <c r="E10015"/>
    </row>
    <row r="10016" spans="5:5" ht="14.25" thickTop="1" thickBot="1">
      <c r="E10016"/>
    </row>
    <row r="10017" spans="5:5" ht="14.25" thickTop="1" thickBot="1">
      <c r="E10017"/>
    </row>
    <row r="10018" spans="5:5" ht="14.25" thickTop="1" thickBot="1">
      <c r="E10018"/>
    </row>
    <row r="10019" spans="5:5" ht="14.25" thickTop="1" thickBot="1">
      <c r="E10019"/>
    </row>
    <row r="10020" spans="5:5" ht="14.25" thickTop="1" thickBot="1">
      <c r="E10020"/>
    </row>
    <row r="10021" spans="5:5" ht="14.25" thickTop="1" thickBot="1">
      <c r="E10021"/>
    </row>
    <row r="10022" spans="5:5" ht="14.25" thickTop="1" thickBot="1">
      <c r="E10022"/>
    </row>
    <row r="10023" spans="5:5" ht="14.25" thickTop="1" thickBot="1">
      <c r="E10023"/>
    </row>
    <row r="10024" spans="5:5" ht="14.25" thickTop="1" thickBot="1">
      <c r="E10024"/>
    </row>
    <row r="10025" spans="5:5" ht="14.25" thickTop="1" thickBot="1">
      <c r="E10025"/>
    </row>
    <row r="10026" spans="5:5" ht="14.25" thickTop="1" thickBot="1">
      <c r="E10026"/>
    </row>
    <row r="10027" spans="5:5" ht="14.25" thickTop="1" thickBot="1">
      <c r="E10027"/>
    </row>
    <row r="10028" spans="5:5" ht="14.25" thickTop="1" thickBot="1">
      <c r="E10028"/>
    </row>
    <row r="10029" spans="5:5" ht="14.25" thickTop="1" thickBot="1">
      <c r="E10029"/>
    </row>
    <row r="10030" spans="5:5" ht="14.25" thickTop="1" thickBot="1">
      <c r="E10030"/>
    </row>
    <row r="10031" spans="5:5" ht="14.25" thickTop="1" thickBot="1">
      <c r="E10031"/>
    </row>
    <row r="10032" spans="5:5" ht="14.25" thickTop="1" thickBot="1">
      <c r="E10032"/>
    </row>
    <row r="10033" spans="5:5" ht="14.25" thickTop="1" thickBot="1">
      <c r="E10033"/>
    </row>
    <row r="10034" spans="5:5" ht="14.25" thickTop="1" thickBot="1">
      <c r="E10034"/>
    </row>
    <row r="10035" spans="5:5" ht="14.25" thickTop="1" thickBot="1">
      <c r="E10035"/>
    </row>
    <row r="10036" spans="5:5" ht="14.25" thickTop="1" thickBot="1">
      <c r="E10036"/>
    </row>
    <row r="10037" spans="5:5" ht="14.25" thickTop="1" thickBot="1">
      <c r="E10037"/>
    </row>
    <row r="10038" spans="5:5" ht="14.25" thickTop="1" thickBot="1">
      <c r="E10038"/>
    </row>
    <row r="10039" spans="5:5" ht="14.25" thickTop="1" thickBot="1">
      <c r="E10039"/>
    </row>
    <row r="10040" spans="5:5" ht="14.25" thickTop="1" thickBot="1">
      <c r="E10040"/>
    </row>
    <row r="10041" spans="5:5" ht="14.25" thickTop="1" thickBot="1">
      <c r="E10041"/>
    </row>
    <row r="10042" spans="5:5" ht="14.25" thickTop="1" thickBot="1">
      <c r="E10042"/>
    </row>
    <row r="10043" spans="5:5" ht="14.25" thickTop="1" thickBot="1">
      <c r="E10043"/>
    </row>
    <row r="10044" spans="5:5" ht="14.25" thickTop="1" thickBot="1">
      <c r="E10044"/>
    </row>
    <row r="10045" spans="5:5" ht="14.25" thickTop="1" thickBot="1">
      <c r="E10045"/>
    </row>
    <row r="10046" spans="5:5" ht="14.25" thickTop="1" thickBot="1">
      <c r="E10046"/>
    </row>
    <row r="10047" spans="5:5" ht="14.25" thickTop="1" thickBot="1">
      <c r="E10047"/>
    </row>
    <row r="10048" spans="5:5" ht="14.25" thickTop="1" thickBot="1">
      <c r="E10048"/>
    </row>
    <row r="10049" spans="5:5" ht="14.25" thickTop="1" thickBot="1">
      <c r="E10049"/>
    </row>
    <row r="10050" spans="5:5" ht="14.25" thickTop="1" thickBot="1">
      <c r="E10050"/>
    </row>
    <row r="10051" spans="5:5" ht="14.25" thickTop="1" thickBot="1">
      <c r="E10051"/>
    </row>
    <row r="10052" spans="5:5" ht="14.25" thickTop="1" thickBot="1">
      <c r="E10052"/>
    </row>
    <row r="10053" spans="5:5" ht="14.25" thickTop="1" thickBot="1">
      <c r="E10053"/>
    </row>
    <row r="10054" spans="5:5" ht="14.25" thickTop="1" thickBot="1">
      <c r="E10054"/>
    </row>
    <row r="10055" spans="5:5" ht="14.25" thickTop="1" thickBot="1">
      <c r="E10055"/>
    </row>
    <row r="10056" spans="5:5" ht="14.25" thickTop="1" thickBot="1">
      <c r="E10056"/>
    </row>
    <row r="10057" spans="5:5" ht="14.25" thickTop="1" thickBot="1">
      <c r="E10057"/>
    </row>
    <row r="10058" spans="5:5" ht="14.25" thickTop="1" thickBot="1">
      <c r="E10058"/>
    </row>
    <row r="10059" spans="5:5" ht="14.25" thickTop="1" thickBot="1">
      <c r="E10059"/>
    </row>
    <row r="10060" spans="5:5" ht="14.25" thickTop="1" thickBot="1">
      <c r="E10060"/>
    </row>
    <row r="10061" spans="5:5" ht="14.25" thickTop="1" thickBot="1">
      <c r="E10061"/>
    </row>
    <row r="10062" spans="5:5" ht="14.25" thickTop="1" thickBot="1">
      <c r="E10062"/>
    </row>
    <row r="10063" spans="5:5" ht="14.25" thickTop="1" thickBot="1">
      <c r="E10063"/>
    </row>
    <row r="10064" spans="5:5" ht="14.25" thickTop="1" thickBot="1">
      <c r="E10064"/>
    </row>
    <row r="10065" spans="5:5" ht="14.25" thickTop="1" thickBot="1">
      <c r="E10065"/>
    </row>
    <row r="10066" spans="5:5" ht="14.25" thickTop="1" thickBot="1">
      <c r="E10066"/>
    </row>
    <row r="10067" spans="5:5" ht="14.25" thickTop="1" thickBot="1">
      <c r="E10067"/>
    </row>
    <row r="10068" spans="5:5" ht="14.25" thickTop="1" thickBot="1">
      <c r="E10068"/>
    </row>
    <row r="10069" spans="5:5" ht="14.25" thickTop="1" thickBot="1">
      <c r="E10069"/>
    </row>
    <row r="10070" spans="5:5" ht="14.25" thickTop="1" thickBot="1">
      <c r="E10070"/>
    </row>
    <row r="10071" spans="5:5" ht="14.25" thickTop="1" thickBot="1">
      <c r="E10071"/>
    </row>
    <row r="10072" spans="5:5" ht="14.25" thickTop="1" thickBot="1">
      <c r="E10072"/>
    </row>
    <row r="10073" spans="5:5" ht="14.25" thickTop="1" thickBot="1">
      <c r="E10073"/>
    </row>
    <row r="10074" spans="5:5" ht="14.25" thickTop="1" thickBot="1">
      <c r="E10074"/>
    </row>
    <row r="10075" spans="5:5" ht="14.25" thickTop="1" thickBot="1">
      <c r="E10075"/>
    </row>
    <row r="10076" spans="5:5" ht="14.25" thickTop="1" thickBot="1">
      <c r="E10076"/>
    </row>
    <row r="10077" spans="5:5" ht="14.25" thickTop="1" thickBot="1">
      <c r="E10077"/>
    </row>
    <row r="10078" spans="5:5" ht="14.25" thickTop="1" thickBot="1">
      <c r="E10078"/>
    </row>
    <row r="10079" spans="5:5" ht="14.25" thickTop="1" thickBot="1">
      <c r="E10079"/>
    </row>
    <row r="10080" spans="5:5" ht="14.25" thickTop="1" thickBot="1">
      <c r="E10080"/>
    </row>
    <row r="10081" spans="5:5" ht="14.25" thickTop="1" thickBot="1">
      <c r="E10081"/>
    </row>
    <row r="10082" spans="5:5" ht="14.25" thickTop="1" thickBot="1">
      <c r="E10082"/>
    </row>
    <row r="10083" spans="5:5" ht="14.25" thickTop="1" thickBot="1">
      <c r="E10083"/>
    </row>
    <row r="10084" spans="5:5" ht="14.25" thickTop="1" thickBot="1">
      <c r="E10084"/>
    </row>
    <row r="10085" spans="5:5" ht="14.25" thickTop="1" thickBot="1">
      <c r="E10085"/>
    </row>
    <row r="10086" spans="5:5" ht="14.25" thickTop="1" thickBot="1">
      <c r="E10086"/>
    </row>
    <row r="10087" spans="5:5" ht="14.25" thickTop="1" thickBot="1">
      <c r="E10087"/>
    </row>
    <row r="10088" spans="5:5" ht="14.25" thickTop="1" thickBot="1">
      <c r="E10088"/>
    </row>
    <row r="10089" spans="5:5" ht="14.25" thickTop="1" thickBot="1">
      <c r="E10089"/>
    </row>
    <row r="10090" spans="5:5" ht="14.25" thickTop="1" thickBot="1">
      <c r="E10090"/>
    </row>
    <row r="10091" spans="5:5" ht="14.25" thickTop="1" thickBot="1">
      <c r="E10091"/>
    </row>
    <row r="10092" spans="5:5" ht="14.25" thickTop="1" thickBot="1">
      <c r="E10092"/>
    </row>
    <row r="10093" spans="5:5" ht="14.25" thickTop="1" thickBot="1">
      <c r="E10093"/>
    </row>
    <row r="10094" spans="5:5" ht="14.25" thickTop="1" thickBot="1">
      <c r="E10094"/>
    </row>
    <row r="10095" spans="5:5" ht="14.25" thickTop="1" thickBot="1">
      <c r="E10095"/>
    </row>
    <row r="10096" spans="5:5" ht="14.25" thickTop="1" thickBot="1">
      <c r="E10096"/>
    </row>
    <row r="10097" spans="5:5" ht="14.25" thickTop="1" thickBot="1">
      <c r="E10097"/>
    </row>
    <row r="10098" spans="5:5" ht="14.25" thickTop="1" thickBot="1">
      <c r="E10098"/>
    </row>
    <row r="10099" spans="5:5" ht="14.25" thickTop="1" thickBot="1">
      <c r="E10099"/>
    </row>
    <row r="10100" spans="5:5" ht="14.25" thickTop="1" thickBot="1">
      <c r="E10100"/>
    </row>
    <row r="10101" spans="5:5" ht="14.25" thickTop="1" thickBot="1">
      <c r="E10101"/>
    </row>
    <row r="10102" spans="5:5" ht="14.25" thickTop="1" thickBot="1">
      <c r="E10102"/>
    </row>
    <row r="10103" spans="5:5" ht="14.25" thickTop="1" thickBot="1">
      <c r="E10103"/>
    </row>
    <row r="10104" spans="5:5" ht="14.25" thickTop="1" thickBot="1">
      <c r="E10104"/>
    </row>
    <row r="10105" spans="5:5" ht="14.25" thickTop="1" thickBot="1">
      <c r="E10105"/>
    </row>
    <row r="10106" spans="5:5" ht="14.25" thickTop="1" thickBot="1">
      <c r="E10106"/>
    </row>
    <row r="10107" spans="5:5" ht="14.25" thickTop="1" thickBot="1">
      <c r="E10107"/>
    </row>
    <row r="10108" spans="5:5" ht="14.25" thickTop="1" thickBot="1">
      <c r="E10108"/>
    </row>
    <row r="10109" spans="5:5" ht="14.25" thickTop="1" thickBot="1">
      <c r="E10109"/>
    </row>
    <row r="10110" spans="5:5" ht="14.25" thickTop="1" thickBot="1">
      <c r="E10110"/>
    </row>
    <row r="10111" spans="5:5" ht="14.25" thickTop="1" thickBot="1">
      <c r="E10111"/>
    </row>
    <row r="10112" spans="5:5" ht="14.25" thickTop="1" thickBot="1">
      <c r="E10112"/>
    </row>
    <row r="10113" spans="5:5" ht="14.25" thickTop="1" thickBot="1">
      <c r="E10113"/>
    </row>
    <row r="10114" spans="5:5" ht="14.25" thickTop="1" thickBot="1">
      <c r="E10114"/>
    </row>
    <row r="10115" spans="5:5" ht="14.25" thickTop="1" thickBot="1">
      <c r="E10115"/>
    </row>
    <row r="10116" spans="5:5" ht="14.25" thickTop="1" thickBot="1">
      <c r="E10116"/>
    </row>
    <row r="10117" spans="5:5" ht="14.25" thickTop="1" thickBot="1">
      <c r="E10117"/>
    </row>
    <row r="10118" spans="5:5" ht="14.25" thickTop="1" thickBot="1">
      <c r="E10118"/>
    </row>
    <row r="10119" spans="5:5" ht="14.25" thickTop="1" thickBot="1">
      <c r="E10119"/>
    </row>
    <row r="10120" spans="5:5" ht="14.25" thickTop="1" thickBot="1">
      <c r="E10120"/>
    </row>
    <row r="10121" spans="5:5" ht="14.25" thickTop="1" thickBot="1">
      <c r="E10121"/>
    </row>
    <row r="10122" spans="5:5" ht="14.25" thickTop="1" thickBot="1">
      <c r="E10122"/>
    </row>
    <row r="10123" spans="5:5" ht="14.25" thickTop="1" thickBot="1">
      <c r="E10123"/>
    </row>
    <row r="10124" spans="5:5" ht="14.25" thickTop="1" thickBot="1">
      <c r="E10124"/>
    </row>
    <row r="10125" spans="5:5" ht="14.25" thickTop="1" thickBot="1">
      <c r="E10125"/>
    </row>
    <row r="10126" spans="5:5" ht="14.25" thickTop="1" thickBot="1">
      <c r="E10126"/>
    </row>
    <row r="10127" spans="5:5" ht="14.25" thickTop="1" thickBot="1">
      <c r="E10127"/>
    </row>
    <row r="10128" spans="5:5" ht="14.25" thickTop="1" thickBot="1">
      <c r="E10128"/>
    </row>
    <row r="10129" spans="5:5" ht="14.25" thickTop="1" thickBot="1">
      <c r="E10129"/>
    </row>
    <row r="10130" spans="5:5" ht="14.25" thickTop="1" thickBot="1">
      <c r="E10130"/>
    </row>
    <row r="10131" spans="5:5" ht="14.25" thickTop="1" thickBot="1">
      <c r="E10131"/>
    </row>
    <row r="10132" spans="5:5" ht="14.25" thickTop="1" thickBot="1">
      <c r="E10132"/>
    </row>
    <row r="10133" spans="5:5" ht="14.25" thickTop="1" thickBot="1">
      <c r="E10133"/>
    </row>
    <row r="10134" spans="5:5" ht="14.25" thickTop="1" thickBot="1">
      <c r="E10134"/>
    </row>
    <row r="10135" spans="5:5" ht="14.25" thickTop="1" thickBot="1">
      <c r="E10135"/>
    </row>
    <row r="10136" spans="5:5" ht="14.25" thickTop="1" thickBot="1">
      <c r="E10136"/>
    </row>
    <row r="10137" spans="5:5" ht="14.25" thickTop="1" thickBot="1">
      <c r="E10137"/>
    </row>
    <row r="10138" spans="5:5" ht="14.25" thickTop="1" thickBot="1">
      <c r="E10138"/>
    </row>
    <row r="10139" spans="5:5" ht="14.25" thickTop="1" thickBot="1">
      <c r="E10139"/>
    </row>
    <row r="10140" spans="5:5" ht="14.25" thickTop="1" thickBot="1">
      <c r="E10140"/>
    </row>
    <row r="10141" spans="5:5" ht="14.25" thickTop="1" thickBot="1">
      <c r="E10141"/>
    </row>
    <row r="10142" spans="5:5" ht="14.25" thickTop="1" thickBot="1">
      <c r="E10142"/>
    </row>
    <row r="10143" spans="5:5" ht="14.25" thickTop="1" thickBot="1">
      <c r="E10143"/>
    </row>
    <row r="10144" spans="5:5" ht="14.25" thickTop="1" thickBot="1">
      <c r="E10144"/>
    </row>
    <row r="10145" spans="5:5" ht="14.25" thickTop="1" thickBot="1">
      <c r="E10145"/>
    </row>
    <row r="10146" spans="5:5" ht="14.25" thickTop="1" thickBot="1">
      <c r="E10146"/>
    </row>
    <row r="10147" spans="5:5" ht="14.25" thickTop="1" thickBot="1">
      <c r="E10147"/>
    </row>
    <row r="10148" spans="5:5" ht="14.25" thickTop="1" thickBot="1">
      <c r="E10148"/>
    </row>
    <row r="10149" spans="5:5" ht="14.25" thickTop="1" thickBot="1">
      <c r="E10149"/>
    </row>
    <row r="10150" spans="5:5" ht="14.25" thickTop="1" thickBot="1">
      <c r="E10150"/>
    </row>
    <row r="10151" spans="5:5" ht="14.25" thickTop="1" thickBot="1">
      <c r="E10151"/>
    </row>
    <row r="10152" spans="5:5" ht="14.25" thickTop="1" thickBot="1">
      <c r="E10152"/>
    </row>
    <row r="10153" spans="5:5" ht="14.25" thickTop="1" thickBot="1">
      <c r="E10153"/>
    </row>
    <row r="10154" spans="5:5" ht="14.25" thickTop="1" thickBot="1">
      <c r="E10154"/>
    </row>
    <row r="10155" spans="5:5" ht="14.25" thickTop="1" thickBot="1">
      <c r="E10155"/>
    </row>
    <row r="10156" spans="5:5" ht="14.25" thickTop="1" thickBot="1">
      <c r="E10156"/>
    </row>
    <row r="10157" spans="5:5" ht="14.25" thickTop="1" thickBot="1">
      <c r="E10157"/>
    </row>
    <row r="10158" spans="5:5" ht="14.25" thickTop="1" thickBot="1">
      <c r="E10158"/>
    </row>
    <row r="10159" spans="5:5" ht="14.25" thickTop="1" thickBot="1">
      <c r="E10159"/>
    </row>
    <row r="10160" spans="5:5" ht="14.25" thickTop="1" thickBot="1">
      <c r="E10160"/>
    </row>
    <row r="10161" spans="5:5" ht="14.25" thickTop="1" thickBot="1">
      <c r="E10161"/>
    </row>
    <row r="10162" spans="5:5" ht="14.25" thickTop="1" thickBot="1">
      <c r="E10162"/>
    </row>
    <row r="10163" spans="5:5" ht="14.25" thickTop="1" thickBot="1">
      <c r="E10163"/>
    </row>
    <row r="10164" spans="5:5" ht="14.25" thickTop="1" thickBot="1">
      <c r="E10164"/>
    </row>
    <row r="10165" spans="5:5" ht="14.25" thickTop="1" thickBot="1">
      <c r="E10165"/>
    </row>
    <row r="10166" spans="5:5" ht="14.25" thickTop="1" thickBot="1">
      <c r="E10166"/>
    </row>
    <row r="10167" spans="5:5" ht="14.25" thickTop="1" thickBot="1">
      <c r="E10167"/>
    </row>
    <row r="10168" spans="5:5" ht="14.25" thickTop="1" thickBot="1">
      <c r="E10168"/>
    </row>
    <row r="10169" spans="5:5" ht="14.25" thickTop="1" thickBot="1">
      <c r="E10169"/>
    </row>
    <row r="10170" spans="5:5" ht="14.25" thickTop="1" thickBot="1">
      <c r="E10170"/>
    </row>
    <row r="10171" spans="5:5" ht="14.25" thickTop="1" thickBot="1">
      <c r="E10171"/>
    </row>
    <row r="10172" spans="5:5" ht="14.25" thickTop="1" thickBot="1">
      <c r="E10172"/>
    </row>
    <row r="10173" spans="5:5" ht="14.25" thickTop="1" thickBot="1">
      <c r="E10173"/>
    </row>
    <row r="10174" spans="5:5" ht="14.25" thickTop="1" thickBot="1">
      <c r="E10174"/>
    </row>
    <row r="10175" spans="5:5" ht="14.25" thickTop="1" thickBot="1">
      <c r="E10175"/>
    </row>
    <row r="10176" spans="5:5" ht="14.25" thickTop="1" thickBot="1">
      <c r="E10176"/>
    </row>
    <row r="10177" spans="5:5" ht="14.25" thickTop="1" thickBot="1">
      <c r="E10177"/>
    </row>
    <row r="10178" spans="5:5" ht="14.25" thickTop="1" thickBot="1">
      <c r="E10178"/>
    </row>
    <row r="10179" spans="5:5" ht="14.25" thickTop="1" thickBot="1">
      <c r="E10179"/>
    </row>
    <row r="10180" spans="5:5" ht="14.25" thickTop="1" thickBot="1">
      <c r="E10180"/>
    </row>
    <row r="10181" spans="5:5" ht="14.25" thickTop="1" thickBot="1">
      <c r="E10181"/>
    </row>
    <row r="10182" spans="5:5" ht="14.25" thickTop="1" thickBot="1">
      <c r="E10182"/>
    </row>
    <row r="10183" spans="5:5" ht="14.25" thickTop="1" thickBot="1">
      <c r="E10183"/>
    </row>
    <row r="10184" spans="5:5" ht="14.25" thickTop="1" thickBot="1">
      <c r="E10184"/>
    </row>
    <row r="10185" spans="5:5" ht="14.25" thickTop="1" thickBot="1">
      <c r="E10185"/>
    </row>
    <row r="10186" spans="5:5" ht="14.25" thickTop="1" thickBot="1">
      <c r="E10186"/>
    </row>
    <row r="10187" spans="5:5" ht="14.25" thickTop="1" thickBot="1">
      <c r="E10187"/>
    </row>
    <row r="10188" spans="5:5" ht="14.25" thickTop="1" thickBot="1">
      <c r="E10188"/>
    </row>
    <row r="10189" spans="5:5" ht="14.25" thickTop="1" thickBot="1">
      <c r="E10189"/>
    </row>
    <row r="10190" spans="5:5" ht="14.25" thickTop="1" thickBot="1">
      <c r="E10190"/>
    </row>
    <row r="10191" spans="5:5" ht="14.25" thickTop="1" thickBot="1">
      <c r="E10191"/>
    </row>
    <row r="10192" spans="5:5" ht="14.25" thickTop="1" thickBot="1">
      <c r="E10192"/>
    </row>
    <row r="10193" spans="5:5" ht="14.25" thickTop="1" thickBot="1">
      <c r="E10193"/>
    </row>
    <row r="10194" spans="5:5" ht="14.25" thickTop="1" thickBot="1">
      <c r="E10194"/>
    </row>
    <row r="10195" spans="5:5" ht="14.25" thickTop="1" thickBot="1">
      <c r="E10195"/>
    </row>
    <row r="10196" spans="5:5" ht="14.25" thickTop="1" thickBot="1">
      <c r="E10196"/>
    </row>
    <row r="10197" spans="5:5" ht="14.25" thickTop="1" thickBot="1">
      <c r="E10197"/>
    </row>
    <row r="10198" spans="5:5" ht="14.25" thickTop="1" thickBot="1">
      <c r="E10198"/>
    </row>
    <row r="10199" spans="5:5" ht="14.25" thickTop="1" thickBot="1">
      <c r="E10199"/>
    </row>
    <row r="10200" spans="5:5" ht="14.25" thickTop="1" thickBot="1">
      <c r="E10200"/>
    </row>
    <row r="10201" spans="5:5" ht="14.25" thickTop="1" thickBot="1">
      <c r="E10201"/>
    </row>
    <row r="10202" spans="5:5" ht="14.25" thickTop="1" thickBot="1">
      <c r="E10202"/>
    </row>
    <row r="10203" spans="5:5" ht="14.25" thickTop="1" thickBot="1">
      <c r="E10203"/>
    </row>
    <row r="10204" spans="5:5" ht="14.25" thickTop="1" thickBot="1">
      <c r="E10204"/>
    </row>
    <row r="10205" spans="5:5" ht="14.25" thickTop="1" thickBot="1">
      <c r="E10205"/>
    </row>
    <row r="10206" spans="5:5" ht="14.25" thickTop="1" thickBot="1">
      <c r="E10206"/>
    </row>
    <row r="10207" spans="5:5" ht="14.25" thickTop="1" thickBot="1">
      <c r="E10207"/>
    </row>
    <row r="10208" spans="5:5" ht="14.25" thickTop="1" thickBot="1">
      <c r="E10208"/>
    </row>
    <row r="10209" spans="5:5" ht="14.25" thickTop="1" thickBot="1">
      <c r="E10209"/>
    </row>
    <row r="10210" spans="5:5" ht="14.25" thickTop="1" thickBot="1">
      <c r="E10210"/>
    </row>
    <row r="10211" spans="5:5" ht="14.25" thickTop="1" thickBot="1">
      <c r="E10211"/>
    </row>
    <row r="10212" spans="5:5" ht="14.25" thickTop="1" thickBot="1">
      <c r="E10212"/>
    </row>
    <row r="10213" spans="5:5" ht="14.25" thickTop="1" thickBot="1">
      <c r="E10213"/>
    </row>
    <row r="10214" spans="5:5" ht="14.25" thickTop="1" thickBot="1">
      <c r="E10214"/>
    </row>
    <row r="10215" spans="5:5" ht="14.25" thickTop="1" thickBot="1">
      <c r="E10215"/>
    </row>
    <row r="10216" spans="5:5" ht="14.25" thickTop="1" thickBot="1">
      <c r="E10216"/>
    </row>
    <row r="10217" spans="5:5" ht="14.25" thickTop="1" thickBot="1">
      <c r="E10217"/>
    </row>
    <row r="10218" spans="5:5" ht="14.25" thickTop="1" thickBot="1">
      <c r="E10218"/>
    </row>
    <row r="10219" spans="5:5" ht="14.25" thickTop="1" thickBot="1">
      <c r="E10219"/>
    </row>
    <row r="10220" spans="5:5" ht="14.25" thickTop="1" thickBot="1">
      <c r="E10220"/>
    </row>
    <row r="10221" spans="5:5" ht="14.25" thickTop="1" thickBot="1">
      <c r="E10221"/>
    </row>
    <row r="10222" spans="5:5" ht="14.25" thickTop="1" thickBot="1">
      <c r="E10222"/>
    </row>
    <row r="10223" spans="5:5" ht="14.25" thickTop="1" thickBot="1">
      <c r="E10223"/>
    </row>
    <row r="10224" spans="5:5" ht="14.25" thickTop="1" thickBot="1">
      <c r="E10224"/>
    </row>
    <row r="10225" spans="5:5" ht="14.25" thickTop="1" thickBot="1">
      <c r="E10225"/>
    </row>
    <row r="10226" spans="5:5" ht="14.25" thickTop="1" thickBot="1">
      <c r="E10226"/>
    </row>
    <row r="10227" spans="5:5" ht="14.25" thickTop="1" thickBot="1">
      <c r="E10227"/>
    </row>
    <row r="10228" spans="5:5" ht="14.25" thickTop="1" thickBot="1">
      <c r="E10228"/>
    </row>
    <row r="10229" spans="5:5" ht="14.25" thickTop="1" thickBot="1">
      <c r="E10229"/>
    </row>
    <row r="10230" spans="5:5" ht="14.25" thickTop="1" thickBot="1">
      <c r="E10230"/>
    </row>
    <row r="10231" spans="5:5" ht="14.25" thickTop="1" thickBot="1">
      <c r="E10231"/>
    </row>
    <row r="10232" spans="5:5" ht="14.25" thickTop="1" thickBot="1">
      <c r="E10232"/>
    </row>
    <row r="10233" spans="5:5" ht="14.25" thickTop="1" thickBot="1">
      <c r="E10233"/>
    </row>
    <row r="10234" spans="5:5" ht="14.25" thickTop="1" thickBot="1">
      <c r="E10234"/>
    </row>
    <row r="10235" spans="5:5" ht="14.25" thickTop="1" thickBot="1">
      <c r="E10235"/>
    </row>
    <row r="10236" spans="5:5" ht="14.25" thickTop="1" thickBot="1">
      <c r="E10236"/>
    </row>
    <row r="10237" spans="5:5" ht="14.25" thickTop="1" thickBot="1">
      <c r="E10237"/>
    </row>
    <row r="10238" spans="5:5" ht="14.25" thickTop="1" thickBot="1">
      <c r="E10238"/>
    </row>
    <row r="10239" spans="5:5" ht="14.25" thickTop="1" thickBot="1">
      <c r="E10239"/>
    </row>
    <row r="10240" spans="5:5" ht="14.25" thickTop="1" thickBot="1">
      <c r="E10240"/>
    </row>
    <row r="10241" spans="5:5" ht="14.25" thickTop="1" thickBot="1">
      <c r="E10241"/>
    </row>
    <row r="10242" spans="5:5" ht="14.25" thickTop="1" thickBot="1">
      <c r="E10242"/>
    </row>
    <row r="10243" spans="5:5" ht="14.25" thickTop="1" thickBot="1">
      <c r="E10243"/>
    </row>
    <row r="10244" spans="5:5" ht="14.25" thickTop="1" thickBot="1">
      <c r="E10244"/>
    </row>
    <row r="10245" spans="5:5" ht="14.25" thickTop="1" thickBot="1">
      <c r="E10245"/>
    </row>
    <row r="10246" spans="5:5" ht="14.25" thickTop="1" thickBot="1">
      <c r="E10246"/>
    </row>
    <row r="10247" spans="5:5" ht="14.25" thickTop="1" thickBot="1">
      <c r="E10247"/>
    </row>
    <row r="10248" spans="5:5" ht="14.25" thickTop="1" thickBot="1">
      <c r="E10248"/>
    </row>
    <row r="10249" spans="5:5" ht="14.25" thickTop="1" thickBot="1">
      <c r="E10249"/>
    </row>
    <row r="10250" spans="5:5" ht="14.25" thickTop="1" thickBot="1">
      <c r="E10250"/>
    </row>
    <row r="10251" spans="5:5" ht="14.25" thickTop="1" thickBot="1">
      <c r="E10251"/>
    </row>
    <row r="10252" spans="5:5" ht="14.25" thickTop="1" thickBot="1">
      <c r="E10252"/>
    </row>
    <row r="10253" spans="5:5" ht="14.25" thickTop="1" thickBot="1">
      <c r="E10253"/>
    </row>
    <row r="10254" spans="5:5" ht="14.25" thickTop="1" thickBot="1">
      <c r="E10254"/>
    </row>
    <row r="10255" spans="5:5" ht="14.25" thickTop="1" thickBot="1">
      <c r="E10255"/>
    </row>
    <row r="10256" spans="5:5" ht="14.25" thickTop="1" thickBot="1">
      <c r="E10256"/>
    </row>
    <row r="10257" spans="5:5" ht="14.25" thickTop="1" thickBot="1">
      <c r="E10257"/>
    </row>
    <row r="10258" spans="5:5" ht="14.25" thickTop="1" thickBot="1">
      <c r="E10258"/>
    </row>
    <row r="10259" spans="5:5" ht="14.25" thickTop="1" thickBot="1">
      <c r="E10259"/>
    </row>
    <row r="10260" spans="5:5" ht="14.25" thickTop="1" thickBot="1">
      <c r="E10260"/>
    </row>
    <row r="10261" spans="5:5" ht="14.25" thickTop="1" thickBot="1">
      <c r="E10261"/>
    </row>
    <row r="10262" spans="5:5" ht="14.25" thickTop="1" thickBot="1">
      <c r="E10262"/>
    </row>
    <row r="10263" spans="5:5" ht="14.25" thickTop="1" thickBot="1">
      <c r="E10263"/>
    </row>
    <row r="10264" spans="5:5" ht="14.25" thickTop="1" thickBot="1">
      <c r="E10264"/>
    </row>
    <row r="10265" spans="5:5" ht="14.25" thickTop="1" thickBot="1">
      <c r="E10265"/>
    </row>
    <row r="10266" spans="5:5" ht="14.25" thickTop="1" thickBot="1">
      <c r="E10266"/>
    </row>
    <row r="10267" spans="5:5" ht="14.25" thickTop="1" thickBot="1">
      <c r="E10267"/>
    </row>
    <row r="10268" spans="5:5" ht="14.25" thickTop="1" thickBot="1">
      <c r="E10268"/>
    </row>
    <row r="10269" spans="5:5" ht="14.25" thickTop="1" thickBot="1">
      <c r="E10269"/>
    </row>
    <row r="10270" spans="5:5" ht="14.25" thickTop="1" thickBot="1">
      <c r="E10270"/>
    </row>
    <row r="10271" spans="5:5" ht="14.25" thickTop="1" thickBot="1">
      <c r="E10271"/>
    </row>
    <row r="10272" spans="5:5" ht="14.25" thickTop="1" thickBot="1">
      <c r="E10272"/>
    </row>
    <row r="10273" spans="5:5" ht="14.25" thickTop="1" thickBot="1">
      <c r="E10273"/>
    </row>
    <row r="10274" spans="5:5" ht="14.25" thickTop="1" thickBot="1">
      <c r="E10274"/>
    </row>
    <row r="10275" spans="5:5" ht="14.25" thickTop="1" thickBot="1">
      <c r="E10275"/>
    </row>
    <row r="10276" spans="5:5" ht="14.25" thickTop="1" thickBot="1">
      <c r="E10276"/>
    </row>
    <row r="10277" spans="5:5" ht="14.25" thickTop="1" thickBot="1">
      <c r="E10277"/>
    </row>
    <row r="10278" spans="5:5" ht="14.25" thickTop="1" thickBot="1">
      <c r="E10278"/>
    </row>
    <row r="10279" spans="5:5" ht="14.25" thickTop="1" thickBot="1">
      <c r="E10279"/>
    </row>
    <row r="10280" spans="5:5" ht="14.25" thickTop="1" thickBot="1">
      <c r="E10280"/>
    </row>
    <row r="10281" spans="5:5" ht="14.25" thickTop="1" thickBot="1">
      <c r="E10281"/>
    </row>
    <row r="10282" spans="5:5" ht="14.25" thickTop="1" thickBot="1">
      <c r="E10282"/>
    </row>
    <row r="10283" spans="5:5" ht="14.25" thickTop="1" thickBot="1">
      <c r="E10283"/>
    </row>
    <row r="10284" spans="5:5" ht="14.25" thickTop="1" thickBot="1">
      <c r="E10284"/>
    </row>
    <row r="10285" spans="5:5" ht="14.25" thickTop="1" thickBot="1">
      <c r="E10285"/>
    </row>
    <row r="10286" spans="5:5" ht="14.25" thickTop="1" thickBot="1">
      <c r="E10286"/>
    </row>
    <row r="10287" spans="5:5" ht="14.25" thickTop="1" thickBot="1">
      <c r="E10287"/>
    </row>
    <row r="10288" spans="5:5" ht="14.25" thickTop="1" thickBot="1">
      <c r="E10288"/>
    </row>
    <row r="10289" spans="5:5" ht="14.25" thickTop="1" thickBot="1">
      <c r="E10289"/>
    </row>
    <row r="10290" spans="5:5" ht="14.25" thickTop="1" thickBot="1">
      <c r="E10290"/>
    </row>
    <row r="10291" spans="5:5" ht="14.25" thickTop="1" thickBot="1">
      <c r="E10291"/>
    </row>
    <row r="10292" spans="5:5" ht="14.25" thickTop="1" thickBot="1">
      <c r="E10292"/>
    </row>
    <row r="10293" spans="5:5" ht="14.25" thickTop="1" thickBot="1">
      <c r="E10293"/>
    </row>
    <row r="10294" spans="5:5" ht="14.25" thickTop="1" thickBot="1">
      <c r="E10294"/>
    </row>
    <row r="10295" spans="5:5" ht="14.25" thickTop="1" thickBot="1">
      <c r="E10295"/>
    </row>
    <row r="10296" spans="5:5" ht="14.25" thickTop="1" thickBot="1">
      <c r="E10296"/>
    </row>
    <row r="10297" spans="5:5" ht="14.25" thickTop="1" thickBot="1">
      <c r="E10297"/>
    </row>
    <row r="10298" spans="5:5" ht="14.25" thickTop="1" thickBot="1">
      <c r="E10298"/>
    </row>
    <row r="10299" spans="5:5" ht="14.25" thickTop="1" thickBot="1">
      <c r="E10299"/>
    </row>
    <row r="10300" spans="5:5" ht="14.25" thickTop="1" thickBot="1">
      <c r="E10300"/>
    </row>
    <row r="10301" spans="5:5" ht="14.25" thickTop="1" thickBot="1">
      <c r="E10301"/>
    </row>
    <row r="10302" spans="5:5" ht="14.25" thickTop="1" thickBot="1">
      <c r="E10302"/>
    </row>
    <row r="10303" spans="5:5" ht="14.25" thickTop="1" thickBot="1">
      <c r="E10303"/>
    </row>
    <row r="10304" spans="5:5" ht="14.25" thickTop="1" thickBot="1">
      <c r="E10304"/>
    </row>
    <row r="10305" spans="5:5" ht="14.25" thickTop="1" thickBot="1">
      <c r="E10305"/>
    </row>
    <row r="10306" spans="5:5" ht="14.25" thickTop="1" thickBot="1">
      <c r="E10306"/>
    </row>
    <row r="10307" spans="5:5" ht="14.25" thickTop="1" thickBot="1">
      <c r="E10307"/>
    </row>
    <row r="10308" spans="5:5" ht="14.25" thickTop="1" thickBot="1">
      <c r="E10308"/>
    </row>
    <row r="10309" spans="5:5" ht="14.25" thickTop="1" thickBot="1">
      <c r="E10309"/>
    </row>
    <row r="10310" spans="5:5" ht="14.25" thickTop="1" thickBot="1">
      <c r="E10310"/>
    </row>
    <row r="10311" spans="5:5" ht="14.25" thickTop="1" thickBot="1">
      <c r="E10311"/>
    </row>
    <row r="10312" spans="5:5" ht="14.25" thickTop="1" thickBot="1">
      <c r="E10312"/>
    </row>
    <row r="10313" spans="5:5" ht="14.25" thickTop="1" thickBot="1">
      <c r="E10313"/>
    </row>
    <row r="10314" spans="5:5" ht="14.25" thickTop="1" thickBot="1">
      <c r="E10314"/>
    </row>
    <row r="10315" spans="5:5" ht="14.25" thickTop="1" thickBot="1">
      <c r="E10315"/>
    </row>
    <row r="10316" spans="5:5" ht="14.25" thickTop="1" thickBot="1">
      <c r="E10316"/>
    </row>
    <row r="10317" spans="5:5" ht="14.25" thickTop="1" thickBot="1">
      <c r="E10317"/>
    </row>
    <row r="10318" spans="5:5" ht="14.25" thickTop="1" thickBot="1">
      <c r="E10318"/>
    </row>
    <row r="10319" spans="5:5" ht="14.25" thickTop="1" thickBot="1">
      <c r="E10319"/>
    </row>
    <row r="10320" spans="5:5" ht="14.25" thickTop="1" thickBot="1">
      <c r="E10320"/>
    </row>
    <row r="10321" spans="5:5" ht="14.25" thickTop="1" thickBot="1">
      <c r="E10321"/>
    </row>
    <row r="10322" spans="5:5" ht="14.25" thickTop="1" thickBot="1">
      <c r="E10322"/>
    </row>
    <row r="10323" spans="5:5" ht="14.25" thickTop="1" thickBot="1">
      <c r="E10323"/>
    </row>
    <row r="10324" spans="5:5" ht="14.25" thickTop="1" thickBot="1">
      <c r="E10324"/>
    </row>
    <row r="10325" spans="5:5" ht="14.25" thickTop="1" thickBot="1">
      <c r="E10325"/>
    </row>
    <row r="10326" spans="5:5" ht="14.25" thickTop="1" thickBot="1">
      <c r="E10326"/>
    </row>
    <row r="10327" spans="5:5" ht="14.25" thickTop="1" thickBot="1">
      <c r="E10327"/>
    </row>
    <row r="10328" spans="5:5" ht="14.25" thickTop="1" thickBot="1">
      <c r="E10328"/>
    </row>
    <row r="10329" spans="5:5" ht="14.25" thickTop="1" thickBot="1">
      <c r="E10329"/>
    </row>
    <row r="10330" spans="5:5" ht="14.25" thickTop="1" thickBot="1">
      <c r="E10330"/>
    </row>
    <row r="10331" spans="5:5" ht="14.25" thickTop="1" thickBot="1">
      <c r="E10331"/>
    </row>
    <row r="10332" spans="5:5" ht="14.25" thickTop="1" thickBot="1">
      <c r="E10332"/>
    </row>
    <row r="10333" spans="5:5" ht="14.25" thickTop="1" thickBot="1">
      <c r="E10333"/>
    </row>
    <row r="10334" spans="5:5" ht="14.25" thickTop="1" thickBot="1">
      <c r="E10334"/>
    </row>
    <row r="10335" spans="5:5" ht="14.25" thickTop="1" thickBot="1">
      <c r="E10335"/>
    </row>
    <row r="10336" spans="5:5" ht="14.25" thickTop="1" thickBot="1">
      <c r="E10336"/>
    </row>
    <row r="10337" spans="5:5" ht="14.25" thickTop="1" thickBot="1">
      <c r="E10337"/>
    </row>
    <row r="10338" spans="5:5" ht="14.25" thickTop="1" thickBot="1">
      <c r="E10338"/>
    </row>
    <row r="10339" spans="5:5" ht="14.25" thickTop="1" thickBot="1">
      <c r="E10339"/>
    </row>
    <row r="10340" spans="5:5" ht="14.25" thickTop="1" thickBot="1">
      <c r="E10340"/>
    </row>
    <row r="10341" spans="5:5" ht="14.25" thickTop="1" thickBot="1">
      <c r="E10341"/>
    </row>
    <row r="10342" spans="5:5" ht="14.25" thickTop="1" thickBot="1">
      <c r="E10342"/>
    </row>
    <row r="10343" spans="5:5" ht="14.25" thickTop="1" thickBot="1">
      <c r="E10343"/>
    </row>
    <row r="10344" spans="5:5" ht="14.25" thickTop="1" thickBot="1">
      <c r="E10344"/>
    </row>
    <row r="10345" spans="5:5" ht="14.25" thickTop="1" thickBot="1">
      <c r="E10345"/>
    </row>
    <row r="10346" spans="5:5" ht="14.25" thickTop="1" thickBot="1">
      <c r="E10346"/>
    </row>
    <row r="10347" spans="5:5" ht="14.25" thickTop="1" thickBot="1">
      <c r="E10347"/>
    </row>
    <row r="10348" spans="5:5" ht="14.25" thickTop="1" thickBot="1">
      <c r="E10348"/>
    </row>
    <row r="10349" spans="5:5" ht="14.25" thickTop="1" thickBot="1">
      <c r="E10349"/>
    </row>
    <row r="10350" spans="5:5" ht="14.25" thickTop="1" thickBot="1">
      <c r="E10350"/>
    </row>
    <row r="10351" spans="5:5" ht="14.25" thickTop="1" thickBot="1">
      <c r="E10351"/>
    </row>
    <row r="10352" spans="5:5" ht="14.25" thickTop="1" thickBot="1">
      <c r="E10352"/>
    </row>
    <row r="10353" spans="5:5" ht="14.25" thickTop="1" thickBot="1">
      <c r="E10353"/>
    </row>
    <row r="10354" spans="5:5" ht="14.25" thickTop="1" thickBot="1">
      <c r="E10354"/>
    </row>
    <row r="10355" spans="5:5" ht="14.25" thickTop="1" thickBot="1">
      <c r="E10355"/>
    </row>
    <row r="10356" spans="5:5" ht="14.25" thickTop="1" thickBot="1">
      <c r="E10356"/>
    </row>
    <row r="10357" spans="5:5" ht="14.25" thickTop="1" thickBot="1">
      <c r="E10357"/>
    </row>
    <row r="10358" spans="5:5" ht="14.25" thickTop="1" thickBot="1">
      <c r="E10358"/>
    </row>
    <row r="10359" spans="5:5" ht="14.25" thickTop="1" thickBot="1">
      <c r="E10359"/>
    </row>
    <row r="10360" spans="5:5" ht="14.25" thickTop="1" thickBot="1">
      <c r="E10360"/>
    </row>
    <row r="10361" spans="5:5" ht="14.25" thickTop="1" thickBot="1">
      <c r="E10361"/>
    </row>
    <row r="10362" spans="5:5" ht="14.25" thickTop="1" thickBot="1">
      <c r="E10362"/>
    </row>
    <row r="10363" spans="5:5" ht="14.25" thickTop="1" thickBot="1">
      <c r="E10363"/>
    </row>
    <row r="10364" spans="5:5" ht="14.25" thickTop="1" thickBot="1">
      <c r="E10364"/>
    </row>
    <row r="10365" spans="5:5" ht="14.25" thickTop="1" thickBot="1">
      <c r="E10365"/>
    </row>
    <row r="10366" spans="5:5" ht="14.25" thickTop="1" thickBot="1">
      <c r="E10366"/>
    </row>
    <row r="10367" spans="5:5" ht="14.25" thickTop="1" thickBot="1">
      <c r="E10367"/>
    </row>
    <row r="10368" spans="5:5" ht="14.25" thickTop="1" thickBot="1">
      <c r="E10368"/>
    </row>
    <row r="10369" spans="5:5" ht="14.25" thickTop="1" thickBot="1">
      <c r="E10369"/>
    </row>
    <row r="10370" spans="5:5" ht="14.25" thickTop="1" thickBot="1">
      <c r="E10370"/>
    </row>
    <row r="10371" spans="5:5" ht="14.25" thickTop="1" thickBot="1">
      <c r="E10371"/>
    </row>
    <row r="10372" spans="5:5" ht="14.25" thickTop="1" thickBot="1">
      <c r="E10372"/>
    </row>
    <row r="10373" spans="5:5" ht="14.25" thickTop="1" thickBot="1">
      <c r="E10373"/>
    </row>
    <row r="10374" spans="5:5" ht="14.25" thickTop="1" thickBot="1">
      <c r="E10374"/>
    </row>
    <row r="10375" spans="5:5" ht="14.25" thickTop="1" thickBot="1">
      <c r="E10375"/>
    </row>
    <row r="10376" spans="5:5" ht="14.25" thickTop="1" thickBot="1">
      <c r="E10376"/>
    </row>
    <row r="10377" spans="5:5" ht="14.25" thickTop="1" thickBot="1">
      <c r="E10377"/>
    </row>
    <row r="10378" spans="5:5" ht="14.25" thickTop="1" thickBot="1">
      <c r="E10378"/>
    </row>
    <row r="10379" spans="5:5" ht="14.25" thickTop="1" thickBot="1">
      <c r="E10379"/>
    </row>
    <row r="10380" spans="5:5" ht="14.25" thickTop="1" thickBot="1">
      <c r="E10380"/>
    </row>
    <row r="10381" spans="5:5" ht="14.25" thickTop="1" thickBot="1">
      <c r="E10381"/>
    </row>
    <row r="10382" spans="5:5" ht="14.25" thickTop="1" thickBot="1">
      <c r="E10382"/>
    </row>
    <row r="10383" spans="5:5" ht="14.25" thickTop="1" thickBot="1">
      <c r="E10383"/>
    </row>
    <row r="10384" spans="5:5" ht="14.25" thickTop="1" thickBot="1">
      <c r="E10384"/>
    </row>
    <row r="10385" spans="5:5" ht="14.25" thickTop="1" thickBot="1">
      <c r="E10385"/>
    </row>
    <row r="10386" spans="5:5" ht="14.25" thickTop="1" thickBot="1">
      <c r="E10386"/>
    </row>
    <row r="10387" spans="5:5" ht="14.25" thickTop="1" thickBot="1">
      <c r="E10387"/>
    </row>
    <row r="10388" spans="5:5" ht="14.25" thickTop="1" thickBot="1">
      <c r="E10388"/>
    </row>
    <row r="10389" spans="5:5" ht="14.25" thickTop="1" thickBot="1">
      <c r="E10389"/>
    </row>
    <row r="10390" spans="5:5" ht="14.25" thickTop="1" thickBot="1">
      <c r="E10390"/>
    </row>
    <row r="10391" spans="5:5" ht="14.25" thickTop="1" thickBot="1">
      <c r="E10391"/>
    </row>
    <row r="10392" spans="5:5" ht="14.25" thickTop="1" thickBot="1">
      <c r="E10392"/>
    </row>
    <row r="10393" spans="5:5" ht="14.25" thickTop="1" thickBot="1">
      <c r="E10393"/>
    </row>
    <row r="10394" spans="5:5" ht="14.25" thickTop="1" thickBot="1">
      <c r="E10394"/>
    </row>
    <row r="10395" spans="5:5" ht="14.25" thickTop="1" thickBot="1">
      <c r="E10395"/>
    </row>
    <row r="10396" spans="5:5" ht="14.25" thickTop="1" thickBot="1">
      <c r="E10396"/>
    </row>
    <row r="10397" spans="5:5" ht="14.25" thickTop="1" thickBot="1">
      <c r="E10397"/>
    </row>
    <row r="10398" spans="5:5" ht="14.25" thickTop="1" thickBot="1">
      <c r="E10398"/>
    </row>
    <row r="10399" spans="5:5" ht="14.25" thickTop="1" thickBot="1">
      <c r="E10399"/>
    </row>
    <row r="10400" spans="5:5" ht="14.25" thickTop="1" thickBot="1">
      <c r="E10400"/>
    </row>
    <row r="10401" spans="5:5" ht="14.25" thickTop="1" thickBot="1">
      <c r="E10401"/>
    </row>
    <row r="10402" spans="5:5" ht="14.25" thickTop="1" thickBot="1">
      <c r="E10402"/>
    </row>
    <row r="10403" spans="5:5" ht="14.25" thickTop="1" thickBot="1">
      <c r="E10403"/>
    </row>
    <row r="10404" spans="5:5" ht="14.25" thickTop="1" thickBot="1">
      <c r="E10404"/>
    </row>
    <row r="10405" spans="5:5" ht="14.25" thickTop="1" thickBot="1">
      <c r="E10405"/>
    </row>
    <row r="10406" spans="5:5" ht="14.25" thickTop="1" thickBot="1">
      <c r="E10406"/>
    </row>
    <row r="10407" spans="5:5" ht="14.25" thickTop="1" thickBot="1">
      <c r="E10407"/>
    </row>
    <row r="10408" spans="5:5" ht="14.25" thickTop="1" thickBot="1">
      <c r="E10408"/>
    </row>
    <row r="10409" spans="5:5" ht="14.25" thickTop="1" thickBot="1">
      <c r="E10409"/>
    </row>
    <row r="10410" spans="5:5" ht="14.25" thickTop="1" thickBot="1">
      <c r="E10410"/>
    </row>
    <row r="10411" spans="5:5" ht="14.25" thickTop="1" thickBot="1">
      <c r="E10411"/>
    </row>
    <row r="10412" spans="5:5" ht="14.25" thickTop="1" thickBot="1">
      <c r="E10412"/>
    </row>
    <row r="10413" spans="5:5" ht="14.25" thickTop="1" thickBot="1">
      <c r="E10413"/>
    </row>
    <row r="10414" spans="5:5" ht="14.25" thickTop="1" thickBot="1">
      <c r="E10414"/>
    </row>
    <row r="10415" spans="5:5" ht="14.25" thickTop="1" thickBot="1">
      <c r="E10415"/>
    </row>
    <row r="10416" spans="5:5" ht="14.25" thickTop="1" thickBot="1">
      <c r="E10416"/>
    </row>
    <row r="10417" spans="5:5" ht="14.25" thickTop="1" thickBot="1">
      <c r="E10417"/>
    </row>
    <row r="10418" spans="5:5" ht="14.25" thickTop="1" thickBot="1">
      <c r="E10418"/>
    </row>
    <row r="10419" spans="5:5" ht="14.25" thickTop="1" thickBot="1">
      <c r="E10419"/>
    </row>
    <row r="10420" spans="5:5" ht="14.25" thickTop="1" thickBot="1">
      <c r="E10420"/>
    </row>
    <row r="10421" spans="5:5" ht="14.25" thickTop="1" thickBot="1">
      <c r="E10421"/>
    </row>
    <row r="10422" spans="5:5" ht="14.25" thickTop="1" thickBot="1">
      <c r="E10422"/>
    </row>
    <row r="10423" spans="5:5" ht="14.25" thickTop="1" thickBot="1">
      <c r="E10423"/>
    </row>
    <row r="10424" spans="5:5" ht="14.25" thickTop="1" thickBot="1">
      <c r="E10424"/>
    </row>
    <row r="10425" spans="5:5" ht="14.25" thickTop="1" thickBot="1">
      <c r="E10425"/>
    </row>
    <row r="10426" spans="5:5" ht="14.25" thickTop="1" thickBot="1">
      <c r="E10426"/>
    </row>
    <row r="10427" spans="5:5" ht="14.25" thickTop="1" thickBot="1">
      <c r="E10427"/>
    </row>
    <row r="10428" spans="5:5" ht="14.25" thickTop="1" thickBot="1">
      <c r="E10428"/>
    </row>
    <row r="10429" spans="5:5" ht="14.25" thickTop="1" thickBot="1">
      <c r="E10429"/>
    </row>
    <row r="10430" spans="5:5" ht="14.25" thickTop="1" thickBot="1">
      <c r="E10430"/>
    </row>
    <row r="10431" spans="5:5" ht="14.25" thickTop="1" thickBot="1">
      <c r="E10431"/>
    </row>
    <row r="10432" spans="5:5" ht="14.25" thickTop="1" thickBot="1">
      <c r="E10432"/>
    </row>
    <row r="10433" spans="5:5" ht="14.25" thickTop="1" thickBot="1">
      <c r="E10433"/>
    </row>
    <row r="10434" spans="5:5" ht="14.25" thickTop="1" thickBot="1">
      <c r="E10434"/>
    </row>
    <row r="10435" spans="5:5" ht="14.25" thickTop="1" thickBot="1">
      <c r="E10435"/>
    </row>
    <row r="10436" spans="5:5" ht="14.25" thickTop="1" thickBot="1">
      <c r="E10436"/>
    </row>
    <row r="10437" spans="5:5" ht="14.25" thickTop="1" thickBot="1">
      <c r="E10437"/>
    </row>
    <row r="10438" spans="5:5" ht="14.25" thickTop="1" thickBot="1">
      <c r="E10438"/>
    </row>
    <row r="10439" spans="5:5" ht="14.25" thickTop="1" thickBot="1">
      <c r="E10439"/>
    </row>
    <row r="10440" spans="5:5" ht="14.25" thickTop="1" thickBot="1">
      <c r="E10440"/>
    </row>
    <row r="10441" spans="5:5" ht="14.25" thickTop="1" thickBot="1">
      <c r="E10441"/>
    </row>
    <row r="10442" spans="5:5" ht="14.25" thickTop="1" thickBot="1">
      <c r="E10442"/>
    </row>
    <row r="10443" spans="5:5" ht="14.25" thickTop="1" thickBot="1">
      <c r="E10443"/>
    </row>
    <row r="10444" spans="5:5" ht="14.25" thickTop="1" thickBot="1">
      <c r="E10444"/>
    </row>
    <row r="10445" spans="5:5" ht="14.25" thickTop="1" thickBot="1">
      <c r="E10445"/>
    </row>
    <row r="10446" spans="5:5" ht="14.25" thickTop="1" thickBot="1">
      <c r="E10446"/>
    </row>
    <row r="10447" spans="5:5" ht="14.25" thickTop="1" thickBot="1">
      <c r="E10447"/>
    </row>
    <row r="10448" spans="5:5" ht="14.25" thickTop="1" thickBot="1">
      <c r="E10448"/>
    </row>
    <row r="10449" spans="5:5" ht="14.25" thickTop="1" thickBot="1">
      <c r="E10449"/>
    </row>
    <row r="10450" spans="5:5" ht="14.25" thickTop="1" thickBot="1">
      <c r="E10450"/>
    </row>
    <row r="10451" spans="5:5" ht="14.25" thickTop="1" thickBot="1">
      <c r="E10451"/>
    </row>
    <row r="10452" spans="5:5" ht="14.25" thickTop="1" thickBot="1">
      <c r="E10452"/>
    </row>
    <row r="10453" spans="5:5" ht="14.25" thickTop="1" thickBot="1">
      <c r="E10453"/>
    </row>
    <row r="10454" spans="5:5" ht="14.25" thickTop="1" thickBot="1">
      <c r="E10454"/>
    </row>
    <row r="10455" spans="5:5" ht="14.25" thickTop="1" thickBot="1">
      <c r="E10455"/>
    </row>
    <row r="10456" spans="5:5" ht="14.25" thickTop="1" thickBot="1">
      <c r="E10456"/>
    </row>
    <row r="10457" spans="5:5" ht="14.25" thickTop="1" thickBot="1">
      <c r="E10457"/>
    </row>
    <row r="10458" spans="5:5" ht="14.25" thickTop="1" thickBot="1">
      <c r="E10458"/>
    </row>
    <row r="10459" spans="5:5" ht="14.25" thickTop="1" thickBot="1">
      <c r="E10459"/>
    </row>
    <row r="10460" spans="5:5" ht="14.25" thickTop="1" thickBot="1">
      <c r="E10460"/>
    </row>
    <row r="10461" spans="5:5" ht="14.25" thickTop="1" thickBot="1">
      <c r="E10461"/>
    </row>
    <row r="10462" spans="5:5" ht="14.25" thickTop="1" thickBot="1">
      <c r="E10462"/>
    </row>
    <row r="10463" spans="5:5" ht="14.25" thickTop="1" thickBot="1">
      <c r="E10463"/>
    </row>
    <row r="10464" spans="5:5" ht="14.25" thickTop="1" thickBot="1">
      <c r="E10464"/>
    </row>
    <row r="10465" spans="5:5" ht="14.25" thickTop="1" thickBot="1">
      <c r="E10465"/>
    </row>
    <row r="10466" spans="5:5" ht="14.25" thickTop="1" thickBot="1">
      <c r="E10466"/>
    </row>
    <row r="10467" spans="5:5" ht="14.25" thickTop="1" thickBot="1">
      <c r="E10467"/>
    </row>
    <row r="10468" spans="5:5" ht="14.25" thickTop="1" thickBot="1">
      <c r="E10468"/>
    </row>
    <row r="10469" spans="5:5" ht="14.25" thickTop="1" thickBot="1">
      <c r="E10469"/>
    </row>
    <row r="10470" spans="5:5" ht="14.25" thickTop="1" thickBot="1">
      <c r="E10470"/>
    </row>
    <row r="10471" spans="5:5" ht="14.25" thickTop="1" thickBot="1">
      <c r="E10471"/>
    </row>
    <row r="10472" spans="5:5" ht="14.25" thickTop="1" thickBot="1">
      <c r="E10472"/>
    </row>
    <row r="10473" spans="5:5" ht="14.25" thickTop="1" thickBot="1">
      <c r="E10473"/>
    </row>
    <row r="10474" spans="5:5" ht="14.25" thickTop="1" thickBot="1">
      <c r="E10474"/>
    </row>
    <row r="10475" spans="5:5" ht="14.25" thickTop="1" thickBot="1">
      <c r="E10475"/>
    </row>
    <row r="10476" spans="5:5" ht="14.25" thickTop="1" thickBot="1">
      <c r="E10476"/>
    </row>
    <row r="10477" spans="5:5" ht="14.25" thickTop="1" thickBot="1">
      <c r="E10477"/>
    </row>
    <row r="10478" spans="5:5" ht="14.25" thickTop="1" thickBot="1">
      <c r="E10478"/>
    </row>
    <row r="10479" spans="5:5" ht="14.25" thickTop="1" thickBot="1">
      <c r="E10479"/>
    </row>
    <row r="10480" spans="5:5" ht="14.25" thickTop="1" thickBot="1">
      <c r="E10480"/>
    </row>
    <row r="10481" spans="5:5" ht="14.25" thickTop="1" thickBot="1">
      <c r="E10481"/>
    </row>
    <row r="10482" spans="5:5" ht="14.25" thickTop="1" thickBot="1">
      <c r="E10482"/>
    </row>
    <row r="10483" spans="5:5" ht="14.25" thickTop="1" thickBot="1">
      <c r="E10483"/>
    </row>
    <row r="10484" spans="5:5" ht="14.25" thickTop="1" thickBot="1">
      <c r="E10484"/>
    </row>
    <row r="10485" spans="5:5" ht="14.25" thickTop="1" thickBot="1">
      <c r="E10485"/>
    </row>
    <row r="10486" spans="5:5" ht="14.25" thickTop="1" thickBot="1">
      <c r="E10486"/>
    </row>
    <row r="10487" spans="5:5" ht="14.25" thickTop="1" thickBot="1">
      <c r="E10487"/>
    </row>
    <row r="10488" spans="5:5" ht="14.25" thickTop="1" thickBot="1">
      <c r="E10488"/>
    </row>
    <row r="10489" spans="5:5" ht="14.25" thickTop="1" thickBot="1">
      <c r="E10489"/>
    </row>
    <row r="10490" spans="5:5" ht="14.25" thickTop="1" thickBot="1">
      <c r="E10490"/>
    </row>
    <row r="10491" spans="5:5" ht="14.25" thickTop="1" thickBot="1">
      <c r="E10491"/>
    </row>
    <row r="10492" spans="5:5" ht="14.25" thickTop="1" thickBot="1">
      <c r="E10492"/>
    </row>
    <row r="10493" spans="5:5" ht="14.25" thickTop="1" thickBot="1">
      <c r="E10493"/>
    </row>
    <row r="10494" spans="5:5" ht="14.25" thickTop="1" thickBot="1">
      <c r="E10494"/>
    </row>
    <row r="10495" spans="5:5" ht="14.25" thickTop="1" thickBot="1">
      <c r="E10495"/>
    </row>
    <row r="10496" spans="5:5" ht="14.25" thickTop="1" thickBot="1">
      <c r="E10496"/>
    </row>
    <row r="10497" spans="5:5" ht="14.25" thickTop="1" thickBot="1">
      <c r="E10497"/>
    </row>
    <row r="10498" spans="5:5" ht="14.25" thickTop="1" thickBot="1">
      <c r="E10498"/>
    </row>
    <row r="10499" spans="5:5" ht="14.25" thickTop="1" thickBot="1">
      <c r="E10499"/>
    </row>
    <row r="10500" spans="5:5" ht="14.25" thickTop="1" thickBot="1">
      <c r="E10500"/>
    </row>
    <row r="10501" spans="5:5" ht="14.25" thickTop="1" thickBot="1">
      <c r="E10501"/>
    </row>
    <row r="10502" spans="5:5" ht="14.25" thickTop="1" thickBot="1">
      <c r="E10502"/>
    </row>
    <row r="10503" spans="5:5" ht="14.25" thickTop="1" thickBot="1">
      <c r="E10503"/>
    </row>
    <row r="10504" spans="5:5" ht="14.25" thickTop="1" thickBot="1">
      <c r="E10504"/>
    </row>
    <row r="10505" spans="5:5" ht="14.25" thickTop="1" thickBot="1">
      <c r="E10505"/>
    </row>
    <row r="10506" spans="5:5" ht="14.25" thickTop="1" thickBot="1">
      <c r="E10506"/>
    </row>
    <row r="10507" spans="5:5" ht="14.25" thickTop="1" thickBot="1">
      <c r="E10507"/>
    </row>
    <row r="10508" spans="5:5" ht="14.25" thickTop="1" thickBot="1">
      <c r="E10508"/>
    </row>
    <row r="10509" spans="5:5" ht="14.25" thickTop="1" thickBot="1">
      <c r="E10509"/>
    </row>
    <row r="10510" spans="5:5" ht="14.25" thickTop="1" thickBot="1">
      <c r="E10510"/>
    </row>
    <row r="10511" spans="5:5" ht="14.25" thickTop="1" thickBot="1">
      <c r="E10511"/>
    </row>
    <row r="10512" spans="5:5" ht="14.25" thickTop="1" thickBot="1">
      <c r="E10512"/>
    </row>
    <row r="10513" spans="5:5" ht="14.25" thickTop="1" thickBot="1">
      <c r="E10513"/>
    </row>
    <row r="10514" spans="5:5" ht="14.25" thickTop="1" thickBot="1">
      <c r="E10514"/>
    </row>
    <row r="10515" spans="5:5" ht="14.25" thickTop="1" thickBot="1">
      <c r="E10515"/>
    </row>
    <row r="10516" spans="5:5" ht="14.25" thickTop="1" thickBot="1">
      <c r="E10516"/>
    </row>
    <row r="10517" spans="5:5" ht="14.25" thickTop="1" thickBot="1">
      <c r="E10517"/>
    </row>
    <row r="10518" spans="5:5" ht="14.25" thickTop="1" thickBot="1">
      <c r="E10518"/>
    </row>
    <row r="10519" spans="5:5" ht="14.25" thickTop="1" thickBot="1">
      <c r="E10519"/>
    </row>
    <row r="10520" spans="5:5" ht="14.25" thickTop="1" thickBot="1">
      <c r="E10520"/>
    </row>
    <row r="10521" spans="5:5" ht="14.25" thickTop="1" thickBot="1">
      <c r="E10521"/>
    </row>
    <row r="10522" spans="5:5" ht="14.25" thickTop="1" thickBot="1">
      <c r="E10522"/>
    </row>
    <row r="10523" spans="5:5" ht="14.25" thickTop="1" thickBot="1">
      <c r="E10523"/>
    </row>
    <row r="10524" spans="5:5" ht="14.25" thickTop="1" thickBot="1">
      <c r="E10524"/>
    </row>
    <row r="10525" spans="5:5" ht="14.25" thickTop="1" thickBot="1">
      <c r="E10525"/>
    </row>
    <row r="10526" spans="5:5" ht="14.25" thickTop="1" thickBot="1">
      <c r="E10526"/>
    </row>
    <row r="10527" spans="5:5" ht="14.25" thickTop="1" thickBot="1">
      <c r="E10527"/>
    </row>
    <row r="10528" spans="5:5" ht="14.25" thickTop="1" thickBot="1">
      <c r="E10528"/>
    </row>
    <row r="10529" spans="5:5" ht="14.25" thickTop="1" thickBot="1">
      <c r="E10529"/>
    </row>
    <row r="10530" spans="5:5" ht="14.25" thickTop="1" thickBot="1">
      <c r="E10530"/>
    </row>
    <row r="10531" spans="5:5" ht="14.25" thickTop="1" thickBot="1">
      <c r="E10531"/>
    </row>
    <row r="10532" spans="5:5" ht="14.25" thickTop="1" thickBot="1">
      <c r="E10532"/>
    </row>
    <row r="10533" spans="5:5" ht="14.25" thickTop="1" thickBot="1">
      <c r="E10533"/>
    </row>
    <row r="10534" spans="5:5" ht="14.25" thickTop="1" thickBot="1">
      <c r="E10534"/>
    </row>
    <row r="10535" spans="5:5" ht="14.25" thickTop="1" thickBot="1">
      <c r="E10535"/>
    </row>
    <row r="10536" spans="5:5" ht="14.25" thickTop="1" thickBot="1">
      <c r="E10536"/>
    </row>
    <row r="10537" spans="5:5" ht="14.25" thickTop="1" thickBot="1">
      <c r="E10537"/>
    </row>
    <row r="10538" spans="5:5" ht="14.25" thickTop="1" thickBot="1">
      <c r="E10538"/>
    </row>
    <row r="10539" spans="5:5" ht="14.25" thickTop="1" thickBot="1">
      <c r="E10539"/>
    </row>
    <row r="10540" spans="5:5" ht="14.25" thickTop="1" thickBot="1">
      <c r="E10540"/>
    </row>
    <row r="10541" spans="5:5" ht="14.25" thickTop="1" thickBot="1">
      <c r="E10541"/>
    </row>
    <row r="10542" spans="5:5" ht="14.25" thickTop="1" thickBot="1">
      <c r="E10542"/>
    </row>
    <row r="10543" spans="5:5" ht="14.25" thickTop="1" thickBot="1">
      <c r="E10543"/>
    </row>
    <row r="10544" spans="5:5" ht="14.25" thickTop="1" thickBot="1">
      <c r="E10544"/>
    </row>
    <row r="10545" spans="5:5" ht="14.25" thickTop="1" thickBot="1">
      <c r="E10545"/>
    </row>
    <row r="10546" spans="5:5" ht="14.25" thickTop="1" thickBot="1">
      <c r="E10546"/>
    </row>
    <row r="10547" spans="5:5" ht="14.25" thickTop="1" thickBot="1">
      <c r="E10547"/>
    </row>
    <row r="10548" spans="5:5" ht="14.25" thickTop="1" thickBot="1">
      <c r="E10548"/>
    </row>
    <row r="10549" spans="5:5" ht="14.25" thickTop="1" thickBot="1">
      <c r="E10549"/>
    </row>
    <row r="10550" spans="5:5" ht="14.25" thickTop="1" thickBot="1">
      <c r="E10550"/>
    </row>
    <row r="10551" spans="5:5" ht="14.25" thickTop="1" thickBot="1">
      <c r="E10551"/>
    </row>
    <row r="10552" spans="5:5" ht="14.25" thickTop="1" thickBot="1">
      <c r="E10552"/>
    </row>
    <row r="10553" spans="5:5" ht="14.25" thickTop="1" thickBot="1">
      <c r="E10553"/>
    </row>
    <row r="10554" spans="5:5" ht="14.25" thickTop="1" thickBot="1">
      <c r="E10554"/>
    </row>
    <row r="10555" spans="5:5" ht="14.25" thickTop="1" thickBot="1">
      <c r="E10555"/>
    </row>
    <row r="10556" spans="5:5" ht="14.25" thickTop="1" thickBot="1">
      <c r="E10556"/>
    </row>
    <row r="10557" spans="5:5" ht="14.25" thickTop="1" thickBot="1">
      <c r="E10557"/>
    </row>
    <row r="10558" spans="5:5" ht="14.25" thickTop="1" thickBot="1">
      <c r="E10558"/>
    </row>
    <row r="10559" spans="5:5" ht="14.25" thickTop="1" thickBot="1">
      <c r="E10559"/>
    </row>
    <row r="10560" spans="5:5" ht="14.25" thickTop="1" thickBot="1">
      <c r="E10560"/>
    </row>
    <row r="10561" spans="5:5" ht="14.25" thickTop="1" thickBot="1">
      <c r="E10561"/>
    </row>
    <row r="10562" spans="5:5" ht="14.25" thickTop="1" thickBot="1">
      <c r="E10562"/>
    </row>
    <row r="10563" spans="5:5" ht="14.25" thickTop="1" thickBot="1">
      <c r="E10563"/>
    </row>
    <row r="10564" spans="5:5" ht="14.25" thickTop="1" thickBot="1">
      <c r="E10564"/>
    </row>
    <row r="10565" spans="5:5" ht="14.25" thickTop="1" thickBot="1">
      <c r="E10565"/>
    </row>
    <row r="10566" spans="5:5" ht="14.25" thickTop="1" thickBot="1">
      <c r="E10566"/>
    </row>
    <row r="10567" spans="5:5" ht="14.25" thickTop="1" thickBot="1">
      <c r="E10567"/>
    </row>
    <row r="10568" spans="5:5" ht="14.25" thickTop="1" thickBot="1">
      <c r="E10568"/>
    </row>
    <row r="10569" spans="5:5" ht="14.25" thickTop="1" thickBot="1">
      <c r="E10569"/>
    </row>
    <row r="10570" spans="5:5" ht="14.25" thickTop="1" thickBot="1">
      <c r="E10570"/>
    </row>
    <row r="10571" spans="5:5" ht="14.25" thickTop="1" thickBot="1">
      <c r="E10571"/>
    </row>
    <row r="10572" spans="5:5" ht="14.25" thickTop="1" thickBot="1">
      <c r="E10572"/>
    </row>
    <row r="10573" spans="5:5" ht="14.25" thickTop="1" thickBot="1">
      <c r="E10573"/>
    </row>
    <row r="10574" spans="5:5" ht="14.25" thickTop="1" thickBot="1">
      <c r="E10574"/>
    </row>
    <row r="10575" spans="5:5" ht="14.25" thickTop="1" thickBot="1">
      <c r="E10575"/>
    </row>
    <row r="10576" spans="5:5" ht="14.25" thickTop="1" thickBot="1">
      <c r="E10576"/>
    </row>
    <row r="10577" spans="5:5" ht="14.25" thickTop="1" thickBot="1">
      <c r="E10577"/>
    </row>
    <row r="10578" spans="5:5" ht="14.25" thickTop="1" thickBot="1">
      <c r="E10578"/>
    </row>
    <row r="10579" spans="5:5" ht="14.25" thickTop="1" thickBot="1">
      <c r="E10579"/>
    </row>
    <row r="10580" spans="5:5" ht="14.25" thickTop="1" thickBot="1">
      <c r="E10580"/>
    </row>
    <row r="10581" spans="5:5" ht="14.25" thickTop="1" thickBot="1">
      <c r="E10581"/>
    </row>
    <row r="10582" spans="5:5" ht="14.25" thickTop="1" thickBot="1">
      <c r="E10582"/>
    </row>
    <row r="10583" spans="5:5" ht="14.25" thickTop="1" thickBot="1">
      <c r="E10583"/>
    </row>
    <row r="10584" spans="5:5" ht="14.25" thickTop="1" thickBot="1">
      <c r="E10584"/>
    </row>
    <row r="10585" spans="5:5" ht="14.25" thickTop="1" thickBot="1">
      <c r="E10585"/>
    </row>
    <row r="10586" spans="5:5" ht="14.25" thickTop="1" thickBot="1">
      <c r="E10586"/>
    </row>
    <row r="10587" spans="5:5" ht="14.25" thickTop="1" thickBot="1">
      <c r="E10587"/>
    </row>
    <row r="10588" spans="5:5" ht="14.25" thickTop="1" thickBot="1">
      <c r="E10588"/>
    </row>
    <row r="10589" spans="5:5" ht="14.25" thickTop="1" thickBot="1">
      <c r="E10589"/>
    </row>
    <row r="10590" spans="5:5" ht="14.25" thickTop="1" thickBot="1">
      <c r="E10590"/>
    </row>
    <row r="10591" spans="5:5" ht="14.25" thickTop="1" thickBot="1">
      <c r="E10591"/>
    </row>
    <row r="10592" spans="5:5" ht="14.25" thickTop="1" thickBot="1">
      <c r="E10592"/>
    </row>
    <row r="10593" spans="5:5" ht="14.25" thickTop="1" thickBot="1">
      <c r="E10593"/>
    </row>
    <row r="10594" spans="5:5" ht="14.25" thickTop="1" thickBot="1">
      <c r="E10594"/>
    </row>
    <row r="10595" spans="5:5" ht="14.25" thickTop="1" thickBot="1">
      <c r="E10595"/>
    </row>
    <row r="10596" spans="5:5" ht="14.25" thickTop="1" thickBot="1">
      <c r="E10596"/>
    </row>
    <row r="10597" spans="5:5" ht="14.25" thickTop="1" thickBot="1">
      <c r="E10597"/>
    </row>
    <row r="10598" spans="5:5" ht="14.25" thickTop="1" thickBot="1">
      <c r="E10598"/>
    </row>
    <row r="10599" spans="5:5" ht="14.25" thickTop="1" thickBot="1">
      <c r="E10599"/>
    </row>
    <row r="10600" spans="5:5" ht="14.25" thickTop="1" thickBot="1">
      <c r="E10600"/>
    </row>
    <row r="10601" spans="5:5" ht="14.25" thickTop="1" thickBot="1">
      <c r="E10601"/>
    </row>
    <row r="10602" spans="5:5" ht="14.25" thickTop="1" thickBot="1">
      <c r="E10602"/>
    </row>
    <row r="10603" spans="5:5" ht="14.25" thickTop="1" thickBot="1">
      <c r="E10603"/>
    </row>
    <row r="10604" spans="5:5" ht="14.25" thickTop="1" thickBot="1">
      <c r="E10604"/>
    </row>
    <row r="10605" spans="5:5" ht="14.25" thickTop="1" thickBot="1">
      <c r="E10605"/>
    </row>
    <row r="10606" spans="5:5" ht="14.25" thickTop="1" thickBot="1">
      <c r="E10606"/>
    </row>
    <row r="10607" spans="5:5" ht="14.25" thickTop="1" thickBot="1">
      <c r="E10607"/>
    </row>
    <row r="10608" spans="5:5" ht="14.25" thickTop="1" thickBot="1">
      <c r="E10608"/>
    </row>
    <row r="10609" spans="5:5" ht="14.25" thickTop="1" thickBot="1">
      <c r="E10609"/>
    </row>
    <row r="10610" spans="5:5" ht="14.25" thickTop="1" thickBot="1">
      <c r="E10610"/>
    </row>
    <row r="10611" spans="5:5" ht="14.25" thickTop="1" thickBot="1">
      <c r="E10611"/>
    </row>
    <row r="10612" spans="5:5" ht="14.25" thickTop="1" thickBot="1">
      <c r="E10612"/>
    </row>
    <row r="10613" spans="5:5" ht="14.25" thickTop="1" thickBot="1">
      <c r="E10613"/>
    </row>
    <row r="10614" spans="5:5" ht="14.25" thickTop="1" thickBot="1">
      <c r="E10614"/>
    </row>
    <row r="10615" spans="5:5" ht="14.25" thickTop="1" thickBot="1">
      <c r="E10615"/>
    </row>
    <row r="10616" spans="5:5" ht="14.25" thickTop="1" thickBot="1">
      <c r="E10616"/>
    </row>
    <row r="10617" spans="5:5" ht="14.25" thickTop="1" thickBot="1">
      <c r="E10617"/>
    </row>
    <row r="10618" spans="5:5" ht="14.25" thickTop="1" thickBot="1">
      <c r="E10618"/>
    </row>
    <row r="10619" spans="5:5" ht="14.25" thickTop="1" thickBot="1">
      <c r="E10619"/>
    </row>
    <row r="10620" spans="5:5" ht="14.25" thickTop="1" thickBot="1">
      <c r="E10620"/>
    </row>
    <row r="10621" spans="5:5" ht="14.25" thickTop="1" thickBot="1">
      <c r="E10621"/>
    </row>
    <row r="10622" spans="5:5" ht="14.25" thickTop="1" thickBot="1">
      <c r="E10622"/>
    </row>
    <row r="10623" spans="5:5" ht="14.25" thickTop="1" thickBot="1">
      <c r="E10623"/>
    </row>
    <row r="10624" spans="5:5" ht="14.25" thickTop="1" thickBot="1">
      <c r="E10624"/>
    </row>
    <row r="10625" spans="5:5" ht="14.25" thickTop="1" thickBot="1">
      <c r="E10625"/>
    </row>
    <row r="10626" spans="5:5" ht="14.25" thickTop="1" thickBot="1">
      <c r="E10626"/>
    </row>
    <row r="10627" spans="5:5" ht="14.25" thickTop="1" thickBot="1">
      <c r="E10627"/>
    </row>
    <row r="10628" spans="5:5" ht="14.25" thickTop="1" thickBot="1">
      <c r="E10628"/>
    </row>
    <row r="10629" spans="5:5" ht="14.25" thickTop="1" thickBot="1">
      <c r="E10629"/>
    </row>
    <row r="10630" spans="5:5" ht="14.25" thickTop="1" thickBot="1">
      <c r="E10630"/>
    </row>
    <row r="10631" spans="5:5" ht="14.25" thickTop="1" thickBot="1">
      <c r="E10631"/>
    </row>
    <row r="10632" spans="5:5" ht="14.25" thickTop="1" thickBot="1">
      <c r="E10632"/>
    </row>
    <row r="10633" spans="5:5" ht="14.25" thickTop="1" thickBot="1">
      <c r="E10633"/>
    </row>
    <row r="10634" spans="5:5" ht="14.25" thickTop="1" thickBot="1">
      <c r="E10634"/>
    </row>
    <row r="10635" spans="5:5" ht="14.25" thickTop="1" thickBot="1">
      <c r="E10635"/>
    </row>
    <row r="10636" spans="5:5" ht="14.25" thickTop="1" thickBot="1">
      <c r="E10636"/>
    </row>
    <row r="10637" spans="5:5" ht="14.25" thickTop="1" thickBot="1">
      <c r="E10637"/>
    </row>
    <row r="10638" spans="5:5" ht="13.5" thickTop="1">
      <c r="E10638"/>
    </row>
    <row r="10639" spans="5:5">
      <c r="E10639"/>
    </row>
    <row r="10640" spans="5:5">
      <c r="E10640"/>
    </row>
    <row r="10641" spans="5:5">
      <c r="E10641"/>
    </row>
    <row r="10642" spans="5:5">
      <c r="E10642"/>
    </row>
    <row r="10643" spans="5:5">
      <c r="E10643"/>
    </row>
    <row r="10644" spans="5:5">
      <c r="E10644"/>
    </row>
    <row r="10645" spans="5:5">
      <c r="E10645"/>
    </row>
    <row r="10646" spans="5:5">
      <c r="E10646"/>
    </row>
    <row r="10647" spans="5:5">
      <c r="E10647"/>
    </row>
    <row r="10648" spans="5:5">
      <c r="E10648"/>
    </row>
    <row r="10649" spans="5:5">
      <c r="E10649"/>
    </row>
    <row r="10650" spans="5:5">
      <c r="E10650"/>
    </row>
    <row r="10651" spans="5:5" ht="13.5" thickBot="1">
      <c r="E10651"/>
    </row>
    <row r="10652" spans="5:5" ht="14.25" thickTop="1" thickBot="1">
      <c r="E10652"/>
    </row>
    <row r="10653" spans="5:5" ht="14.25" thickTop="1" thickBot="1">
      <c r="E10653"/>
    </row>
    <row r="10654" spans="5:5" ht="14.25" thickTop="1" thickBot="1">
      <c r="E10654"/>
    </row>
    <row r="10655" spans="5:5" ht="14.25" thickTop="1" thickBot="1">
      <c r="E10655"/>
    </row>
    <row r="10656" spans="5:5" ht="14.25" thickTop="1" thickBot="1">
      <c r="E10656"/>
    </row>
    <row r="10657" spans="5:5" ht="14.25" thickTop="1" thickBot="1">
      <c r="E10657"/>
    </row>
    <row r="10658" spans="5:5" ht="14.25" thickTop="1" thickBot="1">
      <c r="E10658"/>
    </row>
    <row r="10659" spans="5:5" ht="14.25" thickTop="1" thickBot="1">
      <c r="E10659"/>
    </row>
    <row r="10660" spans="5:5" ht="14.25" thickTop="1" thickBot="1">
      <c r="E10660"/>
    </row>
    <row r="10661" spans="5:5" ht="14.25" thickTop="1" thickBot="1">
      <c r="E10661"/>
    </row>
    <row r="10662" spans="5:5" ht="14.25" thickTop="1" thickBot="1">
      <c r="E10662"/>
    </row>
    <row r="10663" spans="5:5" ht="14.25" thickTop="1" thickBot="1">
      <c r="E10663"/>
    </row>
    <row r="10664" spans="5:5" ht="14.25" thickTop="1" thickBot="1">
      <c r="E10664"/>
    </row>
    <row r="10665" spans="5:5" ht="14.25" thickTop="1" thickBot="1">
      <c r="E10665"/>
    </row>
    <row r="10666" spans="5:5" ht="14.25" thickTop="1" thickBot="1">
      <c r="E10666"/>
    </row>
    <row r="10667" spans="5:5" ht="14.25" thickTop="1" thickBot="1">
      <c r="E10667"/>
    </row>
    <row r="10668" spans="5:5" ht="14.25" thickTop="1" thickBot="1">
      <c r="E10668"/>
    </row>
    <row r="10669" spans="5:5" ht="14.25" thickTop="1" thickBot="1">
      <c r="E10669"/>
    </row>
    <row r="10670" spans="5:5" ht="14.25" thickTop="1" thickBot="1">
      <c r="E10670"/>
    </row>
    <row r="10671" spans="5:5" ht="14.25" thickTop="1" thickBot="1">
      <c r="E10671"/>
    </row>
    <row r="10672" spans="5:5" ht="14.25" thickTop="1" thickBot="1">
      <c r="E10672"/>
    </row>
    <row r="10673" spans="5:5" ht="14.25" thickTop="1" thickBot="1">
      <c r="E10673"/>
    </row>
    <row r="10674" spans="5:5" ht="14.25" thickTop="1" thickBot="1">
      <c r="E10674"/>
    </row>
    <row r="10675" spans="5:5" ht="14.25" thickTop="1" thickBot="1">
      <c r="E10675"/>
    </row>
    <row r="10676" spans="5:5" ht="14.25" thickTop="1" thickBot="1">
      <c r="E10676"/>
    </row>
    <row r="10677" spans="5:5" ht="14.25" thickTop="1" thickBot="1">
      <c r="E10677"/>
    </row>
    <row r="10678" spans="5:5" ht="14.25" thickTop="1" thickBot="1">
      <c r="E10678"/>
    </row>
    <row r="10679" spans="5:5" ht="14.25" thickTop="1" thickBot="1">
      <c r="E10679"/>
    </row>
    <row r="10680" spans="5:5" ht="14.25" thickTop="1" thickBot="1">
      <c r="E10680"/>
    </row>
    <row r="10681" spans="5:5" ht="14.25" thickTop="1" thickBot="1">
      <c r="E10681"/>
    </row>
    <row r="10682" spans="5:5" ht="14.25" thickTop="1" thickBot="1">
      <c r="E10682"/>
    </row>
    <row r="10683" spans="5:5" ht="14.25" thickTop="1" thickBot="1">
      <c r="E10683"/>
    </row>
    <row r="10684" spans="5:5" ht="14.25" thickTop="1" thickBot="1">
      <c r="E10684"/>
    </row>
    <row r="10685" spans="5:5" ht="14.25" thickTop="1" thickBot="1">
      <c r="E10685"/>
    </row>
    <row r="10686" spans="5:5" ht="14.25" thickTop="1" thickBot="1">
      <c r="E10686"/>
    </row>
    <row r="10687" spans="5:5" ht="14.25" thickTop="1" thickBot="1">
      <c r="E10687"/>
    </row>
    <row r="10688" spans="5:5" ht="14.25" thickTop="1" thickBot="1">
      <c r="E10688"/>
    </row>
    <row r="10689" spans="5:5" ht="14.25" thickTop="1" thickBot="1">
      <c r="E10689"/>
    </row>
    <row r="10690" spans="5:5" ht="14.25" thickTop="1" thickBot="1">
      <c r="E10690"/>
    </row>
    <row r="10691" spans="5:5" ht="14.25" thickTop="1" thickBot="1">
      <c r="E10691"/>
    </row>
    <row r="10692" spans="5:5" ht="14.25" thickTop="1" thickBot="1">
      <c r="E10692"/>
    </row>
    <row r="10693" spans="5:5" ht="14.25" thickTop="1" thickBot="1">
      <c r="E10693"/>
    </row>
    <row r="10694" spans="5:5" ht="14.25" thickTop="1" thickBot="1">
      <c r="E10694"/>
    </row>
    <row r="10695" spans="5:5" ht="14.25" thickTop="1" thickBot="1">
      <c r="E10695"/>
    </row>
    <row r="10696" spans="5:5" ht="14.25" thickTop="1" thickBot="1">
      <c r="E10696"/>
    </row>
    <row r="10697" spans="5:5" ht="14.25" thickTop="1" thickBot="1">
      <c r="E10697"/>
    </row>
    <row r="10698" spans="5:5" ht="14.25" thickTop="1" thickBot="1">
      <c r="E10698"/>
    </row>
    <row r="10699" spans="5:5" ht="14.25" thickTop="1" thickBot="1">
      <c r="E10699"/>
    </row>
    <row r="10700" spans="5:5" ht="14.25" thickTop="1" thickBot="1">
      <c r="E10700"/>
    </row>
    <row r="10701" spans="5:5" ht="14.25" thickTop="1" thickBot="1">
      <c r="E10701"/>
    </row>
    <row r="10702" spans="5:5" ht="14.25" thickTop="1" thickBot="1">
      <c r="E10702"/>
    </row>
    <row r="10703" spans="5:5" ht="14.25" thickTop="1" thickBot="1">
      <c r="E10703"/>
    </row>
    <row r="10704" spans="5:5" ht="14.25" thickTop="1" thickBot="1">
      <c r="E10704"/>
    </row>
    <row r="10705" spans="5:5" ht="14.25" thickTop="1" thickBot="1">
      <c r="E10705"/>
    </row>
    <row r="10706" spans="5:5" ht="14.25" thickTop="1" thickBot="1">
      <c r="E10706"/>
    </row>
    <row r="10707" spans="5:5" ht="14.25" thickTop="1" thickBot="1">
      <c r="E10707"/>
    </row>
    <row r="10708" spans="5:5" ht="14.25" thickTop="1" thickBot="1">
      <c r="E10708"/>
    </row>
    <row r="10709" spans="5:5" ht="14.25" thickTop="1" thickBot="1">
      <c r="E10709"/>
    </row>
    <row r="10710" spans="5:5" ht="14.25" thickTop="1" thickBot="1">
      <c r="E10710"/>
    </row>
    <row r="10711" spans="5:5" ht="14.25" thickTop="1" thickBot="1">
      <c r="E10711"/>
    </row>
    <row r="10712" spans="5:5" ht="14.25" thickTop="1" thickBot="1">
      <c r="E10712"/>
    </row>
    <row r="10713" spans="5:5" ht="14.25" thickTop="1" thickBot="1">
      <c r="E10713"/>
    </row>
    <row r="10714" spans="5:5" ht="14.25" thickTop="1" thickBot="1">
      <c r="E10714"/>
    </row>
    <row r="10715" spans="5:5" ht="14.25" thickTop="1" thickBot="1">
      <c r="E10715"/>
    </row>
    <row r="10716" spans="5:5" ht="14.25" thickTop="1" thickBot="1">
      <c r="E10716"/>
    </row>
    <row r="10717" spans="5:5" ht="14.25" thickTop="1" thickBot="1">
      <c r="E10717"/>
    </row>
    <row r="10718" spans="5:5" ht="14.25" thickTop="1" thickBot="1">
      <c r="E10718"/>
    </row>
    <row r="10719" spans="5:5" ht="14.25" thickTop="1" thickBot="1">
      <c r="E10719"/>
    </row>
    <row r="10720" spans="5:5" ht="14.25" thickTop="1" thickBot="1">
      <c r="E10720"/>
    </row>
    <row r="10721" spans="5:5" ht="14.25" thickTop="1" thickBot="1">
      <c r="E10721"/>
    </row>
    <row r="10722" spans="5:5" ht="14.25" thickTop="1" thickBot="1">
      <c r="E10722"/>
    </row>
    <row r="10723" spans="5:5" ht="14.25" thickTop="1" thickBot="1">
      <c r="E10723"/>
    </row>
    <row r="10724" spans="5:5" ht="14.25" thickTop="1" thickBot="1">
      <c r="E10724"/>
    </row>
    <row r="10725" spans="5:5" ht="14.25" thickTop="1" thickBot="1">
      <c r="E10725"/>
    </row>
    <row r="10726" spans="5:5" ht="14.25" thickTop="1" thickBot="1">
      <c r="E10726"/>
    </row>
    <row r="10727" spans="5:5" ht="14.25" thickTop="1" thickBot="1">
      <c r="E10727"/>
    </row>
    <row r="10728" spans="5:5" ht="14.25" thickTop="1" thickBot="1">
      <c r="E10728"/>
    </row>
    <row r="10729" spans="5:5" ht="14.25" thickTop="1" thickBot="1">
      <c r="E10729"/>
    </row>
    <row r="10730" spans="5:5" ht="14.25" thickTop="1" thickBot="1">
      <c r="E10730"/>
    </row>
    <row r="10731" spans="5:5" ht="14.25" thickTop="1" thickBot="1">
      <c r="E10731"/>
    </row>
    <row r="10732" spans="5:5" ht="14.25" thickTop="1" thickBot="1">
      <c r="E10732"/>
    </row>
    <row r="10733" spans="5:5" ht="14.25" thickTop="1" thickBot="1">
      <c r="E10733"/>
    </row>
    <row r="10734" spans="5:5" ht="14.25" thickTop="1" thickBot="1">
      <c r="E10734"/>
    </row>
    <row r="10735" spans="5:5" ht="14.25" thickTop="1" thickBot="1">
      <c r="E10735"/>
    </row>
    <row r="10736" spans="5:5" ht="14.25" thickTop="1" thickBot="1">
      <c r="E10736"/>
    </row>
    <row r="10737" spans="5:5" ht="14.25" thickTop="1" thickBot="1">
      <c r="E10737"/>
    </row>
    <row r="10738" spans="5:5" ht="14.25" thickTop="1" thickBot="1">
      <c r="E10738"/>
    </row>
    <row r="10739" spans="5:5" ht="14.25" thickTop="1" thickBot="1">
      <c r="E10739"/>
    </row>
    <row r="10740" spans="5:5" ht="14.25" thickTop="1" thickBot="1">
      <c r="E10740"/>
    </row>
    <row r="10741" spans="5:5" ht="14.25" thickTop="1" thickBot="1">
      <c r="E10741"/>
    </row>
    <row r="10742" spans="5:5" ht="14.25" thickTop="1" thickBot="1">
      <c r="E10742"/>
    </row>
    <row r="10743" spans="5:5" ht="14.25" thickTop="1" thickBot="1">
      <c r="E10743"/>
    </row>
    <row r="10744" spans="5:5" ht="14.25" thickTop="1" thickBot="1">
      <c r="E10744"/>
    </row>
    <row r="10745" spans="5:5" ht="14.25" thickTop="1" thickBot="1">
      <c r="E10745"/>
    </row>
    <row r="10746" spans="5:5" ht="14.25" thickTop="1" thickBot="1">
      <c r="E10746"/>
    </row>
    <row r="10747" spans="5:5" ht="14.25" thickTop="1" thickBot="1">
      <c r="E10747"/>
    </row>
    <row r="10748" spans="5:5" ht="14.25" thickTop="1" thickBot="1">
      <c r="E10748"/>
    </row>
    <row r="10749" spans="5:5" ht="14.25" thickTop="1" thickBot="1">
      <c r="E10749"/>
    </row>
    <row r="10750" spans="5:5" ht="14.25" thickTop="1" thickBot="1">
      <c r="E10750"/>
    </row>
    <row r="10751" spans="5:5" ht="14.25" thickTop="1" thickBot="1">
      <c r="E10751"/>
    </row>
    <row r="10752" spans="5:5" ht="14.25" thickTop="1" thickBot="1">
      <c r="E10752"/>
    </row>
    <row r="10753" spans="5:5" ht="14.25" thickTop="1" thickBot="1">
      <c r="E10753"/>
    </row>
    <row r="10754" spans="5:5" ht="14.25" thickTop="1" thickBot="1">
      <c r="E10754"/>
    </row>
    <row r="10755" spans="5:5" ht="14.25" thickTop="1" thickBot="1">
      <c r="E10755"/>
    </row>
    <row r="10756" spans="5:5" ht="14.25" thickTop="1" thickBot="1">
      <c r="E10756"/>
    </row>
    <row r="10757" spans="5:5" ht="14.25" thickTop="1" thickBot="1">
      <c r="E10757"/>
    </row>
    <row r="10758" spans="5:5" ht="14.25" thickTop="1" thickBot="1">
      <c r="E10758"/>
    </row>
    <row r="10759" spans="5:5" ht="14.25" thickTop="1" thickBot="1">
      <c r="E10759"/>
    </row>
    <row r="10760" spans="5:5" ht="14.25" thickTop="1" thickBot="1">
      <c r="E10760"/>
    </row>
    <row r="10761" spans="5:5" ht="14.25" thickTop="1" thickBot="1">
      <c r="E10761"/>
    </row>
    <row r="10762" spans="5:5" ht="14.25" thickTop="1" thickBot="1">
      <c r="E10762"/>
    </row>
    <row r="10763" spans="5:5" ht="14.25" thickTop="1" thickBot="1">
      <c r="E10763"/>
    </row>
    <row r="10764" spans="5:5" ht="14.25" thickTop="1" thickBot="1">
      <c r="E10764"/>
    </row>
    <row r="10765" spans="5:5" ht="14.25" thickTop="1" thickBot="1">
      <c r="E10765"/>
    </row>
    <row r="10766" spans="5:5" ht="14.25" thickTop="1" thickBot="1">
      <c r="E10766"/>
    </row>
    <row r="10767" spans="5:5" ht="14.25" thickTop="1" thickBot="1">
      <c r="E10767"/>
    </row>
    <row r="10768" spans="5:5" ht="14.25" thickTop="1" thickBot="1">
      <c r="E10768"/>
    </row>
    <row r="10769" spans="5:5" ht="14.25" thickTop="1" thickBot="1">
      <c r="E10769"/>
    </row>
    <row r="10770" spans="5:5" ht="14.25" thickTop="1" thickBot="1">
      <c r="E10770"/>
    </row>
    <row r="10771" spans="5:5" ht="14.25" thickTop="1" thickBot="1">
      <c r="E10771"/>
    </row>
    <row r="10772" spans="5:5" ht="14.25" thickTop="1" thickBot="1">
      <c r="E10772"/>
    </row>
    <row r="10773" spans="5:5" ht="14.25" thickTop="1" thickBot="1">
      <c r="E10773"/>
    </row>
    <row r="10774" spans="5:5" ht="14.25" thickTop="1" thickBot="1">
      <c r="E10774"/>
    </row>
    <row r="10775" spans="5:5" ht="14.25" thickTop="1" thickBot="1">
      <c r="E10775"/>
    </row>
    <row r="10776" spans="5:5" ht="14.25" thickTop="1" thickBot="1">
      <c r="E10776"/>
    </row>
    <row r="10777" spans="5:5" ht="14.25" thickTop="1" thickBot="1">
      <c r="E10777"/>
    </row>
    <row r="10778" spans="5:5" ht="14.25" thickTop="1" thickBot="1">
      <c r="E10778"/>
    </row>
    <row r="10779" spans="5:5" ht="14.25" thickTop="1" thickBot="1">
      <c r="E10779"/>
    </row>
    <row r="10780" spans="5:5" ht="14.25" thickTop="1" thickBot="1">
      <c r="E10780"/>
    </row>
    <row r="10781" spans="5:5" ht="14.25" thickTop="1" thickBot="1">
      <c r="E10781"/>
    </row>
    <row r="10782" spans="5:5" ht="14.25" thickTop="1" thickBot="1">
      <c r="E10782"/>
    </row>
    <row r="10783" spans="5:5" ht="14.25" thickTop="1" thickBot="1">
      <c r="E10783"/>
    </row>
    <row r="10784" spans="5:5" ht="14.25" thickTop="1" thickBot="1">
      <c r="E10784"/>
    </row>
    <row r="10785" spans="5:5" ht="14.25" thickTop="1" thickBot="1">
      <c r="E10785"/>
    </row>
    <row r="10786" spans="5:5" ht="14.25" thickTop="1" thickBot="1">
      <c r="E10786"/>
    </row>
    <row r="10787" spans="5:5" ht="14.25" thickTop="1" thickBot="1">
      <c r="E10787"/>
    </row>
    <row r="10788" spans="5:5" ht="14.25" thickTop="1" thickBot="1">
      <c r="E10788"/>
    </row>
    <row r="10789" spans="5:5" ht="14.25" thickTop="1" thickBot="1">
      <c r="E10789"/>
    </row>
    <row r="10790" spans="5:5" ht="14.25" thickTop="1" thickBot="1">
      <c r="E10790"/>
    </row>
    <row r="10791" spans="5:5" ht="14.25" thickTop="1" thickBot="1">
      <c r="E10791"/>
    </row>
    <row r="10792" spans="5:5" ht="14.25" thickTop="1" thickBot="1">
      <c r="E10792"/>
    </row>
    <row r="10793" spans="5:5" ht="14.25" thickTop="1" thickBot="1">
      <c r="E10793"/>
    </row>
    <row r="10794" spans="5:5" ht="14.25" thickTop="1" thickBot="1">
      <c r="E10794"/>
    </row>
    <row r="10795" spans="5:5" ht="14.25" thickTop="1" thickBot="1">
      <c r="E10795"/>
    </row>
    <row r="10796" spans="5:5" ht="14.25" thickTop="1" thickBot="1">
      <c r="E10796"/>
    </row>
    <row r="10797" spans="5:5" ht="14.25" thickTop="1" thickBot="1">
      <c r="E10797"/>
    </row>
    <row r="10798" spans="5:5" ht="14.25" thickTop="1" thickBot="1">
      <c r="E10798"/>
    </row>
    <row r="10799" spans="5:5" ht="14.25" thickTop="1" thickBot="1">
      <c r="E10799"/>
    </row>
    <row r="10800" spans="5:5" ht="14.25" thickTop="1" thickBot="1">
      <c r="E10800"/>
    </row>
    <row r="10801" spans="5:5" ht="14.25" thickTop="1" thickBot="1">
      <c r="E10801"/>
    </row>
    <row r="10802" spans="5:5" ht="14.25" thickTop="1" thickBot="1">
      <c r="E10802"/>
    </row>
    <row r="10803" spans="5:5" ht="14.25" thickTop="1" thickBot="1">
      <c r="E10803"/>
    </row>
    <row r="10804" spans="5:5" ht="14.25" thickTop="1" thickBot="1">
      <c r="E10804"/>
    </row>
    <row r="10805" spans="5:5" ht="14.25" thickTop="1" thickBot="1">
      <c r="E10805"/>
    </row>
    <row r="10806" spans="5:5" ht="14.25" thickTop="1" thickBot="1">
      <c r="E10806"/>
    </row>
    <row r="10807" spans="5:5" ht="14.25" thickTop="1" thickBot="1">
      <c r="E10807"/>
    </row>
    <row r="10808" spans="5:5" ht="14.25" thickTop="1" thickBot="1">
      <c r="E10808"/>
    </row>
    <row r="10809" spans="5:5" ht="14.25" thickTop="1" thickBot="1">
      <c r="E10809"/>
    </row>
    <row r="10810" spans="5:5" ht="14.25" thickTop="1" thickBot="1">
      <c r="E10810"/>
    </row>
    <row r="10811" spans="5:5" ht="14.25" thickTop="1" thickBot="1">
      <c r="E10811"/>
    </row>
    <row r="10812" spans="5:5" ht="14.25" thickTop="1" thickBot="1">
      <c r="E10812"/>
    </row>
    <row r="10813" spans="5:5" ht="14.25" thickTop="1" thickBot="1">
      <c r="E10813"/>
    </row>
    <row r="10814" spans="5:5" ht="14.25" thickTop="1" thickBot="1">
      <c r="E10814"/>
    </row>
    <row r="10815" spans="5:5" ht="14.25" thickTop="1" thickBot="1">
      <c r="E10815"/>
    </row>
    <row r="10816" spans="5:5" ht="14.25" thickTop="1" thickBot="1">
      <c r="E10816"/>
    </row>
    <row r="10817" spans="5:5" ht="14.25" thickTop="1" thickBot="1">
      <c r="E10817"/>
    </row>
    <row r="10818" spans="5:5" ht="14.25" thickTop="1" thickBot="1">
      <c r="E10818"/>
    </row>
    <row r="10819" spans="5:5" ht="14.25" thickTop="1" thickBot="1">
      <c r="E10819"/>
    </row>
    <row r="10820" spans="5:5" ht="14.25" thickTop="1" thickBot="1">
      <c r="E10820"/>
    </row>
    <row r="10821" spans="5:5" ht="14.25" thickTop="1" thickBot="1">
      <c r="E10821"/>
    </row>
    <row r="10822" spans="5:5" ht="14.25" thickTop="1" thickBot="1">
      <c r="E10822"/>
    </row>
    <row r="10823" spans="5:5" ht="14.25" thickTop="1" thickBot="1">
      <c r="E10823"/>
    </row>
    <row r="10824" spans="5:5" ht="14.25" thickTop="1" thickBot="1">
      <c r="E10824"/>
    </row>
    <row r="10825" spans="5:5" ht="14.25" thickTop="1" thickBot="1">
      <c r="E10825"/>
    </row>
    <row r="10826" spans="5:5" ht="14.25" thickTop="1" thickBot="1">
      <c r="E10826"/>
    </row>
    <row r="10827" spans="5:5" ht="14.25" thickTop="1" thickBot="1">
      <c r="E10827"/>
    </row>
    <row r="10828" spans="5:5" ht="14.25" thickTop="1" thickBot="1">
      <c r="E10828"/>
    </row>
    <row r="10829" spans="5:5" ht="14.25" thickTop="1" thickBot="1">
      <c r="E10829"/>
    </row>
    <row r="10830" spans="5:5" ht="14.25" thickTop="1" thickBot="1">
      <c r="E10830"/>
    </row>
    <row r="10831" spans="5:5" ht="14.25" thickTop="1" thickBot="1">
      <c r="E10831"/>
    </row>
    <row r="10832" spans="5:5" ht="14.25" thickTop="1" thickBot="1">
      <c r="E10832"/>
    </row>
    <row r="10833" spans="5:5" ht="14.25" thickTop="1" thickBot="1">
      <c r="E10833"/>
    </row>
    <row r="10834" spans="5:5" ht="14.25" thickTop="1" thickBot="1">
      <c r="E10834"/>
    </row>
    <row r="10835" spans="5:5" ht="14.25" thickTop="1" thickBot="1">
      <c r="E10835"/>
    </row>
    <row r="10836" spans="5:5" ht="14.25" thickTop="1" thickBot="1">
      <c r="E10836"/>
    </row>
    <row r="10837" spans="5:5" ht="14.25" thickTop="1" thickBot="1">
      <c r="E10837"/>
    </row>
    <row r="10838" spans="5:5" ht="14.25" thickTop="1" thickBot="1">
      <c r="E10838"/>
    </row>
    <row r="10839" spans="5:5" ht="14.25" thickTop="1" thickBot="1">
      <c r="E10839"/>
    </row>
    <row r="10840" spans="5:5" ht="14.25" thickTop="1" thickBot="1">
      <c r="E10840"/>
    </row>
    <row r="10841" spans="5:5" ht="14.25" thickTop="1" thickBot="1">
      <c r="E10841"/>
    </row>
    <row r="10842" spans="5:5" ht="14.25" thickTop="1" thickBot="1">
      <c r="E10842"/>
    </row>
    <row r="10843" spans="5:5" ht="14.25" thickTop="1" thickBot="1">
      <c r="E10843"/>
    </row>
    <row r="10844" spans="5:5" ht="14.25" thickTop="1" thickBot="1">
      <c r="E10844"/>
    </row>
    <row r="10845" spans="5:5" ht="14.25" thickTop="1" thickBot="1">
      <c r="E10845"/>
    </row>
    <row r="10846" spans="5:5" ht="14.25" thickTop="1" thickBot="1">
      <c r="E10846"/>
    </row>
    <row r="10847" spans="5:5" ht="14.25" thickTop="1" thickBot="1">
      <c r="E10847"/>
    </row>
    <row r="10848" spans="5:5" ht="14.25" thickTop="1" thickBot="1">
      <c r="E10848"/>
    </row>
    <row r="10849" spans="5:5" ht="14.25" thickTop="1" thickBot="1">
      <c r="E10849"/>
    </row>
    <row r="10850" spans="5:5" ht="14.25" thickTop="1" thickBot="1">
      <c r="E10850"/>
    </row>
    <row r="10851" spans="5:5" ht="14.25" thickTop="1" thickBot="1">
      <c r="E10851"/>
    </row>
    <row r="10852" spans="5:5" ht="14.25" thickTop="1" thickBot="1">
      <c r="E10852"/>
    </row>
    <row r="10853" spans="5:5" ht="14.25" thickTop="1" thickBot="1">
      <c r="E10853"/>
    </row>
    <row r="10854" spans="5:5" ht="14.25" thickTop="1" thickBot="1">
      <c r="E10854"/>
    </row>
    <row r="10855" spans="5:5" ht="14.25" thickTop="1" thickBot="1">
      <c r="E10855"/>
    </row>
    <row r="10856" spans="5:5" ht="14.25" thickTop="1" thickBot="1">
      <c r="E10856"/>
    </row>
    <row r="10857" spans="5:5" ht="14.25" thickTop="1" thickBot="1">
      <c r="E10857"/>
    </row>
    <row r="10858" spans="5:5" ht="14.25" thickTop="1" thickBot="1">
      <c r="E10858"/>
    </row>
    <row r="10859" spans="5:5" ht="14.25" thickTop="1" thickBot="1">
      <c r="E10859"/>
    </row>
    <row r="10860" spans="5:5" ht="14.25" thickTop="1" thickBot="1">
      <c r="E10860"/>
    </row>
    <row r="10861" spans="5:5" ht="14.25" thickTop="1" thickBot="1">
      <c r="E10861"/>
    </row>
    <row r="10862" spans="5:5" ht="14.25" thickTop="1" thickBot="1">
      <c r="E10862"/>
    </row>
    <row r="10863" spans="5:5" ht="14.25" thickTop="1" thickBot="1">
      <c r="E10863"/>
    </row>
    <row r="10864" spans="5:5" ht="14.25" thickTop="1" thickBot="1">
      <c r="E10864"/>
    </row>
    <row r="10865" spans="5:5" ht="14.25" thickTop="1" thickBot="1">
      <c r="E10865"/>
    </row>
    <row r="10866" spans="5:5" ht="14.25" thickTop="1" thickBot="1">
      <c r="E10866"/>
    </row>
    <row r="10867" spans="5:5" ht="14.25" thickTop="1" thickBot="1">
      <c r="E10867"/>
    </row>
    <row r="10868" spans="5:5" ht="14.25" thickTop="1" thickBot="1">
      <c r="E10868"/>
    </row>
    <row r="10869" spans="5:5" ht="14.25" thickTop="1" thickBot="1">
      <c r="E10869"/>
    </row>
    <row r="10870" spans="5:5" ht="14.25" thickTop="1" thickBot="1">
      <c r="E10870"/>
    </row>
    <row r="10871" spans="5:5" ht="14.25" thickTop="1" thickBot="1">
      <c r="E10871"/>
    </row>
    <row r="10872" spans="5:5" ht="14.25" thickTop="1" thickBot="1">
      <c r="E10872"/>
    </row>
    <row r="10873" spans="5:5" ht="14.25" thickTop="1" thickBot="1">
      <c r="E10873"/>
    </row>
    <row r="10874" spans="5:5" ht="14.25" thickTop="1" thickBot="1">
      <c r="E10874"/>
    </row>
    <row r="10875" spans="5:5" ht="14.25" thickTop="1" thickBot="1">
      <c r="E10875"/>
    </row>
    <row r="10876" spans="5:5" ht="14.25" thickTop="1" thickBot="1">
      <c r="E10876"/>
    </row>
    <row r="10877" spans="5:5" ht="14.25" thickTop="1" thickBot="1">
      <c r="E10877"/>
    </row>
    <row r="10878" spans="5:5" ht="14.25" thickTop="1" thickBot="1">
      <c r="E10878"/>
    </row>
    <row r="10879" spans="5:5" ht="14.25" thickTop="1" thickBot="1">
      <c r="E10879"/>
    </row>
    <row r="10880" spans="5:5" ht="14.25" thickTop="1" thickBot="1">
      <c r="E10880"/>
    </row>
    <row r="10881" spans="5:5" ht="14.25" thickTop="1" thickBot="1">
      <c r="E10881"/>
    </row>
    <row r="10882" spans="5:5" ht="14.25" thickTop="1" thickBot="1">
      <c r="E10882"/>
    </row>
    <row r="10883" spans="5:5" ht="14.25" thickTop="1" thickBot="1">
      <c r="E10883"/>
    </row>
    <row r="10884" spans="5:5" ht="14.25" thickTop="1" thickBot="1">
      <c r="E10884"/>
    </row>
    <row r="10885" spans="5:5" ht="14.25" thickTop="1" thickBot="1">
      <c r="E10885"/>
    </row>
    <row r="10886" spans="5:5" ht="14.25" thickTop="1" thickBot="1">
      <c r="E10886"/>
    </row>
    <row r="10887" spans="5:5" ht="14.25" thickTop="1" thickBot="1">
      <c r="E10887"/>
    </row>
    <row r="10888" spans="5:5" ht="14.25" thickTop="1" thickBot="1">
      <c r="E10888"/>
    </row>
    <row r="10889" spans="5:5" ht="14.25" thickTop="1" thickBot="1">
      <c r="E10889"/>
    </row>
    <row r="10890" spans="5:5" ht="14.25" thickTop="1" thickBot="1">
      <c r="E10890"/>
    </row>
    <row r="10891" spans="5:5" ht="14.25" thickTop="1" thickBot="1">
      <c r="E10891"/>
    </row>
    <row r="10892" spans="5:5" ht="14.25" thickTop="1" thickBot="1">
      <c r="E10892"/>
    </row>
    <row r="10893" spans="5:5" ht="14.25" thickTop="1" thickBot="1">
      <c r="E10893"/>
    </row>
    <row r="10894" spans="5:5" ht="14.25" thickTop="1" thickBot="1">
      <c r="E10894"/>
    </row>
    <row r="10895" spans="5:5" ht="14.25" thickTop="1" thickBot="1">
      <c r="E10895"/>
    </row>
    <row r="10896" spans="5:5" ht="14.25" thickTop="1" thickBot="1">
      <c r="E10896"/>
    </row>
    <row r="10897" spans="5:5" ht="14.25" thickTop="1" thickBot="1">
      <c r="E10897"/>
    </row>
    <row r="10898" spans="5:5" ht="14.25" thickTop="1" thickBot="1">
      <c r="E10898"/>
    </row>
    <row r="10899" spans="5:5" ht="14.25" thickTop="1" thickBot="1">
      <c r="E10899"/>
    </row>
    <row r="10900" spans="5:5" ht="14.25" thickTop="1" thickBot="1">
      <c r="E10900"/>
    </row>
    <row r="10901" spans="5:5" ht="14.25" thickTop="1" thickBot="1">
      <c r="E10901"/>
    </row>
    <row r="10902" spans="5:5" ht="14.25" thickTop="1" thickBot="1">
      <c r="E10902"/>
    </row>
    <row r="10903" spans="5:5" ht="14.25" thickTop="1" thickBot="1">
      <c r="E10903"/>
    </row>
    <row r="10904" spans="5:5" ht="14.25" thickTop="1" thickBot="1">
      <c r="E10904"/>
    </row>
    <row r="10905" spans="5:5" ht="14.25" thickTop="1" thickBot="1">
      <c r="E10905"/>
    </row>
    <row r="10906" spans="5:5" ht="14.25" thickTop="1" thickBot="1">
      <c r="E10906"/>
    </row>
    <row r="10907" spans="5:5" ht="14.25" thickTop="1" thickBot="1">
      <c r="E10907"/>
    </row>
    <row r="10908" spans="5:5" ht="14.25" thickTop="1" thickBot="1">
      <c r="E10908"/>
    </row>
    <row r="10909" spans="5:5" ht="14.25" thickTop="1" thickBot="1">
      <c r="E10909"/>
    </row>
    <row r="10910" spans="5:5" ht="14.25" thickTop="1" thickBot="1">
      <c r="E10910"/>
    </row>
    <row r="10911" spans="5:5" ht="14.25" thickTop="1" thickBot="1">
      <c r="E10911"/>
    </row>
    <row r="10912" spans="5:5" ht="14.25" thickTop="1" thickBot="1">
      <c r="E10912"/>
    </row>
    <row r="10913" spans="5:5" ht="14.25" thickTop="1" thickBot="1">
      <c r="E10913"/>
    </row>
    <row r="10914" spans="5:5" ht="14.25" thickTop="1" thickBot="1">
      <c r="E10914"/>
    </row>
    <row r="10915" spans="5:5" ht="14.25" thickTop="1" thickBot="1">
      <c r="E10915"/>
    </row>
    <row r="10916" spans="5:5" ht="14.25" thickTop="1" thickBot="1">
      <c r="E10916"/>
    </row>
    <row r="10917" spans="5:5" ht="14.25" thickTop="1" thickBot="1">
      <c r="E10917"/>
    </row>
    <row r="10918" spans="5:5" ht="14.25" thickTop="1" thickBot="1">
      <c r="E10918"/>
    </row>
    <row r="10919" spans="5:5" ht="14.25" thickTop="1" thickBot="1">
      <c r="E10919"/>
    </row>
    <row r="10920" spans="5:5" ht="14.25" thickTop="1" thickBot="1">
      <c r="E10920"/>
    </row>
    <row r="10921" spans="5:5" ht="14.25" thickTop="1" thickBot="1">
      <c r="E10921"/>
    </row>
    <row r="10922" spans="5:5" ht="14.25" thickTop="1" thickBot="1">
      <c r="E10922"/>
    </row>
    <row r="10923" spans="5:5" ht="14.25" thickTop="1" thickBot="1">
      <c r="E10923"/>
    </row>
    <row r="10924" spans="5:5" ht="14.25" thickTop="1" thickBot="1">
      <c r="E10924"/>
    </row>
    <row r="10925" spans="5:5" ht="14.25" thickTop="1" thickBot="1">
      <c r="E10925"/>
    </row>
    <row r="10926" spans="5:5" ht="14.25" thickTop="1" thickBot="1">
      <c r="E10926"/>
    </row>
    <row r="10927" spans="5:5" ht="14.25" thickTop="1" thickBot="1">
      <c r="E10927"/>
    </row>
    <row r="10928" spans="5:5" ht="14.25" thickTop="1" thickBot="1">
      <c r="E10928"/>
    </row>
    <row r="10929" spans="5:5" ht="14.25" thickTop="1" thickBot="1">
      <c r="E10929"/>
    </row>
    <row r="10930" spans="5:5" ht="14.25" thickTop="1" thickBot="1">
      <c r="E10930"/>
    </row>
    <row r="10931" spans="5:5" ht="14.25" thickTop="1" thickBot="1">
      <c r="E10931"/>
    </row>
    <row r="10932" spans="5:5" ht="14.25" thickTop="1" thickBot="1">
      <c r="E10932"/>
    </row>
    <row r="10933" spans="5:5" ht="14.25" thickTop="1" thickBot="1">
      <c r="E10933"/>
    </row>
    <row r="10934" spans="5:5" ht="14.25" thickTop="1" thickBot="1">
      <c r="E10934"/>
    </row>
    <row r="10935" spans="5:5" ht="14.25" thickTop="1" thickBot="1">
      <c r="E10935"/>
    </row>
    <row r="10936" spans="5:5" ht="14.25" thickTop="1" thickBot="1">
      <c r="E10936"/>
    </row>
    <row r="10937" spans="5:5" ht="14.25" thickTop="1" thickBot="1">
      <c r="E10937"/>
    </row>
    <row r="10938" spans="5:5" ht="14.25" thickTop="1" thickBot="1">
      <c r="E10938"/>
    </row>
    <row r="10939" spans="5:5" ht="14.25" thickTop="1" thickBot="1">
      <c r="E10939"/>
    </row>
    <row r="10940" spans="5:5" ht="14.25" thickTop="1" thickBot="1">
      <c r="E10940"/>
    </row>
    <row r="10941" spans="5:5" ht="14.25" thickTop="1" thickBot="1">
      <c r="E10941"/>
    </row>
    <row r="10942" spans="5:5" ht="14.25" thickTop="1" thickBot="1">
      <c r="E10942"/>
    </row>
    <row r="10943" spans="5:5" ht="14.25" thickTop="1" thickBot="1">
      <c r="E10943"/>
    </row>
    <row r="10944" spans="5:5" ht="14.25" thickTop="1" thickBot="1">
      <c r="E10944"/>
    </row>
    <row r="10945" spans="5:5" ht="14.25" thickTop="1" thickBot="1">
      <c r="E10945"/>
    </row>
    <row r="10946" spans="5:5" ht="14.25" thickTop="1" thickBot="1">
      <c r="E10946"/>
    </row>
    <row r="10947" spans="5:5" ht="14.25" thickTop="1" thickBot="1">
      <c r="E10947"/>
    </row>
    <row r="10948" spans="5:5" ht="14.25" thickTop="1" thickBot="1">
      <c r="E10948"/>
    </row>
    <row r="10949" spans="5:5" ht="14.25" thickTop="1" thickBot="1">
      <c r="E10949"/>
    </row>
    <row r="10950" spans="5:5" ht="14.25" thickTop="1" thickBot="1">
      <c r="E10950"/>
    </row>
    <row r="10951" spans="5:5" ht="14.25" thickTop="1" thickBot="1">
      <c r="E10951"/>
    </row>
    <row r="10952" spans="5:5" ht="14.25" thickTop="1" thickBot="1">
      <c r="E10952"/>
    </row>
    <row r="10953" spans="5:5" ht="14.25" thickTop="1" thickBot="1">
      <c r="E10953"/>
    </row>
    <row r="10954" spans="5:5" ht="14.25" thickTop="1" thickBot="1">
      <c r="E10954"/>
    </row>
    <row r="10955" spans="5:5" ht="14.25" thickTop="1" thickBot="1">
      <c r="E10955"/>
    </row>
    <row r="10956" spans="5:5" ht="14.25" thickTop="1" thickBot="1">
      <c r="E10956"/>
    </row>
    <row r="10957" spans="5:5" ht="14.25" thickTop="1" thickBot="1">
      <c r="E10957"/>
    </row>
    <row r="10958" spans="5:5" ht="14.25" thickTop="1" thickBot="1">
      <c r="E10958"/>
    </row>
    <row r="10959" spans="5:5" ht="14.25" thickTop="1" thickBot="1">
      <c r="E10959"/>
    </row>
    <row r="10960" spans="5:5" ht="14.25" thickTop="1" thickBot="1">
      <c r="E10960"/>
    </row>
    <row r="10961" spans="5:5" ht="14.25" thickTop="1" thickBot="1">
      <c r="E10961"/>
    </row>
    <row r="10962" spans="5:5" ht="14.25" thickTop="1" thickBot="1">
      <c r="E10962"/>
    </row>
    <row r="10963" spans="5:5" ht="14.25" thickTop="1" thickBot="1">
      <c r="E10963"/>
    </row>
    <row r="10964" spans="5:5" ht="14.25" thickTop="1" thickBot="1">
      <c r="E10964"/>
    </row>
    <row r="10965" spans="5:5" ht="14.25" thickTop="1" thickBot="1">
      <c r="E10965"/>
    </row>
    <row r="10966" spans="5:5" ht="14.25" thickTop="1" thickBot="1">
      <c r="E10966"/>
    </row>
    <row r="10967" spans="5:5" ht="14.25" thickTop="1" thickBot="1">
      <c r="E10967"/>
    </row>
    <row r="10968" spans="5:5" ht="14.25" thickTop="1" thickBot="1">
      <c r="E10968"/>
    </row>
    <row r="10969" spans="5:5" ht="14.25" thickTop="1" thickBot="1">
      <c r="E10969"/>
    </row>
    <row r="10970" spans="5:5" ht="14.25" thickTop="1" thickBot="1">
      <c r="E10970"/>
    </row>
    <row r="10971" spans="5:5" ht="14.25" thickTop="1" thickBot="1">
      <c r="E10971"/>
    </row>
    <row r="10972" spans="5:5" ht="14.25" thickTop="1" thickBot="1">
      <c r="E10972"/>
    </row>
    <row r="10973" spans="5:5" ht="14.25" thickTop="1" thickBot="1">
      <c r="E10973"/>
    </row>
    <row r="10974" spans="5:5" ht="14.25" thickTop="1" thickBot="1">
      <c r="E10974"/>
    </row>
    <row r="10975" spans="5:5" ht="14.25" thickTop="1" thickBot="1">
      <c r="E10975"/>
    </row>
    <row r="10976" spans="5:5" ht="14.25" thickTop="1" thickBot="1">
      <c r="E10976"/>
    </row>
    <row r="10977" spans="5:5" ht="14.25" thickTop="1" thickBot="1">
      <c r="E10977"/>
    </row>
    <row r="10978" spans="5:5" ht="14.25" thickTop="1" thickBot="1">
      <c r="E10978"/>
    </row>
    <row r="10979" spans="5:5" ht="14.25" thickTop="1" thickBot="1">
      <c r="E10979"/>
    </row>
    <row r="10980" spans="5:5" ht="14.25" thickTop="1" thickBot="1">
      <c r="E10980"/>
    </row>
    <row r="10981" spans="5:5" ht="14.25" thickTop="1" thickBot="1">
      <c r="E10981"/>
    </row>
    <row r="10982" spans="5:5" ht="14.25" thickTop="1" thickBot="1">
      <c r="E10982"/>
    </row>
    <row r="10983" spans="5:5" ht="14.25" thickTop="1" thickBot="1">
      <c r="E10983"/>
    </row>
    <row r="10984" spans="5:5" ht="14.25" thickTop="1" thickBot="1">
      <c r="E10984"/>
    </row>
    <row r="10985" spans="5:5" ht="14.25" thickTop="1" thickBot="1">
      <c r="E10985"/>
    </row>
    <row r="10986" spans="5:5" ht="14.25" thickTop="1" thickBot="1">
      <c r="E10986"/>
    </row>
    <row r="10987" spans="5:5" ht="14.25" thickTop="1" thickBot="1">
      <c r="E10987"/>
    </row>
    <row r="10988" spans="5:5" ht="14.25" thickTop="1" thickBot="1">
      <c r="E10988"/>
    </row>
    <row r="10989" spans="5:5" ht="14.25" thickTop="1" thickBot="1">
      <c r="E10989"/>
    </row>
    <row r="10990" spans="5:5" ht="14.25" thickTop="1" thickBot="1">
      <c r="E10990"/>
    </row>
    <row r="10991" spans="5:5" ht="14.25" thickTop="1" thickBot="1">
      <c r="E10991"/>
    </row>
    <row r="10992" spans="5:5" ht="14.25" thickTop="1" thickBot="1">
      <c r="E10992"/>
    </row>
    <row r="10993" spans="5:5" ht="14.25" thickTop="1" thickBot="1">
      <c r="E10993"/>
    </row>
    <row r="10994" spans="5:5" ht="14.25" thickTop="1" thickBot="1">
      <c r="E10994"/>
    </row>
    <row r="10995" spans="5:5" ht="14.25" thickTop="1" thickBot="1">
      <c r="E10995"/>
    </row>
    <row r="10996" spans="5:5" ht="14.25" thickTop="1" thickBot="1">
      <c r="E10996"/>
    </row>
    <row r="10997" spans="5:5" ht="14.25" thickTop="1" thickBot="1">
      <c r="E10997"/>
    </row>
    <row r="10998" spans="5:5" ht="14.25" thickTop="1" thickBot="1">
      <c r="E10998"/>
    </row>
    <row r="10999" spans="5:5" ht="14.25" thickTop="1" thickBot="1">
      <c r="E10999"/>
    </row>
    <row r="11000" spans="5:5" ht="14.25" thickTop="1" thickBot="1">
      <c r="E11000"/>
    </row>
    <row r="11001" spans="5:5" ht="14.25" thickTop="1" thickBot="1">
      <c r="E11001"/>
    </row>
    <row r="11002" spans="5:5" ht="14.25" thickTop="1" thickBot="1">
      <c r="E11002"/>
    </row>
    <row r="11003" spans="5:5" ht="14.25" thickTop="1" thickBot="1">
      <c r="E11003"/>
    </row>
    <row r="11004" spans="5:5" ht="14.25" thickTop="1" thickBot="1">
      <c r="E11004"/>
    </row>
    <row r="11005" spans="5:5" ht="14.25" thickTop="1" thickBot="1">
      <c r="E11005"/>
    </row>
    <row r="11006" spans="5:5" ht="14.25" thickTop="1" thickBot="1">
      <c r="E11006"/>
    </row>
    <row r="11007" spans="5:5" ht="14.25" thickTop="1" thickBot="1">
      <c r="E11007"/>
    </row>
    <row r="11008" spans="5:5" ht="14.25" thickTop="1" thickBot="1">
      <c r="E11008"/>
    </row>
    <row r="11009" spans="5:5" ht="14.25" thickTop="1" thickBot="1">
      <c r="E11009"/>
    </row>
    <row r="11010" spans="5:5" ht="14.25" thickTop="1" thickBot="1">
      <c r="E11010"/>
    </row>
    <row r="11011" spans="5:5" ht="14.25" thickTop="1" thickBot="1">
      <c r="E11011"/>
    </row>
    <row r="11012" spans="5:5" ht="14.25" thickTop="1" thickBot="1">
      <c r="E11012"/>
    </row>
    <row r="11013" spans="5:5" ht="14.25" thickTop="1" thickBot="1">
      <c r="E11013"/>
    </row>
    <row r="11014" spans="5:5" ht="14.25" thickTop="1" thickBot="1">
      <c r="E11014"/>
    </row>
    <row r="11015" spans="5:5" ht="14.25" thickTop="1" thickBot="1">
      <c r="E11015"/>
    </row>
    <row r="11016" spans="5:5" ht="14.25" thickTop="1" thickBot="1">
      <c r="E11016"/>
    </row>
    <row r="11017" spans="5:5" ht="14.25" thickTop="1" thickBot="1">
      <c r="E11017"/>
    </row>
    <row r="11018" spans="5:5" ht="14.25" thickTop="1" thickBot="1">
      <c r="E11018"/>
    </row>
    <row r="11019" spans="5:5" ht="14.25" thickTop="1" thickBot="1">
      <c r="E11019"/>
    </row>
    <row r="11020" spans="5:5" ht="14.25" thickTop="1" thickBot="1">
      <c r="E11020"/>
    </row>
    <row r="11021" spans="5:5" ht="14.25" thickTop="1" thickBot="1">
      <c r="E11021"/>
    </row>
    <row r="11022" spans="5:5" ht="14.25" thickTop="1" thickBot="1">
      <c r="E11022"/>
    </row>
    <row r="11023" spans="5:5" ht="14.25" thickTop="1" thickBot="1">
      <c r="E11023"/>
    </row>
    <row r="11024" spans="5:5" ht="14.25" thickTop="1" thickBot="1">
      <c r="E11024"/>
    </row>
    <row r="11025" spans="5:5" ht="14.25" thickTop="1" thickBot="1">
      <c r="E11025"/>
    </row>
    <row r="11026" spans="5:5" ht="14.25" thickTop="1" thickBot="1">
      <c r="E11026"/>
    </row>
    <row r="11027" spans="5:5" ht="14.25" thickTop="1" thickBot="1">
      <c r="E11027"/>
    </row>
    <row r="11028" spans="5:5" ht="14.25" thickTop="1" thickBot="1">
      <c r="E11028"/>
    </row>
    <row r="11029" spans="5:5" ht="14.25" thickTop="1" thickBot="1">
      <c r="E11029"/>
    </row>
    <row r="11030" spans="5:5" ht="14.25" thickTop="1" thickBot="1">
      <c r="E11030"/>
    </row>
    <row r="11031" spans="5:5" ht="14.25" thickTop="1" thickBot="1">
      <c r="E11031"/>
    </row>
    <row r="11032" spans="5:5" ht="14.25" thickTop="1" thickBot="1">
      <c r="E11032"/>
    </row>
    <row r="11033" spans="5:5" ht="14.25" thickTop="1" thickBot="1">
      <c r="E11033"/>
    </row>
    <row r="11034" spans="5:5" ht="14.25" thickTop="1" thickBot="1">
      <c r="E11034"/>
    </row>
    <row r="11035" spans="5:5" ht="14.25" thickTop="1" thickBot="1">
      <c r="E11035"/>
    </row>
    <row r="11036" spans="5:5" ht="14.25" thickTop="1" thickBot="1">
      <c r="E11036"/>
    </row>
    <row r="11037" spans="5:5" ht="14.25" thickTop="1" thickBot="1">
      <c r="E11037"/>
    </row>
    <row r="11038" spans="5:5" ht="14.25" thickTop="1" thickBot="1">
      <c r="E11038"/>
    </row>
    <row r="11039" spans="5:5" ht="14.25" thickTop="1" thickBot="1">
      <c r="E11039"/>
    </row>
    <row r="11040" spans="5:5" ht="14.25" thickTop="1" thickBot="1">
      <c r="E11040"/>
    </row>
    <row r="11041" spans="5:5" ht="14.25" thickTop="1" thickBot="1">
      <c r="E11041"/>
    </row>
    <row r="11042" spans="5:5" ht="14.25" thickTop="1" thickBot="1">
      <c r="E11042"/>
    </row>
    <row r="11043" spans="5:5" ht="14.25" thickTop="1" thickBot="1">
      <c r="E11043"/>
    </row>
    <row r="11044" spans="5:5" ht="14.25" thickTop="1" thickBot="1">
      <c r="E11044"/>
    </row>
    <row r="11045" spans="5:5" ht="14.25" thickTop="1" thickBot="1">
      <c r="E11045"/>
    </row>
    <row r="11046" spans="5:5" ht="14.25" thickTop="1" thickBot="1">
      <c r="E11046"/>
    </row>
    <row r="11047" spans="5:5" ht="14.25" thickTop="1" thickBot="1">
      <c r="E11047"/>
    </row>
    <row r="11048" spans="5:5" ht="14.25" thickTop="1" thickBot="1">
      <c r="E11048"/>
    </row>
    <row r="11049" spans="5:5" ht="14.25" thickTop="1" thickBot="1">
      <c r="E11049"/>
    </row>
    <row r="11050" spans="5:5" ht="14.25" thickTop="1" thickBot="1">
      <c r="E11050"/>
    </row>
    <row r="11051" spans="5:5" ht="14.25" thickTop="1" thickBot="1">
      <c r="E11051"/>
    </row>
    <row r="11052" spans="5:5" ht="14.25" thickTop="1" thickBot="1">
      <c r="E11052"/>
    </row>
    <row r="11053" spans="5:5" ht="14.25" thickTop="1" thickBot="1">
      <c r="E11053"/>
    </row>
    <row r="11054" spans="5:5" ht="14.25" thickTop="1" thickBot="1">
      <c r="E11054"/>
    </row>
    <row r="11055" spans="5:5" ht="14.25" thickTop="1" thickBot="1">
      <c r="E11055"/>
    </row>
    <row r="11056" spans="5:5" ht="14.25" thickTop="1" thickBot="1">
      <c r="E11056"/>
    </row>
    <row r="11057" spans="5:5" ht="14.25" thickTop="1" thickBot="1">
      <c r="E11057"/>
    </row>
    <row r="11058" spans="5:5" ht="14.25" thickTop="1" thickBot="1">
      <c r="E11058"/>
    </row>
    <row r="11059" spans="5:5" ht="14.25" thickTop="1" thickBot="1">
      <c r="E11059"/>
    </row>
    <row r="11060" spans="5:5" ht="14.25" thickTop="1" thickBot="1">
      <c r="E11060"/>
    </row>
    <row r="11061" spans="5:5" ht="14.25" thickTop="1" thickBot="1">
      <c r="E11061"/>
    </row>
    <row r="11062" spans="5:5" ht="14.25" thickTop="1" thickBot="1">
      <c r="E11062"/>
    </row>
    <row r="11063" spans="5:5" ht="14.25" thickTop="1" thickBot="1">
      <c r="E11063"/>
    </row>
    <row r="11064" spans="5:5" ht="14.25" thickTop="1" thickBot="1">
      <c r="E11064"/>
    </row>
    <row r="11065" spans="5:5" ht="14.25" thickTop="1" thickBot="1">
      <c r="E11065"/>
    </row>
    <row r="11066" spans="5:5" ht="14.25" thickTop="1" thickBot="1">
      <c r="E11066"/>
    </row>
    <row r="11067" spans="5:5" ht="14.25" thickTop="1" thickBot="1">
      <c r="E11067"/>
    </row>
    <row r="11068" spans="5:5" ht="14.25" thickTop="1" thickBot="1">
      <c r="E11068"/>
    </row>
    <row r="11069" spans="5:5" ht="14.25" thickTop="1" thickBot="1">
      <c r="E11069"/>
    </row>
    <row r="11070" spans="5:5" ht="14.25" thickTop="1" thickBot="1">
      <c r="E11070"/>
    </row>
    <row r="11071" spans="5:5" ht="14.25" thickTop="1" thickBot="1">
      <c r="E11071"/>
    </row>
    <row r="11072" spans="5:5" ht="14.25" thickTop="1" thickBot="1">
      <c r="E11072"/>
    </row>
    <row r="11073" spans="5:5" ht="14.25" thickTop="1" thickBot="1">
      <c r="E11073"/>
    </row>
    <row r="11074" spans="5:5" ht="14.25" thickTop="1" thickBot="1">
      <c r="E11074"/>
    </row>
    <row r="11075" spans="5:5" ht="14.25" thickTop="1" thickBot="1">
      <c r="E11075"/>
    </row>
    <row r="11076" spans="5:5" ht="14.25" thickTop="1" thickBot="1">
      <c r="E11076"/>
    </row>
    <row r="11077" spans="5:5" ht="14.25" thickTop="1" thickBot="1">
      <c r="E11077"/>
    </row>
    <row r="11078" spans="5:5" ht="14.25" thickTop="1" thickBot="1">
      <c r="E11078"/>
    </row>
    <row r="11079" spans="5:5" ht="14.25" thickTop="1" thickBot="1">
      <c r="E11079"/>
    </row>
    <row r="11080" spans="5:5" ht="14.25" thickTop="1" thickBot="1">
      <c r="E11080"/>
    </row>
    <row r="11081" spans="5:5" ht="14.25" thickTop="1" thickBot="1">
      <c r="E11081"/>
    </row>
    <row r="11082" spans="5:5" ht="14.25" thickTop="1" thickBot="1">
      <c r="E11082"/>
    </row>
    <row r="11083" spans="5:5" ht="14.25" thickTop="1" thickBot="1">
      <c r="E11083"/>
    </row>
    <row r="11084" spans="5:5" ht="14.25" thickTop="1" thickBot="1">
      <c r="E11084"/>
    </row>
    <row r="11085" spans="5:5" ht="14.25" thickTop="1" thickBot="1">
      <c r="E11085"/>
    </row>
    <row r="11086" spans="5:5" ht="14.25" thickTop="1" thickBot="1">
      <c r="E11086"/>
    </row>
    <row r="11087" spans="5:5" ht="14.25" thickTop="1" thickBot="1">
      <c r="E11087"/>
    </row>
    <row r="11088" spans="5:5" ht="14.25" thickTop="1" thickBot="1">
      <c r="E11088"/>
    </row>
    <row r="11089" spans="5:5" ht="14.25" thickTop="1" thickBot="1">
      <c r="E11089"/>
    </row>
    <row r="11090" spans="5:5" ht="14.25" thickTop="1" thickBot="1">
      <c r="E11090"/>
    </row>
    <row r="11091" spans="5:5" ht="14.25" thickTop="1" thickBot="1">
      <c r="E11091"/>
    </row>
    <row r="11092" spans="5:5" ht="14.25" thickTop="1" thickBot="1">
      <c r="E11092"/>
    </row>
    <row r="11093" spans="5:5" ht="14.25" thickTop="1" thickBot="1">
      <c r="E11093"/>
    </row>
    <row r="11094" spans="5:5" ht="14.25" thickTop="1" thickBot="1">
      <c r="E11094"/>
    </row>
    <row r="11095" spans="5:5" ht="14.25" thickTop="1" thickBot="1">
      <c r="E11095"/>
    </row>
    <row r="11096" spans="5:5" ht="14.25" thickTop="1" thickBot="1">
      <c r="E11096"/>
    </row>
    <row r="11097" spans="5:5" ht="14.25" thickTop="1" thickBot="1">
      <c r="E11097"/>
    </row>
    <row r="11098" spans="5:5" ht="14.25" thickTop="1" thickBot="1">
      <c r="E11098"/>
    </row>
    <row r="11099" spans="5:5" ht="14.25" thickTop="1" thickBot="1">
      <c r="E11099"/>
    </row>
    <row r="11100" spans="5:5" ht="14.25" thickTop="1" thickBot="1">
      <c r="E11100"/>
    </row>
    <row r="11101" spans="5:5" ht="14.25" thickTop="1" thickBot="1">
      <c r="E11101"/>
    </row>
    <row r="11102" spans="5:5" ht="14.25" thickTop="1" thickBot="1">
      <c r="E11102"/>
    </row>
    <row r="11103" spans="5:5" ht="14.25" thickTop="1" thickBot="1">
      <c r="E11103"/>
    </row>
    <row r="11104" spans="5:5" ht="14.25" thickTop="1" thickBot="1">
      <c r="E11104"/>
    </row>
    <row r="11105" spans="5:5" ht="14.25" thickTop="1" thickBot="1">
      <c r="E11105"/>
    </row>
    <row r="11106" spans="5:5" ht="14.25" thickTop="1" thickBot="1">
      <c r="E11106"/>
    </row>
    <row r="11107" spans="5:5" ht="14.25" thickTop="1" thickBot="1">
      <c r="E11107"/>
    </row>
    <row r="11108" spans="5:5" ht="14.25" thickTop="1" thickBot="1">
      <c r="E11108"/>
    </row>
    <row r="11109" spans="5:5" ht="14.25" thickTop="1" thickBot="1">
      <c r="E11109"/>
    </row>
    <row r="11110" spans="5:5" ht="14.25" thickTop="1" thickBot="1">
      <c r="E11110"/>
    </row>
    <row r="11111" spans="5:5" ht="14.25" thickTop="1" thickBot="1">
      <c r="E11111"/>
    </row>
    <row r="11112" spans="5:5" ht="14.25" thickTop="1" thickBot="1">
      <c r="E11112"/>
    </row>
    <row r="11113" spans="5:5" ht="14.25" thickTop="1" thickBot="1">
      <c r="E11113"/>
    </row>
    <row r="11114" spans="5:5" ht="14.25" thickTop="1" thickBot="1">
      <c r="E11114"/>
    </row>
    <row r="11115" spans="5:5" ht="14.25" thickTop="1" thickBot="1">
      <c r="E11115"/>
    </row>
    <row r="11116" spans="5:5" ht="14.25" thickTop="1" thickBot="1">
      <c r="E11116"/>
    </row>
    <row r="11117" spans="5:5" ht="14.25" thickTop="1" thickBot="1">
      <c r="E11117"/>
    </row>
    <row r="11118" spans="5:5" ht="14.25" thickTop="1" thickBot="1">
      <c r="E11118"/>
    </row>
    <row r="11119" spans="5:5" ht="14.25" thickTop="1" thickBot="1">
      <c r="E11119"/>
    </row>
    <row r="11120" spans="5:5" ht="14.25" thickTop="1" thickBot="1">
      <c r="E11120"/>
    </row>
    <row r="11121" spans="5:5" ht="14.25" thickTop="1" thickBot="1">
      <c r="E11121"/>
    </row>
    <row r="11122" spans="5:5" ht="14.25" thickTop="1" thickBot="1">
      <c r="E11122"/>
    </row>
    <row r="11123" spans="5:5" ht="14.25" thickTop="1" thickBot="1">
      <c r="E11123"/>
    </row>
    <row r="11124" spans="5:5" ht="14.25" thickTop="1" thickBot="1">
      <c r="E11124"/>
    </row>
    <row r="11125" spans="5:5" ht="14.25" thickTop="1" thickBot="1">
      <c r="E11125"/>
    </row>
    <row r="11126" spans="5:5" ht="14.25" thickTop="1" thickBot="1">
      <c r="E11126"/>
    </row>
    <row r="11127" spans="5:5" ht="14.25" thickTop="1" thickBot="1">
      <c r="E11127"/>
    </row>
    <row r="11128" spans="5:5" ht="14.25" thickTop="1" thickBot="1">
      <c r="E11128"/>
    </row>
    <row r="11129" spans="5:5" ht="14.25" thickTop="1" thickBot="1">
      <c r="E11129"/>
    </row>
    <row r="11130" spans="5:5" ht="14.25" thickTop="1" thickBot="1">
      <c r="E11130"/>
    </row>
    <row r="11131" spans="5:5" ht="14.25" thickTop="1" thickBot="1">
      <c r="E11131"/>
    </row>
    <row r="11132" spans="5:5" ht="14.25" thickTop="1" thickBot="1">
      <c r="E11132"/>
    </row>
    <row r="11133" spans="5:5" ht="14.25" thickTop="1" thickBot="1">
      <c r="E11133"/>
    </row>
    <row r="11134" spans="5:5" ht="14.25" thickTop="1" thickBot="1">
      <c r="E11134"/>
    </row>
    <row r="11135" spans="5:5" ht="14.25" thickTop="1" thickBot="1">
      <c r="E11135"/>
    </row>
    <row r="11136" spans="5:5" ht="14.25" thickTop="1" thickBot="1">
      <c r="E11136"/>
    </row>
    <row r="11137" spans="5:5" ht="14.25" thickTop="1" thickBot="1">
      <c r="E11137"/>
    </row>
    <row r="11138" spans="5:5" ht="14.25" thickTop="1" thickBot="1">
      <c r="E11138"/>
    </row>
    <row r="11139" spans="5:5" ht="14.25" thickTop="1" thickBot="1">
      <c r="E11139"/>
    </row>
    <row r="11140" spans="5:5" ht="14.25" thickTop="1" thickBot="1">
      <c r="E11140"/>
    </row>
    <row r="11141" spans="5:5" ht="14.25" thickTop="1" thickBot="1">
      <c r="E11141"/>
    </row>
    <row r="11142" spans="5:5" ht="14.25" thickTop="1" thickBot="1">
      <c r="E11142"/>
    </row>
    <row r="11143" spans="5:5" ht="14.25" thickTop="1" thickBot="1">
      <c r="E11143"/>
    </row>
    <row r="11144" spans="5:5" ht="14.25" thickTop="1" thickBot="1">
      <c r="E11144"/>
    </row>
    <row r="11145" spans="5:5" ht="14.25" thickTop="1" thickBot="1">
      <c r="E11145"/>
    </row>
    <row r="11146" spans="5:5" ht="14.25" thickTop="1" thickBot="1">
      <c r="E11146"/>
    </row>
    <row r="11147" spans="5:5" ht="14.25" thickTop="1" thickBot="1">
      <c r="E11147"/>
    </row>
    <row r="11148" spans="5:5" ht="14.25" thickTop="1" thickBot="1">
      <c r="E11148"/>
    </row>
    <row r="11149" spans="5:5" ht="14.25" thickTop="1" thickBot="1">
      <c r="E11149"/>
    </row>
    <row r="11150" spans="5:5" ht="14.25" thickTop="1" thickBot="1">
      <c r="E11150"/>
    </row>
    <row r="11151" spans="5:5" ht="14.25" thickTop="1" thickBot="1">
      <c r="E11151"/>
    </row>
    <row r="11152" spans="5:5" ht="14.25" thickTop="1" thickBot="1">
      <c r="E11152"/>
    </row>
    <row r="11153" spans="5:5" ht="14.25" thickTop="1" thickBot="1">
      <c r="E11153"/>
    </row>
    <row r="11154" spans="5:5" ht="14.25" thickTop="1" thickBot="1">
      <c r="E11154"/>
    </row>
    <row r="11155" spans="5:5" ht="14.25" thickTop="1" thickBot="1">
      <c r="E11155"/>
    </row>
    <row r="11156" spans="5:5" ht="14.25" thickTop="1" thickBot="1">
      <c r="E11156"/>
    </row>
    <row r="11157" spans="5:5" ht="14.25" thickTop="1" thickBot="1">
      <c r="E11157"/>
    </row>
    <row r="11158" spans="5:5" ht="14.25" thickTop="1" thickBot="1">
      <c r="E11158"/>
    </row>
    <row r="11159" spans="5:5" ht="14.25" thickTop="1" thickBot="1">
      <c r="E11159"/>
    </row>
    <row r="11160" spans="5:5" ht="14.25" thickTop="1" thickBot="1">
      <c r="E11160"/>
    </row>
    <row r="11161" spans="5:5" ht="14.25" thickTop="1" thickBot="1">
      <c r="E11161"/>
    </row>
    <row r="11162" spans="5:5" ht="14.25" thickTop="1" thickBot="1">
      <c r="E11162"/>
    </row>
    <row r="11163" spans="5:5" ht="14.25" thickTop="1" thickBot="1">
      <c r="E11163"/>
    </row>
    <row r="11164" spans="5:5" ht="14.25" thickTop="1" thickBot="1">
      <c r="E11164"/>
    </row>
    <row r="11165" spans="5:5" ht="14.25" thickTop="1" thickBot="1">
      <c r="E11165"/>
    </row>
    <row r="11166" spans="5:5" ht="14.25" thickTop="1" thickBot="1">
      <c r="E11166"/>
    </row>
    <row r="11167" spans="5:5" ht="14.25" thickTop="1" thickBot="1">
      <c r="E11167"/>
    </row>
    <row r="11168" spans="5:5" ht="14.25" thickTop="1" thickBot="1">
      <c r="E11168"/>
    </row>
    <row r="11169" spans="5:5" ht="14.25" thickTop="1" thickBot="1">
      <c r="E11169"/>
    </row>
    <row r="11170" spans="5:5" ht="14.25" thickTop="1" thickBot="1">
      <c r="E11170"/>
    </row>
    <row r="11171" spans="5:5" ht="14.25" thickTop="1" thickBot="1">
      <c r="E11171"/>
    </row>
    <row r="11172" spans="5:5" ht="14.25" thickTop="1" thickBot="1">
      <c r="E11172"/>
    </row>
    <row r="11173" spans="5:5" ht="14.25" thickTop="1" thickBot="1">
      <c r="E11173"/>
    </row>
    <row r="11174" spans="5:5" ht="14.25" thickTop="1" thickBot="1">
      <c r="E11174"/>
    </row>
    <row r="11175" spans="5:5" ht="14.25" thickTop="1" thickBot="1">
      <c r="E11175"/>
    </row>
    <row r="11176" spans="5:5" ht="14.25" thickTop="1" thickBot="1">
      <c r="E11176"/>
    </row>
    <row r="11177" spans="5:5" ht="14.25" thickTop="1" thickBot="1">
      <c r="E11177"/>
    </row>
    <row r="11178" spans="5:5" ht="14.25" thickTop="1" thickBot="1">
      <c r="E11178"/>
    </row>
    <row r="11179" spans="5:5" ht="14.25" thickTop="1" thickBot="1">
      <c r="E11179"/>
    </row>
    <row r="11180" spans="5:5" ht="14.25" thickTop="1" thickBot="1">
      <c r="E11180"/>
    </row>
    <row r="11181" spans="5:5" ht="14.25" thickTop="1" thickBot="1">
      <c r="E11181"/>
    </row>
    <row r="11182" spans="5:5" ht="14.25" thickTop="1" thickBot="1">
      <c r="E11182"/>
    </row>
    <row r="11183" spans="5:5" ht="14.25" thickTop="1" thickBot="1">
      <c r="E11183"/>
    </row>
    <row r="11184" spans="5:5" ht="14.25" thickTop="1" thickBot="1">
      <c r="E11184"/>
    </row>
    <row r="11185" spans="5:5" ht="14.25" thickTop="1" thickBot="1">
      <c r="E11185"/>
    </row>
    <row r="11186" spans="5:5" ht="14.25" thickTop="1" thickBot="1">
      <c r="E11186"/>
    </row>
    <row r="11187" spans="5:5" ht="14.25" thickTop="1" thickBot="1">
      <c r="E11187"/>
    </row>
    <row r="11188" spans="5:5" ht="14.25" thickTop="1" thickBot="1">
      <c r="E11188"/>
    </row>
    <row r="11189" spans="5:5" ht="14.25" thickTop="1" thickBot="1">
      <c r="E11189"/>
    </row>
    <row r="11190" spans="5:5" ht="14.25" thickTop="1" thickBot="1">
      <c r="E11190"/>
    </row>
    <row r="11191" spans="5:5" ht="14.25" thickTop="1" thickBot="1">
      <c r="E11191"/>
    </row>
    <row r="11192" spans="5:5" ht="14.25" thickTop="1" thickBot="1">
      <c r="E11192"/>
    </row>
    <row r="11193" spans="5:5" ht="14.25" thickTop="1" thickBot="1">
      <c r="E11193"/>
    </row>
    <row r="11194" spans="5:5" ht="14.25" thickTop="1" thickBot="1">
      <c r="E11194"/>
    </row>
    <row r="11195" spans="5:5" ht="14.25" thickTop="1" thickBot="1">
      <c r="E11195"/>
    </row>
    <row r="11196" spans="5:5" ht="14.25" thickTop="1" thickBot="1">
      <c r="E11196"/>
    </row>
    <row r="11197" spans="5:5" ht="14.25" thickTop="1" thickBot="1">
      <c r="E11197"/>
    </row>
    <row r="11198" spans="5:5" ht="14.25" thickTop="1" thickBot="1">
      <c r="E11198"/>
    </row>
    <row r="11199" spans="5:5" ht="14.25" thickTop="1" thickBot="1">
      <c r="E11199"/>
    </row>
    <row r="11200" spans="5:5" ht="14.25" thickTop="1" thickBot="1">
      <c r="E11200"/>
    </row>
    <row r="11201" spans="5:5" ht="14.25" thickTop="1" thickBot="1">
      <c r="E11201"/>
    </row>
    <row r="11202" spans="5:5" ht="14.25" thickTop="1" thickBot="1">
      <c r="E11202"/>
    </row>
    <row r="11203" spans="5:5" ht="14.25" thickTop="1" thickBot="1">
      <c r="E11203"/>
    </row>
    <row r="11204" spans="5:5" ht="14.25" thickTop="1" thickBot="1">
      <c r="E11204"/>
    </row>
    <row r="11205" spans="5:5" ht="14.25" thickTop="1" thickBot="1">
      <c r="E11205"/>
    </row>
    <row r="11206" spans="5:5" ht="14.25" thickTop="1" thickBot="1">
      <c r="E11206"/>
    </row>
    <row r="11207" spans="5:5" ht="14.25" thickTop="1" thickBot="1">
      <c r="E11207"/>
    </row>
    <row r="11208" spans="5:5" ht="14.25" thickTop="1" thickBot="1">
      <c r="E11208"/>
    </row>
    <row r="11209" spans="5:5" ht="14.25" thickTop="1" thickBot="1">
      <c r="E11209"/>
    </row>
    <row r="11210" spans="5:5" ht="14.25" thickTop="1" thickBot="1">
      <c r="E11210"/>
    </row>
    <row r="11211" spans="5:5" ht="14.25" thickTop="1" thickBot="1">
      <c r="E11211"/>
    </row>
    <row r="11212" spans="5:5" ht="14.25" thickTop="1" thickBot="1">
      <c r="E11212"/>
    </row>
    <row r="11213" spans="5:5" ht="14.25" thickTop="1" thickBot="1">
      <c r="E11213"/>
    </row>
    <row r="11214" spans="5:5" ht="14.25" thickTop="1" thickBot="1">
      <c r="E11214"/>
    </row>
    <row r="11215" spans="5:5" ht="14.25" thickTop="1" thickBot="1">
      <c r="E11215"/>
    </row>
    <row r="11216" spans="5:5" ht="14.25" thickTop="1" thickBot="1">
      <c r="E11216"/>
    </row>
    <row r="11217" spans="5:5" ht="14.25" thickTop="1" thickBot="1">
      <c r="E11217"/>
    </row>
    <row r="11218" spans="5:5" ht="14.25" thickTop="1" thickBot="1">
      <c r="E11218"/>
    </row>
    <row r="11219" spans="5:5" ht="14.25" thickTop="1" thickBot="1">
      <c r="E11219"/>
    </row>
    <row r="11220" spans="5:5" ht="14.25" thickTop="1" thickBot="1">
      <c r="E11220"/>
    </row>
    <row r="11221" spans="5:5" ht="14.25" thickTop="1" thickBot="1">
      <c r="E11221"/>
    </row>
    <row r="11222" spans="5:5" ht="14.25" thickTop="1" thickBot="1">
      <c r="E11222"/>
    </row>
    <row r="11223" spans="5:5" ht="14.25" thickTop="1" thickBot="1">
      <c r="E11223"/>
    </row>
    <row r="11224" spans="5:5" ht="14.25" thickTop="1" thickBot="1">
      <c r="E11224"/>
    </row>
    <row r="11225" spans="5:5" ht="14.25" thickTop="1" thickBot="1">
      <c r="E11225"/>
    </row>
    <row r="11226" spans="5:5" ht="14.25" thickTop="1" thickBot="1">
      <c r="E11226"/>
    </row>
    <row r="11227" spans="5:5" ht="14.25" thickTop="1" thickBot="1">
      <c r="E11227"/>
    </row>
    <row r="11228" spans="5:5" ht="14.25" thickTop="1" thickBot="1">
      <c r="E11228"/>
    </row>
    <row r="11229" spans="5:5" ht="14.25" thickTop="1" thickBot="1">
      <c r="E11229"/>
    </row>
    <row r="11230" spans="5:5" ht="14.25" thickTop="1" thickBot="1">
      <c r="E11230"/>
    </row>
    <row r="11231" spans="5:5" ht="14.25" thickTop="1" thickBot="1">
      <c r="E11231"/>
    </row>
    <row r="11232" spans="5:5" ht="14.25" thickTop="1" thickBot="1">
      <c r="E11232"/>
    </row>
    <row r="11233" spans="5:5" ht="14.25" thickTop="1" thickBot="1">
      <c r="E11233"/>
    </row>
    <row r="11234" spans="5:5" ht="14.25" thickTop="1" thickBot="1">
      <c r="E11234"/>
    </row>
    <row r="11235" spans="5:5" ht="14.25" thickTop="1" thickBot="1">
      <c r="E11235"/>
    </row>
    <row r="11236" spans="5:5" ht="14.25" thickTop="1" thickBot="1">
      <c r="E11236"/>
    </row>
    <row r="11237" spans="5:5" ht="14.25" thickTop="1" thickBot="1">
      <c r="E11237"/>
    </row>
    <row r="11238" spans="5:5" ht="14.25" thickTop="1" thickBot="1">
      <c r="E11238"/>
    </row>
    <row r="11239" spans="5:5" ht="14.25" thickTop="1" thickBot="1">
      <c r="E11239"/>
    </row>
    <row r="11240" spans="5:5" ht="14.25" thickTop="1" thickBot="1">
      <c r="E11240"/>
    </row>
    <row r="11241" spans="5:5" ht="14.25" thickTop="1" thickBot="1">
      <c r="E11241"/>
    </row>
    <row r="11242" spans="5:5" ht="14.25" thickTop="1" thickBot="1">
      <c r="E11242"/>
    </row>
    <row r="11243" spans="5:5" ht="14.25" thickTop="1" thickBot="1">
      <c r="E11243"/>
    </row>
    <row r="11244" spans="5:5" ht="14.25" thickTop="1" thickBot="1">
      <c r="E11244"/>
    </row>
    <row r="11245" spans="5:5" ht="14.25" thickTop="1" thickBot="1">
      <c r="E11245"/>
    </row>
    <row r="11246" spans="5:5" ht="14.25" thickTop="1" thickBot="1">
      <c r="E11246"/>
    </row>
    <row r="11247" spans="5:5" ht="14.25" thickTop="1" thickBot="1">
      <c r="E11247"/>
    </row>
    <row r="11248" spans="5:5" ht="14.25" thickTop="1" thickBot="1">
      <c r="E11248"/>
    </row>
    <row r="11249" spans="5:5" ht="14.25" thickTop="1" thickBot="1">
      <c r="E11249"/>
    </row>
    <row r="11250" spans="5:5" ht="14.25" thickTop="1" thickBot="1">
      <c r="E11250"/>
    </row>
    <row r="11251" spans="5:5" ht="14.25" thickTop="1" thickBot="1">
      <c r="E11251"/>
    </row>
    <row r="11252" spans="5:5" ht="14.25" thickTop="1" thickBot="1">
      <c r="E11252"/>
    </row>
    <row r="11253" spans="5:5" ht="14.25" thickTop="1" thickBot="1">
      <c r="E11253"/>
    </row>
    <row r="11254" spans="5:5" ht="14.25" thickTop="1" thickBot="1">
      <c r="E11254"/>
    </row>
    <row r="11255" spans="5:5" ht="14.25" thickTop="1" thickBot="1">
      <c r="E11255"/>
    </row>
    <row r="11256" spans="5:5" ht="14.25" thickTop="1" thickBot="1">
      <c r="E11256"/>
    </row>
    <row r="11257" spans="5:5" ht="14.25" thickTop="1" thickBot="1">
      <c r="E11257"/>
    </row>
    <row r="11258" spans="5:5" ht="14.25" thickTop="1" thickBot="1">
      <c r="E11258"/>
    </row>
    <row r="11259" spans="5:5" ht="14.25" thickTop="1" thickBot="1">
      <c r="E11259"/>
    </row>
    <row r="11260" spans="5:5" ht="14.25" thickTop="1" thickBot="1">
      <c r="E11260"/>
    </row>
    <row r="11261" spans="5:5" ht="14.25" thickTop="1" thickBot="1">
      <c r="E11261"/>
    </row>
    <row r="11262" spans="5:5" ht="14.25" thickTop="1" thickBot="1">
      <c r="E11262"/>
    </row>
    <row r="11263" spans="5:5" ht="14.25" thickTop="1" thickBot="1">
      <c r="E11263"/>
    </row>
    <row r="11264" spans="5:5" ht="14.25" thickTop="1" thickBot="1">
      <c r="E11264"/>
    </row>
    <row r="11265" spans="5:5" ht="14.25" thickTop="1" thickBot="1">
      <c r="E11265"/>
    </row>
    <row r="11266" spans="5:5" ht="14.25" thickTop="1" thickBot="1">
      <c r="E11266"/>
    </row>
    <row r="11267" spans="5:5" ht="14.25" thickTop="1" thickBot="1">
      <c r="E11267"/>
    </row>
    <row r="11268" spans="5:5" ht="14.25" thickTop="1" thickBot="1">
      <c r="E11268"/>
    </row>
    <row r="11269" spans="5:5" ht="14.25" thickTop="1" thickBot="1">
      <c r="E11269"/>
    </row>
    <row r="11270" spans="5:5" ht="14.25" thickTop="1" thickBot="1">
      <c r="E11270"/>
    </row>
    <row r="11271" spans="5:5" ht="14.25" thickTop="1" thickBot="1">
      <c r="E11271"/>
    </row>
    <row r="11272" spans="5:5" ht="14.25" thickTop="1" thickBot="1">
      <c r="E11272"/>
    </row>
    <row r="11273" spans="5:5" ht="14.25" thickTop="1" thickBot="1">
      <c r="E11273"/>
    </row>
    <row r="11274" spans="5:5" ht="14.25" thickTop="1" thickBot="1">
      <c r="E11274"/>
    </row>
    <row r="11275" spans="5:5" ht="14.25" thickTop="1" thickBot="1">
      <c r="E11275"/>
    </row>
    <row r="11276" spans="5:5" ht="14.25" thickTop="1" thickBot="1">
      <c r="E11276"/>
    </row>
    <row r="11277" spans="5:5" ht="14.25" thickTop="1" thickBot="1">
      <c r="E11277"/>
    </row>
    <row r="11278" spans="5:5" ht="14.25" thickTop="1" thickBot="1">
      <c r="E11278"/>
    </row>
    <row r="11279" spans="5:5" ht="14.25" thickTop="1" thickBot="1">
      <c r="E11279"/>
    </row>
    <row r="11280" spans="5:5" ht="14.25" thickTop="1" thickBot="1">
      <c r="E11280"/>
    </row>
    <row r="11281" spans="5:5" ht="14.25" thickTop="1" thickBot="1">
      <c r="E11281"/>
    </row>
    <row r="11282" spans="5:5" ht="14.25" thickTop="1" thickBot="1">
      <c r="E11282"/>
    </row>
    <row r="11283" spans="5:5" ht="14.25" thickTop="1" thickBot="1">
      <c r="E11283"/>
    </row>
    <row r="11284" spans="5:5" ht="14.25" thickTop="1" thickBot="1">
      <c r="E11284"/>
    </row>
    <row r="11285" spans="5:5" ht="14.25" thickTop="1" thickBot="1">
      <c r="E11285"/>
    </row>
    <row r="11286" spans="5:5" ht="14.25" thickTop="1" thickBot="1">
      <c r="E11286"/>
    </row>
    <row r="11287" spans="5:5" ht="14.25" thickTop="1" thickBot="1">
      <c r="E11287"/>
    </row>
    <row r="11288" spans="5:5" ht="14.25" thickTop="1" thickBot="1">
      <c r="E11288"/>
    </row>
    <row r="11289" spans="5:5" ht="14.25" thickTop="1" thickBot="1">
      <c r="E11289"/>
    </row>
    <row r="11290" spans="5:5" ht="14.25" thickTop="1" thickBot="1">
      <c r="E11290"/>
    </row>
    <row r="11291" spans="5:5" ht="14.25" thickTop="1" thickBot="1">
      <c r="E11291"/>
    </row>
    <row r="11292" spans="5:5" ht="14.25" thickTop="1" thickBot="1">
      <c r="E11292"/>
    </row>
    <row r="11293" spans="5:5" ht="14.25" thickTop="1" thickBot="1">
      <c r="E11293"/>
    </row>
    <row r="11294" spans="5:5" ht="14.25" thickTop="1" thickBot="1">
      <c r="E11294"/>
    </row>
    <row r="11295" spans="5:5" ht="14.25" thickTop="1" thickBot="1">
      <c r="E11295"/>
    </row>
    <row r="11296" spans="5:5" ht="14.25" thickTop="1" thickBot="1">
      <c r="E11296"/>
    </row>
    <row r="11297" spans="5:5" ht="14.25" thickTop="1" thickBot="1">
      <c r="E11297"/>
    </row>
    <row r="11298" spans="5:5" ht="14.25" thickTop="1" thickBot="1">
      <c r="E11298"/>
    </row>
    <row r="11299" spans="5:5" ht="14.25" thickTop="1" thickBot="1">
      <c r="E11299"/>
    </row>
    <row r="11300" spans="5:5" ht="14.25" thickTop="1" thickBot="1">
      <c r="E11300"/>
    </row>
    <row r="11301" spans="5:5" ht="14.25" thickTop="1" thickBot="1">
      <c r="E11301"/>
    </row>
    <row r="11302" spans="5:5" ht="14.25" thickTop="1" thickBot="1">
      <c r="E11302"/>
    </row>
    <row r="11303" spans="5:5" ht="14.25" thickTop="1" thickBot="1">
      <c r="E11303"/>
    </row>
    <row r="11304" spans="5:5" ht="14.25" thickTop="1" thickBot="1">
      <c r="E11304"/>
    </row>
    <row r="11305" spans="5:5" ht="14.25" thickTop="1" thickBot="1">
      <c r="E11305"/>
    </row>
    <row r="11306" spans="5:5" ht="14.25" thickTop="1" thickBot="1">
      <c r="E11306"/>
    </row>
    <row r="11307" spans="5:5" ht="14.25" thickTop="1" thickBot="1">
      <c r="E11307"/>
    </row>
    <row r="11308" spans="5:5" ht="14.25" thickTop="1" thickBot="1">
      <c r="E11308"/>
    </row>
    <row r="11309" spans="5:5" ht="14.25" thickTop="1" thickBot="1">
      <c r="E11309"/>
    </row>
    <row r="11310" spans="5:5" ht="14.25" thickTop="1" thickBot="1">
      <c r="E11310"/>
    </row>
    <row r="11311" spans="5:5" ht="14.25" thickTop="1" thickBot="1">
      <c r="E11311"/>
    </row>
    <row r="11312" spans="5:5" ht="14.25" thickTop="1" thickBot="1">
      <c r="E11312"/>
    </row>
    <row r="11313" spans="5:5" ht="14.25" thickTop="1" thickBot="1">
      <c r="E11313"/>
    </row>
    <row r="11314" spans="5:5" ht="14.25" thickTop="1" thickBot="1">
      <c r="E11314"/>
    </row>
    <row r="11315" spans="5:5" ht="14.25" thickTop="1" thickBot="1">
      <c r="E11315"/>
    </row>
    <row r="11316" spans="5:5" ht="14.25" thickTop="1" thickBot="1">
      <c r="E11316"/>
    </row>
    <row r="11317" spans="5:5" ht="14.25" thickTop="1" thickBot="1">
      <c r="E11317"/>
    </row>
    <row r="11318" spans="5:5" ht="14.25" thickTop="1" thickBot="1">
      <c r="E11318"/>
    </row>
    <row r="11319" spans="5:5" ht="14.25" thickTop="1" thickBot="1">
      <c r="E11319"/>
    </row>
    <row r="11320" spans="5:5" ht="14.25" thickTop="1" thickBot="1">
      <c r="E11320"/>
    </row>
    <row r="11321" spans="5:5" ht="14.25" thickTop="1" thickBot="1">
      <c r="E11321"/>
    </row>
    <row r="11322" spans="5:5" ht="14.25" thickTop="1" thickBot="1">
      <c r="E11322"/>
    </row>
    <row r="11323" spans="5:5" ht="14.25" thickTop="1" thickBot="1">
      <c r="E11323"/>
    </row>
    <row r="11324" spans="5:5" ht="14.25" thickTop="1" thickBot="1">
      <c r="E11324"/>
    </row>
    <row r="11325" spans="5:5" ht="14.25" thickTop="1" thickBot="1">
      <c r="E11325"/>
    </row>
    <row r="11326" spans="5:5" ht="14.25" thickTop="1" thickBot="1">
      <c r="E11326"/>
    </row>
    <row r="11327" spans="5:5" ht="14.25" thickTop="1" thickBot="1">
      <c r="E11327"/>
    </row>
    <row r="11328" spans="5:5" ht="14.25" thickTop="1" thickBot="1">
      <c r="E11328"/>
    </row>
    <row r="11329" spans="5:5" ht="14.25" thickTop="1" thickBot="1">
      <c r="E11329"/>
    </row>
    <row r="11330" spans="5:5" ht="14.25" thickTop="1" thickBot="1">
      <c r="E11330"/>
    </row>
    <row r="11331" spans="5:5" ht="14.25" thickTop="1" thickBot="1">
      <c r="E11331"/>
    </row>
    <row r="11332" spans="5:5" ht="14.25" thickTop="1" thickBot="1">
      <c r="E11332"/>
    </row>
    <row r="11333" spans="5:5" ht="14.25" thickTop="1" thickBot="1">
      <c r="E11333"/>
    </row>
    <row r="11334" spans="5:5" ht="14.25" thickTop="1" thickBot="1">
      <c r="E11334"/>
    </row>
    <row r="11335" spans="5:5" ht="14.25" thickTop="1" thickBot="1">
      <c r="E11335"/>
    </row>
    <row r="11336" spans="5:5" ht="14.25" thickTop="1" thickBot="1">
      <c r="E11336"/>
    </row>
    <row r="11337" spans="5:5" ht="14.25" thickTop="1" thickBot="1">
      <c r="E11337"/>
    </row>
    <row r="11338" spans="5:5" ht="14.25" thickTop="1" thickBot="1">
      <c r="E11338"/>
    </row>
    <row r="11339" spans="5:5" ht="14.25" thickTop="1" thickBot="1">
      <c r="E11339"/>
    </row>
    <row r="11340" spans="5:5" ht="14.25" thickTop="1" thickBot="1">
      <c r="E11340"/>
    </row>
    <row r="11341" spans="5:5" ht="14.25" thickTop="1" thickBot="1">
      <c r="E11341"/>
    </row>
    <row r="11342" spans="5:5" ht="14.25" thickTop="1" thickBot="1">
      <c r="E11342"/>
    </row>
    <row r="11343" spans="5:5" ht="14.25" thickTop="1" thickBot="1">
      <c r="E11343"/>
    </row>
    <row r="11344" spans="5:5" ht="14.25" thickTop="1" thickBot="1">
      <c r="E11344"/>
    </row>
    <row r="11345" spans="5:5" ht="14.25" thickTop="1" thickBot="1">
      <c r="E11345"/>
    </row>
    <row r="11346" spans="5:5" ht="14.25" thickTop="1" thickBot="1">
      <c r="E11346"/>
    </row>
    <row r="11347" spans="5:5" ht="14.25" thickTop="1" thickBot="1">
      <c r="E11347"/>
    </row>
    <row r="11348" spans="5:5" ht="14.25" thickTop="1" thickBot="1">
      <c r="E11348"/>
    </row>
    <row r="11349" spans="5:5" ht="14.25" thickTop="1" thickBot="1">
      <c r="E11349"/>
    </row>
    <row r="11350" spans="5:5" ht="14.25" thickTop="1" thickBot="1">
      <c r="E11350"/>
    </row>
    <row r="11351" spans="5:5" ht="14.25" thickTop="1" thickBot="1">
      <c r="E11351"/>
    </row>
    <row r="11352" spans="5:5" ht="14.25" thickTop="1" thickBot="1">
      <c r="E11352"/>
    </row>
    <row r="11353" spans="5:5" ht="14.25" thickTop="1" thickBot="1">
      <c r="E11353"/>
    </row>
    <row r="11354" spans="5:5" ht="14.25" thickTop="1" thickBot="1">
      <c r="E11354"/>
    </row>
    <row r="11355" spans="5:5" ht="14.25" thickTop="1" thickBot="1">
      <c r="E11355"/>
    </row>
    <row r="11356" spans="5:5" ht="14.25" thickTop="1" thickBot="1">
      <c r="E11356"/>
    </row>
    <row r="11357" spans="5:5" ht="14.25" thickTop="1" thickBot="1">
      <c r="E11357"/>
    </row>
    <row r="11358" spans="5:5" ht="14.25" thickTop="1" thickBot="1">
      <c r="E11358"/>
    </row>
    <row r="11359" spans="5:5" ht="14.25" thickTop="1" thickBot="1">
      <c r="E11359"/>
    </row>
    <row r="11360" spans="5:5" ht="14.25" thickTop="1" thickBot="1">
      <c r="E11360"/>
    </row>
    <row r="11361" spans="5:5" ht="14.25" thickTop="1" thickBot="1">
      <c r="E11361"/>
    </row>
    <row r="11362" spans="5:5" ht="14.25" thickTop="1" thickBot="1">
      <c r="E11362"/>
    </row>
    <row r="11363" spans="5:5" ht="14.25" thickTop="1" thickBot="1">
      <c r="E11363"/>
    </row>
    <row r="11364" spans="5:5" ht="14.25" thickTop="1" thickBot="1">
      <c r="E11364"/>
    </row>
    <row r="11365" spans="5:5" ht="14.25" thickTop="1" thickBot="1">
      <c r="E11365"/>
    </row>
    <row r="11366" spans="5:5" ht="14.25" thickTop="1" thickBot="1">
      <c r="E11366"/>
    </row>
    <row r="11367" spans="5:5" ht="14.25" thickTop="1" thickBot="1">
      <c r="E11367"/>
    </row>
    <row r="11368" spans="5:5" ht="14.25" thickTop="1" thickBot="1">
      <c r="E11368"/>
    </row>
    <row r="11369" spans="5:5" ht="14.25" thickTop="1" thickBot="1">
      <c r="E11369"/>
    </row>
    <row r="11370" spans="5:5" ht="14.25" thickTop="1" thickBot="1">
      <c r="E11370"/>
    </row>
    <row r="11371" spans="5:5" ht="14.25" thickTop="1" thickBot="1">
      <c r="E11371"/>
    </row>
    <row r="11372" spans="5:5" ht="14.25" thickTop="1" thickBot="1">
      <c r="E11372"/>
    </row>
    <row r="11373" spans="5:5" ht="14.25" thickTop="1" thickBot="1">
      <c r="E11373"/>
    </row>
    <row r="11374" spans="5:5" ht="14.25" thickTop="1" thickBot="1">
      <c r="E11374"/>
    </row>
    <row r="11375" spans="5:5" ht="14.25" thickTop="1" thickBot="1">
      <c r="E11375"/>
    </row>
    <row r="11376" spans="5:5" ht="14.25" thickTop="1" thickBot="1">
      <c r="E11376"/>
    </row>
    <row r="11377" spans="5:5" ht="14.25" thickTop="1" thickBot="1">
      <c r="E11377"/>
    </row>
    <row r="11378" spans="5:5" ht="14.25" thickTop="1" thickBot="1">
      <c r="E11378"/>
    </row>
    <row r="11379" spans="5:5" ht="14.25" thickTop="1" thickBot="1">
      <c r="E11379"/>
    </row>
    <row r="11380" spans="5:5" ht="14.25" thickTop="1" thickBot="1">
      <c r="E11380"/>
    </row>
    <row r="11381" spans="5:5" ht="14.25" thickTop="1" thickBot="1">
      <c r="E11381"/>
    </row>
    <row r="11382" spans="5:5" ht="14.25" thickTop="1" thickBot="1">
      <c r="E11382"/>
    </row>
    <row r="11383" spans="5:5" ht="14.25" thickTop="1" thickBot="1">
      <c r="E11383"/>
    </row>
    <row r="11384" spans="5:5" ht="14.25" thickTop="1" thickBot="1">
      <c r="E11384"/>
    </row>
    <row r="11385" spans="5:5" ht="14.25" thickTop="1" thickBot="1">
      <c r="E11385"/>
    </row>
    <row r="11386" spans="5:5" ht="14.25" thickTop="1" thickBot="1">
      <c r="E11386"/>
    </row>
    <row r="11387" spans="5:5" ht="14.25" thickTop="1" thickBot="1">
      <c r="E11387"/>
    </row>
    <row r="11388" spans="5:5" ht="14.25" thickTop="1" thickBot="1">
      <c r="E11388"/>
    </row>
    <row r="11389" spans="5:5" ht="14.25" thickTop="1" thickBot="1">
      <c r="E11389"/>
    </row>
    <row r="11390" spans="5:5" ht="14.25" thickTop="1" thickBot="1">
      <c r="E11390"/>
    </row>
    <row r="11391" spans="5:5" ht="14.25" thickTop="1" thickBot="1">
      <c r="E11391"/>
    </row>
    <row r="11392" spans="5:5" ht="14.25" thickTop="1" thickBot="1">
      <c r="E11392"/>
    </row>
    <row r="11393" spans="5:5" ht="14.25" thickTop="1" thickBot="1">
      <c r="E11393"/>
    </row>
    <row r="11394" spans="5:5" ht="14.25" thickTop="1" thickBot="1">
      <c r="E11394"/>
    </row>
    <row r="11395" spans="5:5" ht="14.25" thickTop="1" thickBot="1">
      <c r="E11395"/>
    </row>
    <row r="11396" spans="5:5" ht="14.25" thickTop="1" thickBot="1">
      <c r="E11396"/>
    </row>
    <row r="11397" spans="5:5" ht="14.25" thickTop="1" thickBot="1">
      <c r="E11397"/>
    </row>
    <row r="11398" spans="5:5" ht="14.25" thickTop="1" thickBot="1">
      <c r="E11398"/>
    </row>
    <row r="11399" spans="5:5" ht="14.25" thickTop="1" thickBot="1">
      <c r="E11399"/>
    </row>
    <row r="11400" spans="5:5" ht="14.25" thickTop="1" thickBot="1">
      <c r="E11400"/>
    </row>
    <row r="11401" spans="5:5" ht="14.25" thickTop="1" thickBot="1">
      <c r="E11401"/>
    </row>
    <row r="11402" spans="5:5" ht="14.25" thickTop="1" thickBot="1">
      <c r="E11402"/>
    </row>
    <row r="11403" spans="5:5" ht="14.25" thickTop="1" thickBot="1">
      <c r="E11403"/>
    </row>
    <row r="11404" spans="5:5" ht="14.25" thickTop="1" thickBot="1">
      <c r="E11404"/>
    </row>
    <row r="11405" spans="5:5" ht="14.25" thickTop="1" thickBot="1">
      <c r="E11405"/>
    </row>
    <row r="11406" spans="5:5" ht="14.25" thickTop="1" thickBot="1">
      <c r="E11406"/>
    </row>
    <row r="11407" spans="5:5" ht="14.25" thickTop="1" thickBot="1">
      <c r="E11407"/>
    </row>
    <row r="11408" spans="5:5" ht="14.25" thickTop="1" thickBot="1">
      <c r="E11408"/>
    </row>
    <row r="11409" spans="5:5" ht="14.25" thickTop="1" thickBot="1">
      <c r="E11409"/>
    </row>
    <row r="11410" spans="5:5" ht="14.25" thickTop="1" thickBot="1">
      <c r="E11410"/>
    </row>
    <row r="11411" spans="5:5" ht="14.25" thickTop="1" thickBot="1">
      <c r="E11411"/>
    </row>
    <row r="11412" spans="5:5" ht="14.25" thickTop="1" thickBot="1">
      <c r="E11412"/>
    </row>
    <row r="11413" spans="5:5" ht="14.25" thickTop="1" thickBot="1">
      <c r="E11413"/>
    </row>
    <row r="11414" spans="5:5" ht="14.25" thickTop="1" thickBot="1">
      <c r="E11414"/>
    </row>
    <row r="11415" spans="5:5" ht="14.25" thickTop="1" thickBot="1">
      <c r="E11415"/>
    </row>
    <row r="11416" spans="5:5" ht="14.25" thickTop="1" thickBot="1">
      <c r="E11416"/>
    </row>
    <row r="11417" spans="5:5" ht="14.25" thickTop="1" thickBot="1">
      <c r="E11417"/>
    </row>
    <row r="11418" spans="5:5" ht="14.25" thickTop="1" thickBot="1">
      <c r="E11418"/>
    </row>
    <row r="11419" spans="5:5" ht="14.25" thickTop="1" thickBot="1">
      <c r="E11419"/>
    </row>
    <row r="11420" spans="5:5" ht="14.25" thickTop="1" thickBot="1">
      <c r="E11420"/>
    </row>
    <row r="11421" spans="5:5" ht="14.25" thickTop="1" thickBot="1">
      <c r="E11421"/>
    </row>
    <row r="11422" spans="5:5" ht="14.25" thickTop="1" thickBot="1">
      <c r="E11422"/>
    </row>
    <row r="11423" spans="5:5" ht="14.25" thickTop="1" thickBot="1">
      <c r="E11423"/>
    </row>
    <row r="11424" spans="5:5" ht="14.25" thickTop="1" thickBot="1">
      <c r="E11424"/>
    </row>
    <row r="11425" spans="5:5" ht="14.25" thickTop="1" thickBot="1">
      <c r="E11425"/>
    </row>
    <row r="11426" spans="5:5" ht="14.25" thickTop="1" thickBot="1">
      <c r="E11426"/>
    </row>
    <row r="11427" spans="5:5" ht="14.25" thickTop="1" thickBot="1">
      <c r="E11427"/>
    </row>
    <row r="11428" spans="5:5" ht="14.25" thickTop="1" thickBot="1">
      <c r="E11428"/>
    </row>
    <row r="11429" spans="5:5" ht="14.25" thickTop="1" thickBot="1">
      <c r="E11429"/>
    </row>
    <row r="11430" spans="5:5" ht="14.25" thickTop="1" thickBot="1">
      <c r="E11430"/>
    </row>
    <row r="11431" spans="5:5" ht="14.25" thickTop="1" thickBot="1">
      <c r="E11431"/>
    </row>
    <row r="11432" spans="5:5" ht="14.25" thickTop="1" thickBot="1">
      <c r="E11432"/>
    </row>
    <row r="11433" spans="5:5" ht="14.25" thickTop="1" thickBot="1">
      <c r="E11433"/>
    </row>
    <row r="11434" spans="5:5" ht="14.25" thickTop="1" thickBot="1">
      <c r="E11434"/>
    </row>
    <row r="11435" spans="5:5" ht="14.25" thickTop="1" thickBot="1">
      <c r="E11435"/>
    </row>
    <row r="11436" spans="5:5" ht="14.25" thickTop="1" thickBot="1">
      <c r="E11436"/>
    </row>
    <row r="11437" spans="5:5" ht="14.25" thickTop="1" thickBot="1">
      <c r="E11437"/>
    </row>
    <row r="11438" spans="5:5" ht="14.25" thickTop="1" thickBot="1">
      <c r="E11438"/>
    </row>
    <row r="11439" spans="5:5" ht="14.25" thickTop="1" thickBot="1">
      <c r="E11439"/>
    </row>
    <row r="11440" spans="5:5" ht="14.25" thickTop="1" thickBot="1">
      <c r="E11440"/>
    </row>
    <row r="11441" spans="5:5" ht="14.25" thickTop="1" thickBot="1">
      <c r="E11441"/>
    </row>
    <row r="11442" spans="5:5" ht="14.25" thickTop="1" thickBot="1">
      <c r="E11442"/>
    </row>
    <row r="11443" spans="5:5" ht="14.25" thickTop="1" thickBot="1">
      <c r="E11443"/>
    </row>
    <row r="11444" spans="5:5" ht="14.25" thickTop="1" thickBot="1">
      <c r="E11444"/>
    </row>
    <row r="11445" spans="5:5" ht="14.25" thickTop="1" thickBot="1">
      <c r="E11445"/>
    </row>
    <row r="11446" spans="5:5" ht="14.25" thickTop="1" thickBot="1">
      <c r="E11446"/>
    </row>
    <row r="11447" spans="5:5" ht="14.25" thickTop="1" thickBot="1">
      <c r="E11447"/>
    </row>
    <row r="11448" spans="5:5" ht="14.25" thickTop="1" thickBot="1">
      <c r="E11448"/>
    </row>
    <row r="11449" spans="5:5" ht="14.25" thickTop="1" thickBot="1">
      <c r="E11449"/>
    </row>
    <row r="11450" spans="5:5" ht="14.25" thickTop="1" thickBot="1">
      <c r="E11450"/>
    </row>
    <row r="11451" spans="5:5" ht="14.25" thickTop="1" thickBot="1">
      <c r="E11451"/>
    </row>
    <row r="11452" spans="5:5" ht="14.25" thickTop="1" thickBot="1">
      <c r="E11452"/>
    </row>
    <row r="11453" spans="5:5" ht="14.25" thickTop="1" thickBot="1">
      <c r="E11453"/>
    </row>
    <row r="11454" spans="5:5" ht="14.25" thickTop="1" thickBot="1">
      <c r="E11454"/>
    </row>
    <row r="11455" spans="5:5" ht="14.25" thickTop="1" thickBot="1">
      <c r="E11455"/>
    </row>
    <row r="11456" spans="5:5" ht="14.25" thickTop="1" thickBot="1">
      <c r="E11456"/>
    </row>
    <row r="11457" spans="5:5" ht="14.25" thickTop="1" thickBot="1">
      <c r="E11457"/>
    </row>
    <row r="11458" spans="5:5" ht="14.25" thickTop="1" thickBot="1">
      <c r="E11458"/>
    </row>
    <row r="11459" spans="5:5" ht="14.25" thickTop="1" thickBot="1">
      <c r="E11459"/>
    </row>
    <row r="11460" spans="5:5" ht="14.25" thickTop="1" thickBot="1">
      <c r="E11460"/>
    </row>
    <row r="11461" spans="5:5" ht="14.25" thickTop="1" thickBot="1">
      <c r="E11461"/>
    </row>
    <row r="11462" spans="5:5" ht="14.25" thickTop="1" thickBot="1">
      <c r="E11462"/>
    </row>
    <row r="11463" spans="5:5" ht="14.25" thickTop="1" thickBot="1">
      <c r="E11463"/>
    </row>
    <row r="11464" spans="5:5" ht="14.25" thickTop="1" thickBot="1">
      <c r="E11464"/>
    </row>
    <row r="11465" spans="5:5" ht="14.25" thickTop="1" thickBot="1">
      <c r="E11465"/>
    </row>
    <row r="11466" spans="5:5" ht="14.25" thickTop="1" thickBot="1">
      <c r="E11466"/>
    </row>
    <row r="11467" spans="5:5" ht="14.25" thickTop="1" thickBot="1">
      <c r="E11467"/>
    </row>
    <row r="11468" spans="5:5" ht="14.25" thickTop="1" thickBot="1">
      <c r="E11468"/>
    </row>
    <row r="11469" spans="5:5" ht="14.25" thickTop="1" thickBot="1">
      <c r="E11469"/>
    </row>
    <row r="11470" spans="5:5" ht="14.25" thickTop="1" thickBot="1">
      <c r="E11470"/>
    </row>
    <row r="11471" spans="5:5" ht="14.25" thickTop="1" thickBot="1">
      <c r="E11471"/>
    </row>
    <row r="11472" spans="5:5" ht="14.25" thickTop="1" thickBot="1">
      <c r="E11472"/>
    </row>
    <row r="11473" spans="5:5" ht="14.25" thickTop="1" thickBot="1">
      <c r="E11473"/>
    </row>
    <row r="11474" spans="5:5" ht="14.25" thickTop="1" thickBot="1">
      <c r="E11474"/>
    </row>
    <row r="11475" spans="5:5" ht="14.25" thickTop="1" thickBot="1">
      <c r="E11475"/>
    </row>
    <row r="11476" spans="5:5" ht="14.25" thickTop="1" thickBot="1">
      <c r="E11476"/>
    </row>
    <row r="11477" spans="5:5" ht="14.25" thickTop="1" thickBot="1">
      <c r="E11477"/>
    </row>
    <row r="11478" spans="5:5" ht="14.25" thickTop="1" thickBot="1">
      <c r="E11478"/>
    </row>
    <row r="11479" spans="5:5" ht="14.25" thickTop="1" thickBot="1">
      <c r="E11479"/>
    </row>
    <row r="11480" spans="5:5" ht="14.25" thickTop="1" thickBot="1">
      <c r="E11480"/>
    </row>
    <row r="11481" spans="5:5" ht="14.25" thickTop="1" thickBot="1">
      <c r="E11481"/>
    </row>
    <row r="11482" spans="5:5" ht="14.25" thickTop="1" thickBot="1">
      <c r="E11482"/>
    </row>
    <row r="11483" spans="5:5" ht="14.25" thickTop="1" thickBot="1">
      <c r="E11483"/>
    </row>
    <row r="11484" spans="5:5" ht="14.25" thickTop="1" thickBot="1">
      <c r="E11484"/>
    </row>
    <row r="11485" spans="5:5" ht="14.25" thickTop="1" thickBot="1">
      <c r="E11485"/>
    </row>
    <row r="11486" spans="5:5" ht="14.25" thickTop="1" thickBot="1">
      <c r="E11486"/>
    </row>
    <row r="11487" spans="5:5" ht="14.25" thickTop="1" thickBot="1">
      <c r="E11487"/>
    </row>
    <row r="11488" spans="5:5" ht="14.25" thickTop="1" thickBot="1">
      <c r="E11488"/>
    </row>
    <row r="11489" spans="5:5" ht="14.25" thickTop="1" thickBot="1">
      <c r="E11489"/>
    </row>
    <row r="11490" spans="5:5" ht="14.25" thickTop="1" thickBot="1">
      <c r="E11490"/>
    </row>
    <row r="11491" spans="5:5" ht="14.25" thickTop="1" thickBot="1">
      <c r="E11491"/>
    </row>
    <row r="11492" spans="5:5" ht="14.25" thickTop="1" thickBot="1">
      <c r="E11492"/>
    </row>
    <row r="11493" spans="5:5" ht="14.25" thickTop="1" thickBot="1">
      <c r="E11493"/>
    </row>
    <row r="11494" spans="5:5" ht="14.25" thickTop="1" thickBot="1">
      <c r="E11494"/>
    </row>
    <row r="11495" spans="5:5" ht="14.25" thickTop="1" thickBot="1">
      <c r="E11495"/>
    </row>
    <row r="11496" spans="5:5" ht="14.25" thickTop="1" thickBot="1">
      <c r="E11496"/>
    </row>
    <row r="11497" spans="5:5" ht="14.25" thickTop="1" thickBot="1">
      <c r="E11497"/>
    </row>
    <row r="11498" spans="5:5" ht="14.25" thickTop="1" thickBot="1">
      <c r="E11498"/>
    </row>
    <row r="11499" spans="5:5" ht="14.25" thickTop="1" thickBot="1">
      <c r="E11499"/>
    </row>
    <row r="11500" spans="5:5" ht="14.25" thickTop="1" thickBot="1">
      <c r="E11500"/>
    </row>
    <row r="11501" spans="5:5" ht="14.25" thickTop="1" thickBot="1">
      <c r="E11501"/>
    </row>
    <row r="11502" spans="5:5" ht="14.25" thickTop="1" thickBot="1">
      <c r="E11502"/>
    </row>
    <row r="11503" spans="5:5" ht="14.25" thickTop="1" thickBot="1">
      <c r="E11503"/>
    </row>
    <row r="11504" spans="5:5" ht="14.25" thickTop="1" thickBot="1">
      <c r="E11504"/>
    </row>
    <row r="11505" spans="5:5" ht="14.25" thickTop="1" thickBot="1">
      <c r="E11505"/>
    </row>
    <row r="11506" spans="5:5" ht="14.25" thickTop="1" thickBot="1">
      <c r="E11506"/>
    </row>
    <row r="11507" spans="5:5" ht="14.25" thickTop="1" thickBot="1">
      <c r="E11507"/>
    </row>
    <row r="11508" spans="5:5" ht="14.25" thickTop="1" thickBot="1">
      <c r="E11508"/>
    </row>
    <row r="11509" spans="5:5" ht="14.25" thickTop="1" thickBot="1">
      <c r="E11509"/>
    </row>
    <row r="11510" spans="5:5" ht="14.25" thickTop="1" thickBot="1">
      <c r="E11510"/>
    </row>
    <row r="11511" spans="5:5" ht="14.25" thickTop="1" thickBot="1">
      <c r="E11511"/>
    </row>
    <row r="11512" spans="5:5" ht="14.25" thickTop="1" thickBot="1">
      <c r="E11512"/>
    </row>
    <row r="11513" spans="5:5" ht="14.25" thickTop="1" thickBot="1">
      <c r="E11513"/>
    </row>
    <row r="11514" spans="5:5" ht="14.25" thickTop="1" thickBot="1">
      <c r="E11514"/>
    </row>
    <row r="11515" spans="5:5" ht="14.25" thickTop="1" thickBot="1">
      <c r="E11515"/>
    </row>
    <row r="11516" spans="5:5" ht="14.25" thickTop="1" thickBot="1">
      <c r="E11516"/>
    </row>
    <row r="11517" spans="5:5" ht="14.25" thickTop="1" thickBot="1">
      <c r="E11517"/>
    </row>
    <row r="11518" spans="5:5" ht="14.25" thickTop="1" thickBot="1">
      <c r="E11518"/>
    </row>
    <row r="11519" spans="5:5" ht="14.25" thickTop="1" thickBot="1">
      <c r="E11519"/>
    </row>
    <row r="11520" spans="5:5" ht="14.25" thickTop="1" thickBot="1">
      <c r="E11520"/>
    </row>
    <row r="11521" spans="5:5" ht="14.25" thickTop="1" thickBot="1">
      <c r="E11521"/>
    </row>
    <row r="11522" spans="5:5" ht="14.25" thickTop="1" thickBot="1">
      <c r="E11522"/>
    </row>
    <row r="11523" spans="5:5" ht="14.25" thickTop="1" thickBot="1">
      <c r="E11523"/>
    </row>
    <row r="11524" spans="5:5" ht="14.25" thickTop="1" thickBot="1">
      <c r="E11524"/>
    </row>
    <row r="11525" spans="5:5" ht="14.25" thickTop="1" thickBot="1">
      <c r="E11525"/>
    </row>
    <row r="11526" spans="5:5" ht="14.25" thickTop="1" thickBot="1">
      <c r="E11526"/>
    </row>
    <row r="11527" spans="5:5" ht="14.25" thickTop="1" thickBot="1">
      <c r="E11527"/>
    </row>
    <row r="11528" spans="5:5" ht="14.25" thickTop="1" thickBot="1">
      <c r="E11528"/>
    </row>
    <row r="11529" spans="5:5" ht="14.25" thickTop="1" thickBot="1">
      <c r="E11529"/>
    </row>
    <row r="11530" spans="5:5" ht="14.25" thickTop="1" thickBot="1">
      <c r="E11530"/>
    </row>
    <row r="11531" spans="5:5" ht="14.25" thickTop="1" thickBot="1">
      <c r="E11531"/>
    </row>
    <row r="11532" spans="5:5" ht="14.25" thickTop="1" thickBot="1">
      <c r="E11532"/>
    </row>
    <row r="11533" spans="5:5" ht="14.25" thickTop="1" thickBot="1">
      <c r="E11533"/>
    </row>
    <row r="11534" spans="5:5" ht="14.25" thickTop="1" thickBot="1">
      <c r="E11534"/>
    </row>
    <row r="11535" spans="5:5" ht="14.25" thickTop="1" thickBot="1">
      <c r="E11535"/>
    </row>
    <row r="11536" spans="5:5" ht="14.25" thickTop="1" thickBot="1">
      <c r="E11536"/>
    </row>
    <row r="11537" spans="5:5" ht="14.25" thickTop="1" thickBot="1">
      <c r="E11537"/>
    </row>
    <row r="11538" spans="5:5" ht="14.25" thickTop="1" thickBot="1">
      <c r="E11538"/>
    </row>
    <row r="11539" spans="5:5" ht="14.25" thickTop="1" thickBot="1">
      <c r="E11539"/>
    </row>
    <row r="11540" spans="5:5" ht="14.25" thickTop="1" thickBot="1">
      <c r="E11540"/>
    </row>
    <row r="11541" spans="5:5" ht="14.25" thickTop="1" thickBot="1">
      <c r="E11541"/>
    </row>
    <row r="11542" spans="5:5" ht="14.25" thickTop="1" thickBot="1">
      <c r="E11542"/>
    </row>
    <row r="11543" spans="5:5" ht="14.25" thickTop="1" thickBot="1">
      <c r="E11543"/>
    </row>
    <row r="11544" spans="5:5" ht="14.25" thickTop="1" thickBot="1">
      <c r="E11544"/>
    </row>
    <row r="11545" spans="5:5" ht="14.25" thickTop="1" thickBot="1">
      <c r="E11545"/>
    </row>
    <row r="11546" spans="5:5" ht="14.25" thickTop="1" thickBot="1">
      <c r="E11546"/>
    </row>
    <row r="11547" spans="5:5" ht="14.25" thickTop="1" thickBot="1">
      <c r="E11547"/>
    </row>
    <row r="11548" spans="5:5" ht="14.25" thickTop="1" thickBot="1">
      <c r="E11548"/>
    </row>
    <row r="11549" spans="5:5" ht="14.25" thickTop="1" thickBot="1">
      <c r="E11549"/>
    </row>
    <row r="11550" spans="5:5" ht="14.25" thickTop="1" thickBot="1">
      <c r="E11550"/>
    </row>
    <row r="11551" spans="5:5" ht="14.25" thickTop="1" thickBot="1">
      <c r="E11551"/>
    </row>
    <row r="11552" spans="5:5" ht="14.25" thickTop="1" thickBot="1">
      <c r="E11552"/>
    </row>
    <row r="11553" spans="5:5" ht="14.25" thickTop="1" thickBot="1">
      <c r="E11553"/>
    </row>
    <row r="11554" spans="5:5" ht="14.25" thickTop="1" thickBot="1">
      <c r="E11554"/>
    </row>
    <row r="11555" spans="5:5" ht="14.25" thickTop="1" thickBot="1">
      <c r="E11555"/>
    </row>
    <row r="11556" spans="5:5" ht="14.25" thickTop="1" thickBot="1">
      <c r="E11556"/>
    </row>
    <row r="11557" spans="5:5" ht="14.25" thickTop="1" thickBot="1">
      <c r="E11557"/>
    </row>
    <row r="11558" spans="5:5" ht="14.25" thickTop="1" thickBot="1">
      <c r="E11558"/>
    </row>
    <row r="11559" spans="5:5" ht="14.25" thickTop="1" thickBot="1">
      <c r="E11559"/>
    </row>
    <row r="11560" spans="5:5" ht="14.25" thickTop="1" thickBot="1">
      <c r="E11560"/>
    </row>
    <row r="11561" spans="5:5" ht="14.25" thickTop="1" thickBot="1">
      <c r="E11561"/>
    </row>
    <row r="11562" spans="5:5" ht="14.25" thickTop="1" thickBot="1">
      <c r="E11562"/>
    </row>
    <row r="11563" spans="5:5" ht="14.25" thickTop="1" thickBot="1">
      <c r="E11563"/>
    </row>
    <row r="11564" spans="5:5" ht="14.25" thickTop="1" thickBot="1">
      <c r="E11564"/>
    </row>
    <row r="11565" spans="5:5" ht="14.25" thickTop="1" thickBot="1">
      <c r="E11565"/>
    </row>
    <row r="11566" spans="5:5" ht="14.25" thickTop="1" thickBot="1">
      <c r="E11566"/>
    </row>
    <row r="11567" spans="5:5" ht="14.25" thickTop="1" thickBot="1">
      <c r="E11567"/>
    </row>
    <row r="11568" spans="5:5" ht="14.25" thickTop="1" thickBot="1">
      <c r="E11568"/>
    </row>
    <row r="11569" spans="5:5" ht="14.25" thickTop="1" thickBot="1">
      <c r="E11569"/>
    </row>
    <row r="11570" spans="5:5" ht="14.25" thickTop="1" thickBot="1">
      <c r="E11570"/>
    </row>
    <row r="11571" spans="5:5" ht="14.25" thickTop="1" thickBot="1">
      <c r="E11571"/>
    </row>
    <row r="11572" spans="5:5" ht="14.25" thickTop="1" thickBot="1">
      <c r="E11572"/>
    </row>
    <row r="11573" spans="5:5" ht="14.25" thickTop="1" thickBot="1">
      <c r="E11573"/>
    </row>
    <row r="11574" spans="5:5" ht="14.25" thickTop="1" thickBot="1">
      <c r="E11574"/>
    </row>
    <row r="11575" spans="5:5" ht="14.25" thickTop="1" thickBot="1">
      <c r="E11575"/>
    </row>
    <row r="11576" spans="5:5" ht="14.25" thickTop="1" thickBot="1">
      <c r="E11576"/>
    </row>
    <row r="11577" spans="5:5" ht="14.25" thickTop="1" thickBot="1">
      <c r="E11577"/>
    </row>
    <row r="11578" spans="5:5" ht="14.25" thickTop="1" thickBot="1">
      <c r="E11578"/>
    </row>
    <row r="11579" spans="5:5" ht="14.25" thickTop="1" thickBot="1">
      <c r="E11579"/>
    </row>
    <row r="11580" spans="5:5" ht="14.25" thickTop="1" thickBot="1">
      <c r="E11580"/>
    </row>
    <row r="11581" spans="5:5" ht="14.25" thickTop="1" thickBot="1">
      <c r="E11581"/>
    </row>
    <row r="11582" spans="5:5" ht="14.25" thickTop="1" thickBot="1">
      <c r="E11582"/>
    </row>
    <row r="11583" spans="5:5" ht="14.25" thickTop="1" thickBot="1">
      <c r="E11583"/>
    </row>
    <row r="11584" spans="5:5" ht="14.25" thickTop="1" thickBot="1">
      <c r="E11584"/>
    </row>
    <row r="11585" spans="5:5" ht="14.25" thickTop="1" thickBot="1">
      <c r="E11585"/>
    </row>
    <row r="11586" spans="5:5" ht="14.25" thickTop="1" thickBot="1">
      <c r="E11586"/>
    </row>
    <row r="11587" spans="5:5" ht="14.25" thickTop="1" thickBot="1">
      <c r="E11587"/>
    </row>
    <row r="11588" spans="5:5" ht="14.25" thickTop="1" thickBot="1">
      <c r="E11588"/>
    </row>
    <row r="11589" spans="5:5" ht="14.25" thickTop="1" thickBot="1">
      <c r="E11589"/>
    </row>
    <row r="11590" spans="5:5" ht="14.25" thickTop="1" thickBot="1">
      <c r="E11590"/>
    </row>
    <row r="11591" spans="5:5" ht="14.25" thickTop="1" thickBot="1">
      <c r="E11591"/>
    </row>
    <row r="11592" spans="5:5" ht="14.25" thickTop="1" thickBot="1">
      <c r="E11592"/>
    </row>
    <row r="11593" spans="5:5" ht="14.25" thickTop="1" thickBot="1">
      <c r="E11593"/>
    </row>
    <row r="11594" spans="5:5" ht="14.25" thickTop="1" thickBot="1">
      <c r="E11594"/>
    </row>
    <row r="11595" spans="5:5" ht="14.25" thickTop="1" thickBot="1">
      <c r="E11595"/>
    </row>
    <row r="11596" spans="5:5" ht="14.25" thickTop="1" thickBot="1">
      <c r="E11596"/>
    </row>
    <row r="11597" spans="5:5" ht="14.25" thickTop="1" thickBot="1">
      <c r="E11597"/>
    </row>
    <row r="11598" spans="5:5" ht="14.25" thickTop="1" thickBot="1">
      <c r="E11598"/>
    </row>
    <row r="11599" spans="5:5" ht="14.25" thickTop="1" thickBot="1">
      <c r="E11599"/>
    </row>
    <row r="11600" spans="5:5" ht="14.25" thickTop="1" thickBot="1">
      <c r="E11600"/>
    </row>
    <row r="11601" spans="5:5" ht="14.25" thickTop="1" thickBot="1">
      <c r="E11601"/>
    </row>
    <row r="11602" spans="5:5" ht="14.25" thickTop="1" thickBot="1">
      <c r="E11602"/>
    </row>
    <row r="11603" spans="5:5" ht="14.25" thickTop="1" thickBot="1">
      <c r="E11603"/>
    </row>
    <row r="11604" spans="5:5" ht="14.25" thickTop="1" thickBot="1">
      <c r="E11604"/>
    </row>
    <row r="11605" spans="5:5" ht="14.25" thickTop="1" thickBot="1">
      <c r="E11605"/>
    </row>
    <row r="11606" spans="5:5" ht="14.25" thickTop="1" thickBot="1">
      <c r="E11606"/>
    </row>
    <row r="11607" spans="5:5" ht="14.25" thickTop="1" thickBot="1">
      <c r="E11607"/>
    </row>
    <row r="11608" spans="5:5" ht="14.25" thickTop="1" thickBot="1">
      <c r="E11608"/>
    </row>
    <row r="11609" spans="5:5" ht="14.25" thickTop="1" thickBot="1">
      <c r="E11609"/>
    </row>
    <row r="11610" spans="5:5" ht="14.25" thickTop="1" thickBot="1">
      <c r="E11610"/>
    </row>
    <row r="11611" spans="5:5" ht="14.25" thickTop="1" thickBot="1">
      <c r="E11611"/>
    </row>
    <row r="11612" spans="5:5" ht="14.25" thickTop="1" thickBot="1">
      <c r="E11612"/>
    </row>
    <row r="11613" spans="5:5" ht="14.25" thickTop="1" thickBot="1">
      <c r="E11613"/>
    </row>
    <row r="11614" spans="5:5" ht="14.25" thickTop="1" thickBot="1">
      <c r="E11614"/>
    </row>
    <row r="11615" spans="5:5" ht="14.25" thickTop="1" thickBot="1">
      <c r="E11615"/>
    </row>
    <row r="11616" spans="5:5" ht="14.25" thickTop="1" thickBot="1">
      <c r="E11616"/>
    </row>
    <row r="11617" spans="5:5" ht="14.25" thickTop="1" thickBot="1">
      <c r="E11617"/>
    </row>
    <row r="11618" spans="5:5" ht="14.25" thickTop="1" thickBot="1">
      <c r="E11618"/>
    </row>
    <row r="11619" spans="5:5" ht="14.25" thickTop="1" thickBot="1">
      <c r="E11619"/>
    </row>
    <row r="11620" spans="5:5" ht="14.25" thickTop="1" thickBot="1">
      <c r="E11620"/>
    </row>
    <row r="11621" spans="5:5" ht="14.25" thickTop="1" thickBot="1">
      <c r="E11621"/>
    </row>
    <row r="11622" spans="5:5" ht="14.25" thickTop="1" thickBot="1">
      <c r="E11622"/>
    </row>
    <row r="11623" spans="5:5" ht="14.25" thickTop="1" thickBot="1">
      <c r="E11623"/>
    </row>
    <row r="11624" spans="5:5" ht="14.25" thickTop="1" thickBot="1">
      <c r="E11624"/>
    </row>
    <row r="11625" spans="5:5" ht="14.25" thickTop="1" thickBot="1">
      <c r="E11625"/>
    </row>
    <row r="11626" spans="5:5" ht="14.25" thickTop="1" thickBot="1">
      <c r="E11626"/>
    </row>
    <row r="11627" spans="5:5" ht="14.25" thickTop="1" thickBot="1">
      <c r="E11627"/>
    </row>
    <row r="11628" spans="5:5" ht="14.25" thickTop="1" thickBot="1">
      <c r="E11628"/>
    </row>
    <row r="11629" spans="5:5" ht="14.25" thickTop="1" thickBot="1">
      <c r="E11629"/>
    </row>
    <row r="11630" spans="5:5" ht="14.25" thickTop="1" thickBot="1">
      <c r="E11630"/>
    </row>
    <row r="11631" spans="5:5" ht="14.25" thickTop="1" thickBot="1">
      <c r="E11631"/>
    </row>
    <row r="11632" spans="5:5" ht="14.25" thickTop="1" thickBot="1">
      <c r="E11632"/>
    </row>
    <row r="11633" spans="5:5" ht="14.25" thickTop="1" thickBot="1">
      <c r="E11633"/>
    </row>
    <row r="11634" spans="5:5" ht="14.25" thickTop="1" thickBot="1">
      <c r="E11634"/>
    </row>
    <row r="11635" spans="5:5" ht="14.25" thickTop="1" thickBot="1">
      <c r="E11635"/>
    </row>
    <row r="11636" spans="5:5" ht="14.25" thickTop="1" thickBot="1">
      <c r="E11636"/>
    </row>
    <row r="11637" spans="5:5" ht="14.25" thickTop="1" thickBot="1">
      <c r="E11637"/>
    </row>
    <row r="11638" spans="5:5" ht="14.25" thickTop="1" thickBot="1">
      <c r="E11638"/>
    </row>
    <row r="11639" spans="5:5" ht="14.25" thickTop="1" thickBot="1">
      <c r="E11639"/>
    </row>
    <row r="11640" spans="5:5" ht="14.25" thickTop="1" thickBot="1">
      <c r="E11640"/>
    </row>
    <row r="11641" spans="5:5" ht="14.25" thickTop="1" thickBot="1">
      <c r="E11641"/>
    </row>
    <row r="11642" spans="5:5" ht="14.25" thickTop="1" thickBot="1">
      <c r="E11642"/>
    </row>
    <row r="11643" spans="5:5" ht="14.25" thickTop="1" thickBot="1">
      <c r="E11643"/>
    </row>
    <row r="11644" spans="5:5" ht="14.25" thickTop="1" thickBot="1">
      <c r="E11644"/>
    </row>
    <row r="11645" spans="5:5" ht="14.25" thickTop="1" thickBot="1">
      <c r="E11645"/>
    </row>
    <row r="11646" spans="5:5" ht="14.25" thickTop="1" thickBot="1">
      <c r="E11646"/>
    </row>
    <row r="11647" spans="5:5" ht="14.25" thickTop="1" thickBot="1">
      <c r="E11647"/>
    </row>
    <row r="11648" spans="5:5" ht="14.25" thickTop="1" thickBot="1">
      <c r="E11648"/>
    </row>
    <row r="11649" spans="5:5" ht="14.25" thickTop="1" thickBot="1">
      <c r="E11649"/>
    </row>
    <row r="11650" spans="5:5" ht="14.25" thickTop="1" thickBot="1">
      <c r="E11650"/>
    </row>
    <row r="11651" spans="5:5" ht="14.25" thickTop="1" thickBot="1">
      <c r="E11651"/>
    </row>
    <row r="11652" spans="5:5" ht="14.25" thickTop="1" thickBot="1">
      <c r="E11652"/>
    </row>
    <row r="11653" spans="5:5" ht="14.25" thickTop="1" thickBot="1">
      <c r="E11653"/>
    </row>
    <row r="11654" spans="5:5" ht="14.25" thickTop="1" thickBot="1">
      <c r="E11654"/>
    </row>
    <row r="11655" spans="5:5" ht="14.25" thickTop="1" thickBot="1">
      <c r="E11655"/>
    </row>
    <row r="11656" spans="5:5" ht="14.25" thickTop="1" thickBot="1">
      <c r="E11656"/>
    </row>
    <row r="11657" spans="5:5" ht="14.25" thickTop="1" thickBot="1">
      <c r="E11657"/>
    </row>
    <row r="11658" spans="5:5" ht="14.25" thickTop="1" thickBot="1">
      <c r="E11658"/>
    </row>
    <row r="11659" spans="5:5" ht="14.25" thickTop="1" thickBot="1">
      <c r="E11659"/>
    </row>
    <row r="11660" spans="5:5" ht="14.25" thickTop="1" thickBot="1">
      <c r="E11660"/>
    </row>
    <row r="11661" spans="5:5" ht="14.25" thickTop="1" thickBot="1">
      <c r="E11661"/>
    </row>
    <row r="11662" spans="5:5" ht="14.25" thickTop="1" thickBot="1">
      <c r="E11662"/>
    </row>
    <row r="11663" spans="5:5" ht="14.25" thickTop="1" thickBot="1">
      <c r="E11663"/>
    </row>
    <row r="11664" spans="5:5" ht="14.25" thickTop="1" thickBot="1">
      <c r="E11664"/>
    </row>
    <row r="11665" spans="5:5" ht="14.25" thickTop="1" thickBot="1">
      <c r="E11665"/>
    </row>
    <row r="11666" spans="5:5" ht="14.25" thickTop="1" thickBot="1">
      <c r="E11666"/>
    </row>
    <row r="11667" spans="5:5" ht="14.25" thickTop="1" thickBot="1">
      <c r="E11667"/>
    </row>
    <row r="11668" spans="5:5" ht="14.25" thickTop="1" thickBot="1">
      <c r="E11668"/>
    </row>
    <row r="11669" spans="5:5" ht="14.25" thickTop="1" thickBot="1">
      <c r="E11669"/>
    </row>
    <row r="11670" spans="5:5" ht="14.25" thickTop="1" thickBot="1">
      <c r="E11670"/>
    </row>
    <row r="11671" spans="5:5" ht="14.25" thickTop="1" thickBot="1">
      <c r="E11671"/>
    </row>
    <row r="11672" spans="5:5" ht="14.25" thickTop="1" thickBot="1">
      <c r="E11672"/>
    </row>
    <row r="11673" spans="5:5" ht="14.25" thickTop="1" thickBot="1">
      <c r="E11673"/>
    </row>
    <row r="11674" spans="5:5" ht="14.25" thickTop="1" thickBot="1">
      <c r="E11674"/>
    </row>
    <row r="11675" spans="5:5" ht="14.25" thickTop="1" thickBot="1">
      <c r="E11675"/>
    </row>
    <row r="11676" spans="5:5" ht="14.25" thickTop="1" thickBot="1">
      <c r="E11676"/>
    </row>
    <row r="11677" spans="5:5" ht="14.25" thickTop="1" thickBot="1">
      <c r="E11677"/>
    </row>
    <row r="11678" spans="5:5" ht="14.25" thickTop="1" thickBot="1">
      <c r="E11678"/>
    </row>
    <row r="11679" spans="5:5" ht="14.25" thickTop="1" thickBot="1">
      <c r="E11679"/>
    </row>
    <row r="11680" spans="5:5" ht="14.25" thickTop="1" thickBot="1">
      <c r="E11680"/>
    </row>
    <row r="11681" spans="5:5" ht="14.25" thickTop="1" thickBot="1">
      <c r="E11681"/>
    </row>
    <row r="11682" spans="5:5" ht="14.25" thickTop="1" thickBot="1">
      <c r="E11682"/>
    </row>
    <row r="11683" spans="5:5" ht="14.25" thickTop="1" thickBot="1">
      <c r="E11683"/>
    </row>
    <row r="11684" spans="5:5" ht="14.25" thickTop="1" thickBot="1">
      <c r="E11684"/>
    </row>
    <row r="11685" spans="5:5" ht="14.25" thickTop="1" thickBot="1">
      <c r="E11685"/>
    </row>
    <row r="11686" spans="5:5" ht="14.25" thickTop="1" thickBot="1">
      <c r="E11686"/>
    </row>
    <row r="11687" spans="5:5" ht="14.25" thickTop="1" thickBot="1">
      <c r="E11687"/>
    </row>
    <row r="11688" spans="5:5" ht="14.25" thickTop="1" thickBot="1">
      <c r="E11688"/>
    </row>
    <row r="11689" spans="5:5" ht="14.25" thickTop="1" thickBot="1">
      <c r="E11689"/>
    </row>
    <row r="11690" spans="5:5" ht="14.25" thickTop="1" thickBot="1">
      <c r="E11690"/>
    </row>
    <row r="11691" spans="5:5" ht="14.25" thickTop="1" thickBot="1">
      <c r="E11691"/>
    </row>
    <row r="11692" spans="5:5" ht="14.25" thickTop="1" thickBot="1">
      <c r="E11692"/>
    </row>
    <row r="11693" spans="5:5" ht="14.25" thickTop="1" thickBot="1">
      <c r="E11693"/>
    </row>
    <row r="11694" spans="5:5" ht="14.25" thickTop="1" thickBot="1">
      <c r="E11694"/>
    </row>
    <row r="11695" spans="5:5" ht="14.25" thickTop="1" thickBot="1">
      <c r="E11695"/>
    </row>
    <row r="11696" spans="5:5" ht="14.25" thickTop="1" thickBot="1">
      <c r="E11696"/>
    </row>
    <row r="11697" spans="5:5" ht="14.25" thickTop="1" thickBot="1">
      <c r="E11697"/>
    </row>
    <row r="11698" spans="5:5" ht="14.25" thickTop="1" thickBot="1">
      <c r="E11698"/>
    </row>
    <row r="11699" spans="5:5" ht="14.25" thickTop="1" thickBot="1">
      <c r="E11699"/>
    </row>
    <row r="11700" spans="5:5" ht="14.25" thickTop="1" thickBot="1">
      <c r="E11700"/>
    </row>
    <row r="11701" spans="5:5" ht="14.25" thickTop="1" thickBot="1">
      <c r="E11701"/>
    </row>
    <row r="11702" spans="5:5" ht="14.25" thickTop="1" thickBot="1">
      <c r="E11702"/>
    </row>
    <row r="11703" spans="5:5" ht="14.25" thickTop="1" thickBot="1">
      <c r="E11703"/>
    </row>
    <row r="11704" spans="5:5" ht="14.25" thickTop="1" thickBot="1">
      <c r="E11704"/>
    </row>
    <row r="11705" spans="5:5" ht="14.25" thickTop="1" thickBot="1">
      <c r="E11705"/>
    </row>
    <row r="11706" spans="5:5" ht="14.25" thickTop="1" thickBot="1">
      <c r="E11706"/>
    </row>
    <row r="11707" spans="5:5" ht="14.25" thickTop="1" thickBot="1">
      <c r="E11707"/>
    </row>
    <row r="11708" spans="5:5" ht="14.25" thickTop="1" thickBot="1">
      <c r="E11708"/>
    </row>
    <row r="11709" spans="5:5" ht="14.25" thickTop="1" thickBot="1">
      <c r="E11709"/>
    </row>
    <row r="11710" spans="5:5" ht="14.25" thickTop="1" thickBot="1">
      <c r="E11710"/>
    </row>
    <row r="11711" spans="5:5" ht="14.25" thickTop="1" thickBot="1">
      <c r="E11711"/>
    </row>
    <row r="11712" spans="5:5" ht="14.25" thickTop="1" thickBot="1">
      <c r="E11712"/>
    </row>
    <row r="11713" spans="5:5" ht="14.25" thickTop="1" thickBot="1">
      <c r="E11713"/>
    </row>
    <row r="11714" spans="5:5" ht="14.25" thickTop="1" thickBot="1">
      <c r="E11714"/>
    </row>
    <row r="11715" spans="5:5" ht="14.25" thickTop="1" thickBot="1">
      <c r="E11715"/>
    </row>
    <row r="11716" spans="5:5" ht="14.25" thickTop="1" thickBot="1">
      <c r="E11716"/>
    </row>
    <row r="11717" spans="5:5" ht="14.25" thickTop="1" thickBot="1">
      <c r="E11717"/>
    </row>
    <row r="11718" spans="5:5" ht="14.25" thickTop="1" thickBot="1">
      <c r="E11718"/>
    </row>
    <row r="11719" spans="5:5" ht="14.25" thickTop="1" thickBot="1">
      <c r="E11719"/>
    </row>
    <row r="11720" spans="5:5" ht="14.25" thickTop="1" thickBot="1">
      <c r="E11720"/>
    </row>
    <row r="11721" spans="5:5" ht="14.25" thickTop="1" thickBot="1">
      <c r="E11721"/>
    </row>
    <row r="11722" spans="5:5" ht="14.25" thickTop="1" thickBot="1">
      <c r="E11722"/>
    </row>
    <row r="11723" spans="5:5" ht="14.25" thickTop="1" thickBot="1">
      <c r="E11723"/>
    </row>
    <row r="11724" spans="5:5" ht="14.25" thickTop="1" thickBot="1">
      <c r="E11724"/>
    </row>
    <row r="11725" spans="5:5" ht="14.25" thickTop="1" thickBot="1">
      <c r="E11725"/>
    </row>
    <row r="11726" spans="5:5" ht="14.25" thickTop="1" thickBot="1">
      <c r="E11726"/>
    </row>
    <row r="11727" spans="5:5" ht="14.25" thickTop="1" thickBot="1">
      <c r="E11727"/>
    </row>
    <row r="11728" spans="5:5" ht="14.25" thickTop="1" thickBot="1">
      <c r="E11728"/>
    </row>
    <row r="11729" spans="5:5" ht="14.25" thickTop="1" thickBot="1">
      <c r="E11729"/>
    </row>
    <row r="11730" spans="5:5" ht="14.25" thickTop="1" thickBot="1">
      <c r="E11730"/>
    </row>
    <row r="11731" spans="5:5" ht="14.25" thickTop="1" thickBot="1">
      <c r="E11731"/>
    </row>
    <row r="11732" spans="5:5" ht="14.25" thickTop="1" thickBot="1">
      <c r="E11732"/>
    </row>
    <row r="11733" spans="5:5" ht="14.25" thickTop="1" thickBot="1">
      <c r="E11733"/>
    </row>
    <row r="11734" spans="5:5" ht="14.25" thickTop="1" thickBot="1">
      <c r="E11734"/>
    </row>
    <row r="11735" spans="5:5" ht="14.25" thickTop="1" thickBot="1">
      <c r="E11735"/>
    </row>
    <row r="11736" spans="5:5" ht="14.25" thickTop="1" thickBot="1">
      <c r="E11736"/>
    </row>
    <row r="11737" spans="5:5" ht="14.25" thickTop="1" thickBot="1">
      <c r="E11737"/>
    </row>
    <row r="11738" spans="5:5" ht="14.25" thickTop="1" thickBot="1">
      <c r="E11738"/>
    </row>
    <row r="11739" spans="5:5" ht="14.25" thickTop="1" thickBot="1">
      <c r="E11739"/>
    </row>
    <row r="11740" spans="5:5" ht="14.25" thickTop="1" thickBot="1">
      <c r="E11740"/>
    </row>
    <row r="11741" spans="5:5" ht="14.25" thickTop="1" thickBot="1">
      <c r="E11741"/>
    </row>
    <row r="11742" spans="5:5" ht="14.25" thickTop="1" thickBot="1">
      <c r="E11742"/>
    </row>
    <row r="11743" spans="5:5" ht="14.25" thickTop="1" thickBot="1">
      <c r="E11743"/>
    </row>
    <row r="11744" spans="5:5" ht="14.25" thickTop="1" thickBot="1">
      <c r="E11744"/>
    </row>
    <row r="11745" spans="5:5" ht="14.25" thickTop="1" thickBot="1">
      <c r="E11745"/>
    </row>
    <row r="11746" spans="5:5" ht="14.25" thickTop="1" thickBot="1">
      <c r="E11746"/>
    </row>
    <row r="11747" spans="5:5" ht="14.25" thickTop="1" thickBot="1">
      <c r="E11747"/>
    </row>
    <row r="11748" spans="5:5" ht="14.25" thickTop="1" thickBot="1">
      <c r="E11748"/>
    </row>
    <row r="11749" spans="5:5" ht="14.25" thickTop="1" thickBot="1">
      <c r="E11749"/>
    </row>
    <row r="11750" spans="5:5" ht="14.25" thickTop="1" thickBot="1">
      <c r="E11750"/>
    </row>
    <row r="11751" spans="5:5" ht="14.25" thickTop="1" thickBot="1">
      <c r="E11751"/>
    </row>
    <row r="11752" spans="5:5" ht="14.25" thickTop="1" thickBot="1">
      <c r="E11752"/>
    </row>
    <row r="11753" spans="5:5" ht="14.25" thickTop="1" thickBot="1">
      <c r="E11753"/>
    </row>
    <row r="11754" spans="5:5" ht="14.25" thickTop="1" thickBot="1">
      <c r="E11754"/>
    </row>
    <row r="11755" spans="5:5" ht="14.25" thickTop="1" thickBot="1">
      <c r="E11755"/>
    </row>
    <row r="11756" spans="5:5" ht="14.25" thickTop="1" thickBot="1">
      <c r="E11756"/>
    </row>
    <row r="11757" spans="5:5" ht="14.25" thickTop="1" thickBot="1">
      <c r="E11757"/>
    </row>
    <row r="11758" spans="5:5" ht="14.25" thickTop="1" thickBot="1">
      <c r="E11758"/>
    </row>
    <row r="11759" spans="5:5" ht="14.25" thickTop="1" thickBot="1">
      <c r="E11759"/>
    </row>
    <row r="11760" spans="5:5" ht="14.25" thickTop="1" thickBot="1">
      <c r="E11760"/>
    </row>
    <row r="11761" spans="5:5" ht="14.25" thickTop="1" thickBot="1">
      <c r="E11761"/>
    </row>
    <row r="11762" spans="5:5" ht="14.25" thickTop="1" thickBot="1">
      <c r="E11762"/>
    </row>
    <row r="11763" spans="5:5" ht="14.25" thickTop="1" thickBot="1">
      <c r="E11763"/>
    </row>
    <row r="11764" spans="5:5" ht="14.25" thickTop="1" thickBot="1">
      <c r="E11764"/>
    </row>
    <row r="11765" spans="5:5" ht="14.25" thickTop="1" thickBot="1">
      <c r="E11765"/>
    </row>
    <row r="11766" spans="5:5" ht="14.25" thickTop="1" thickBot="1">
      <c r="E11766"/>
    </row>
    <row r="11767" spans="5:5" ht="14.25" thickTop="1" thickBot="1">
      <c r="E11767"/>
    </row>
    <row r="11768" spans="5:5" ht="14.25" thickTop="1" thickBot="1">
      <c r="E11768"/>
    </row>
    <row r="11769" spans="5:5" ht="14.25" thickTop="1" thickBot="1">
      <c r="E11769"/>
    </row>
    <row r="11770" spans="5:5" ht="14.25" thickTop="1" thickBot="1">
      <c r="E11770"/>
    </row>
    <row r="11771" spans="5:5" ht="14.25" thickTop="1" thickBot="1">
      <c r="E11771"/>
    </row>
    <row r="11772" spans="5:5" ht="14.25" thickTop="1" thickBot="1">
      <c r="E11772"/>
    </row>
    <row r="11773" spans="5:5" ht="14.25" thickTop="1" thickBot="1">
      <c r="E11773"/>
    </row>
    <row r="11774" spans="5:5" ht="14.25" thickTop="1" thickBot="1">
      <c r="E11774"/>
    </row>
    <row r="11775" spans="5:5" ht="14.25" thickTop="1" thickBot="1">
      <c r="E11775"/>
    </row>
    <row r="11776" spans="5:5" ht="14.25" thickTop="1" thickBot="1">
      <c r="E11776"/>
    </row>
    <row r="11777" spans="5:5" ht="14.25" thickTop="1" thickBot="1">
      <c r="E11777"/>
    </row>
    <row r="11778" spans="5:5" ht="14.25" thickTop="1" thickBot="1">
      <c r="E11778"/>
    </row>
    <row r="11779" spans="5:5" ht="14.25" thickTop="1" thickBot="1">
      <c r="E11779"/>
    </row>
    <row r="11780" spans="5:5" ht="14.25" thickTop="1" thickBot="1">
      <c r="E11780"/>
    </row>
    <row r="11781" spans="5:5" ht="14.25" thickTop="1" thickBot="1">
      <c r="E11781"/>
    </row>
    <row r="11782" spans="5:5" ht="14.25" thickTop="1" thickBot="1">
      <c r="E11782"/>
    </row>
    <row r="11783" spans="5:5" ht="14.25" thickTop="1" thickBot="1">
      <c r="E11783"/>
    </row>
    <row r="11784" spans="5:5" ht="14.25" thickTop="1" thickBot="1">
      <c r="E11784"/>
    </row>
    <row r="11785" spans="5:5" ht="14.25" thickTop="1" thickBot="1">
      <c r="E11785"/>
    </row>
    <row r="11786" spans="5:5" ht="14.25" thickTop="1" thickBot="1">
      <c r="E11786"/>
    </row>
    <row r="11787" spans="5:5" ht="14.25" thickTop="1" thickBot="1">
      <c r="E11787"/>
    </row>
    <row r="11788" spans="5:5" ht="14.25" thickTop="1" thickBot="1">
      <c r="E11788"/>
    </row>
    <row r="11789" spans="5:5" ht="14.25" thickTop="1" thickBot="1">
      <c r="E11789"/>
    </row>
    <row r="11790" spans="5:5" ht="14.25" thickTop="1" thickBot="1">
      <c r="E11790"/>
    </row>
    <row r="11791" spans="5:5" ht="14.25" thickTop="1" thickBot="1">
      <c r="E11791"/>
    </row>
    <row r="11792" spans="5:5" ht="14.25" thickTop="1" thickBot="1">
      <c r="E11792"/>
    </row>
    <row r="11793" spans="5:5" ht="14.25" thickTop="1" thickBot="1">
      <c r="E11793"/>
    </row>
    <row r="11794" spans="5:5" ht="14.25" thickTop="1" thickBot="1">
      <c r="E11794"/>
    </row>
    <row r="11795" spans="5:5" ht="14.25" thickTop="1" thickBot="1">
      <c r="E11795"/>
    </row>
    <row r="11796" spans="5:5" ht="14.25" thickTop="1" thickBot="1">
      <c r="E11796"/>
    </row>
    <row r="11797" spans="5:5" ht="14.25" thickTop="1" thickBot="1">
      <c r="E11797"/>
    </row>
    <row r="11798" spans="5:5" ht="14.25" thickTop="1" thickBot="1">
      <c r="E11798"/>
    </row>
    <row r="11799" spans="5:5" ht="14.25" thickTop="1" thickBot="1">
      <c r="E11799"/>
    </row>
    <row r="11800" spans="5:5" ht="14.25" thickTop="1" thickBot="1">
      <c r="E11800"/>
    </row>
    <row r="11801" spans="5:5" ht="14.25" thickTop="1" thickBot="1">
      <c r="E11801"/>
    </row>
    <row r="11802" spans="5:5" ht="14.25" thickTop="1" thickBot="1">
      <c r="E11802"/>
    </row>
    <row r="11803" spans="5:5" ht="14.25" thickTop="1" thickBot="1">
      <c r="E11803"/>
    </row>
    <row r="11804" spans="5:5" ht="14.25" thickTop="1" thickBot="1">
      <c r="E11804"/>
    </row>
    <row r="11805" spans="5:5" ht="14.25" thickTop="1" thickBot="1">
      <c r="E11805"/>
    </row>
    <row r="11806" spans="5:5" ht="14.25" thickTop="1" thickBot="1">
      <c r="E11806"/>
    </row>
    <row r="11807" spans="5:5" ht="14.25" thickTop="1" thickBot="1">
      <c r="E11807"/>
    </row>
    <row r="11808" spans="5:5" ht="14.25" thickTop="1" thickBot="1">
      <c r="E11808"/>
    </row>
    <row r="11809" spans="5:5" ht="14.25" thickTop="1" thickBot="1">
      <c r="E11809"/>
    </row>
    <row r="11810" spans="5:5" ht="14.25" thickTop="1" thickBot="1">
      <c r="E11810"/>
    </row>
    <row r="11811" spans="5:5" ht="14.25" thickTop="1" thickBot="1">
      <c r="E11811"/>
    </row>
    <row r="11812" spans="5:5" ht="14.25" thickTop="1" thickBot="1">
      <c r="E11812"/>
    </row>
    <row r="11813" spans="5:5" ht="14.25" thickTop="1" thickBot="1">
      <c r="E11813"/>
    </row>
    <row r="11814" spans="5:5" ht="14.25" thickTop="1" thickBot="1">
      <c r="E11814"/>
    </row>
    <row r="11815" spans="5:5" ht="14.25" thickTop="1" thickBot="1">
      <c r="E11815"/>
    </row>
    <row r="11816" spans="5:5" ht="14.25" thickTop="1" thickBot="1">
      <c r="E11816"/>
    </row>
    <row r="11817" spans="5:5" ht="14.25" thickTop="1" thickBot="1">
      <c r="E11817"/>
    </row>
    <row r="11818" spans="5:5" ht="14.25" thickTop="1" thickBot="1">
      <c r="E11818"/>
    </row>
    <row r="11819" spans="5:5" ht="14.25" thickTop="1" thickBot="1">
      <c r="E11819"/>
    </row>
    <row r="11820" spans="5:5" ht="14.25" thickTop="1" thickBot="1">
      <c r="E11820"/>
    </row>
    <row r="11821" spans="5:5" ht="14.25" thickTop="1" thickBot="1">
      <c r="E11821"/>
    </row>
    <row r="11822" spans="5:5" ht="14.25" thickTop="1" thickBot="1">
      <c r="E11822"/>
    </row>
    <row r="11823" spans="5:5" ht="14.25" thickTop="1" thickBot="1">
      <c r="E11823"/>
    </row>
    <row r="11824" spans="5:5" ht="14.25" thickTop="1" thickBot="1">
      <c r="E11824"/>
    </row>
    <row r="11825" spans="5:5" ht="14.25" thickTop="1" thickBot="1">
      <c r="E11825"/>
    </row>
    <row r="11826" spans="5:5" ht="14.25" thickTop="1" thickBot="1">
      <c r="E11826"/>
    </row>
    <row r="11827" spans="5:5" ht="14.25" thickTop="1" thickBot="1">
      <c r="E11827"/>
    </row>
    <row r="11828" spans="5:5" ht="14.25" thickTop="1" thickBot="1">
      <c r="E11828"/>
    </row>
    <row r="11829" spans="5:5" ht="14.25" thickTop="1" thickBot="1">
      <c r="E11829"/>
    </row>
    <row r="11830" spans="5:5" ht="14.25" thickTop="1" thickBot="1">
      <c r="E11830"/>
    </row>
    <row r="11831" spans="5:5" ht="14.25" thickTop="1" thickBot="1">
      <c r="E11831"/>
    </row>
    <row r="11832" spans="5:5" ht="14.25" thickTop="1" thickBot="1">
      <c r="E11832"/>
    </row>
    <row r="11833" spans="5:5" ht="14.25" thickTop="1" thickBot="1">
      <c r="E11833"/>
    </row>
    <row r="11834" spans="5:5" ht="14.25" thickTop="1" thickBot="1">
      <c r="E11834"/>
    </row>
    <row r="11835" spans="5:5" ht="14.25" thickTop="1" thickBot="1">
      <c r="E11835"/>
    </row>
    <row r="11836" spans="5:5" ht="14.25" thickTop="1" thickBot="1">
      <c r="E11836"/>
    </row>
    <row r="11837" spans="5:5" ht="14.25" thickTop="1" thickBot="1">
      <c r="E11837"/>
    </row>
    <row r="11838" spans="5:5" ht="14.25" thickTop="1" thickBot="1">
      <c r="E11838"/>
    </row>
    <row r="11839" spans="5:5" ht="14.25" thickTop="1" thickBot="1">
      <c r="E11839"/>
    </row>
    <row r="11840" spans="5:5" ht="14.25" thickTop="1" thickBot="1">
      <c r="E11840"/>
    </row>
    <row r="11841" spans="5:5" ht="14.25" thickTop="1" thickBot="1">
      <c r="E11841"/>
    </row>
    <row r="11842" spans="5:5" ht="14.25" thickTop="1" thickBot="1">
      <c r="E11842"/>
    </row>
    <row r="11843" spans="5:5" ht="14.25" thickTop="1" thickBot="1">
      <c r="E11843"/>
    </row>
    <row r="11844" spans="5:5" ht="14.25" thickTop="1" thickBot="1">
      <c r="E11844"/>
    </row>
    <row r="11845" spans="5:5" ht="14.25" thickTop="1" thickBot="1">
      <c r="E11845"/>
    </row>
    <row r="11846" spans="5:5" ht="14.25" thickTop="1" thickBot="1">
      <c r="E11846"/>
    </row>
    <row r="11847" spans="5:5" ht="14.25" thickTop="1" thickBot="1">
      <c r="E11847"/>
    </row>
    <row r="11848" spans="5:5" ht="14.25" thickTop="1" thickBot="1">
      <c r="E11848"/>
    </row>
    <row r="11849" spans="5:5" ht="14.25" thickTop="1" thickBot="1">
      <c r="E11849"/>
    </row>
    <row r="11850" spans="5:5" ht="14.25" thickTop="1" thickBot="1">
      <c r="E11850"/>
    </row>
    <row r="11851" spans="5:5" ht="14.25" thickTop="1" thickBot="1">
      <c r="E11851"/>
    </row>
    <row r="11852" spans="5:5" ht="14.25" thickTop="1" thickBot="1">
      <c r="E11852"/>
    </row>
    <row r="11853" spans="5:5" ht="14.25" thickTop="1" thickBot="1">
      <c r="E11853"/>
    </row>
    <row r="11854" spans="5:5" ht="14.25" thickTop="1" thickBot="1">
      <c r="E11854"/>
    </row>
    <row r="11855" spans="5:5" ht="14.25" thickTop="1" thickBot="1">
      <c r="E11855"/>
    </row>
    <row r="11856" spans="5:5" ht="14.25" thickTop="1" thickBot="1">
      <c r="E11856"/>
    </row>
    <row r="11857" spans="5:5" ht="14.25" thickTop="1" thickBot="1">
      <c r="E11857"/>
    </row>
    <row r="11858" spans="5:5" ht="14.25" thickTop="1" thickBot="1">
      <c r="E11858"/>
    </row>
    <row r="11859" spans="5:5" ht="14.25" thickTop="1" thickBot="1">
      <c r="E11859"/>
    </row>
    <row r="11860" spans="5:5" ht="14.25" thickTop="1" thickBot="1">
      <c r="E11860"/>
    </row>
    <row r="11861" spans="5:5" ht="14.25" thickTop="1" thickBot="1">
      <c r="E11861"/>
    </row>
    <row r="11862" spans="5:5" ht="14.25" thickTop="1" thickBot="1">
      <c r="E11862"/>
    </row>
    <row r="11863" spans="5:5" ht="14.25" thickTop="1" thickBot="1">
      <c r="E11863"/>
    </row>
    <row r="11864" spans="5:5" ht="14.25" thickTop="1" thickBot="1">
      <c r="E11864"/>
    </row>
    <row r="11865" spans="5:5" ht="14.25" thickTop="1" thickBot="1">
      <c r="E11865"/>
    </row>
    <row r="11866" spans="5:5" ht="14.25" thickTop="1" thickBot="1">
      <c r="E11866"/>
    </row>
    <row r="11867" spans="5:5" ht="14.25" thickTop="1" thickBot="1">
      <c r="E11867"/>
    </row>
    <row r="11868" spans="5:5" ht="14.25" thickTop="1" thickBot="1">
      <c r="E11868"/>
    </row>
    <row r="11869" spans="5:5" ht="14.25" thickTop="1" thickBot="1">
      <c r="E11869"/>
    </row>
    <row r="11870" spans="5:5" ht="14.25" thickTop="1" thickBot="1">
      <c r="E11870"/>
    </row>
    <row r="11871" spans="5:5" ht="14.25" thickTop="1" thickBot="1">
      <c r="E11871"/>
    </row>
    <row r="11872" spans="5:5" ht="14.25" thickTop="1" thickBot="1">
      <c r="E11872"/>
    </row>
    <row r="11873" spans="5:5" ht="14.25" thickTop="1" thickBot="1">
      <c r="E11873"/>
    </row>
    <row r="11874" spans="5:5" ht="14.25" thickTop="1" thickBot="1">
      <c r="E11874"/>
    </row>
    <row r="11875" spans="5:5" ht="14.25" thickTop="1" thickBot="1">
      <c r="E11875"/>
    </row>
    <row r="11876" spans="5:5" ht="14.25" thickTop="1" thickBot="1">
      <c r="E11876"/>
    </row>
    <row r="11877" spans="5:5" ht="14.25" thickTop="1" thickBot="1">
      <c r="E11877"/>
    </row>
    <row r="11878" spans="5:5" ht="14.25" thickTop="1" thickBot="1">
      <c r="E11878"/>
    </row>
    <row r="11879" spans="5:5" ht="14.25" thickTop="1" thickBot="1">
      <c r="E11879"/>
    </row>
    <row r="11880" spans="5:5" ht="14.25" thickTop="1" thickBot="1">
      <c r="E11880"/>
    </row>
    <row r="11881" spans="5:5" ht="14.25" thickTop="1" thickBot="1">
      <c r="E11881"/>
    </row>
    <row r="11882" spans="5:5" ht="14.25" thickTop="1" thickBot="1">
      <c r="E11882"/>
    </row>
    <row r="11883" spans="5:5" ht="14.25" thickTop="1" thickBot="1">
      <c r="E11883"/>
    </row>
    <row r="11884" spans="5:5" ht="14.25" thickTop="1" thickBot="1">
      <c r="E11884"/>
    </row>
    <row r="11885" spans="5:5" ht="14.25" thickTop="1" thickBot="1">
      <c r="E11885"/>
    </row>
    <row r="11886" spans="5:5" ht="14.25" thickTop="1" thickBot="1">
      <c r="E11886"/>
    </row>
    <row r="11887" spans="5:5" ht="14.25" thickTop="1" thickBot="1">
      <c r="E11887"/>
    </row>
    <row r="11888" spans="5:5" ht="14.25" thickTop="1" thickBot="1">
      <c r="E11888"/>
    </row>
    <row r="11889" spans="5:5" ht="14.25" thickTop="1" thickBot="1">
      <c r="E11889"/>
    </row>
    <row r="11890" spans="5:5" ht="14.25" thickTop="1" thickBot="1">
      <c r="E11890"/>
    </row>
    <row r="11891" spans="5:5" ht="14.25" thickTop="1" thickBot="1">
      <c r="E11891"/>
    </row>
    <row r="11892" spans="5:5" ht="14.25" thickTop="1" thickBot="1">
      <c r="E11892"/>
    </row>
    <row r="11893" spans="5:5" ht="14.25" thickTop="1" thickBot="1">
      <c r="E11893"/>
    </row>
    <row r="11894" spans="5:5" ht="14.25" thickTop="1" thickBot="1">
      <c r="E11894"/>
    </row>
    <row r="11895" spans="5:5" ht="14.25" thickTop="1" thickBot="1">
      <c r="E11895"/>
    </row>
    <row r="11896" spans="5:5" ht="14.25" thickTop="1" thickBot="1">
      <c r="E11896"/>
    </row>
    <row r="11897" spans="5:5" ht="14.25" thickTop="1" thickBot="1">
      <c r="E11897"/>
    </row>
    <row r="11898" spans="5:5" ht="14.25" thickTop="1" thickBot="1">
      <c r="E11898"/>
    </row>
    <row r="11899" spans="5:5" ht="14.25" thickTop="1" thickBot="1">
      <c r="E11899"/>
    </row>
    <row r="11900" spans="5:5" ht="14.25" thickTop="1" thickBot="1">
      <c r="E11900"/>
    </row>
    <row r="11901" spans="5:5" ht="14.25" thickTop="1" thickBot="1">
      <c r="E11901"/>
    </row>
    <row r="11902" spans="5:5" ht="14.25" thickTop="1" thickBot="1">
      <c r="E11902"/>
    </row>
    <row r="11903" spans="5:5" ht="14.25" thickTop="1" thickBot="1">
      <c r="E11903"/>
    </row>
    <row r="11904" spans="5:5" ht="14.25" thickTop="1" thickBot="1">
      <c r="E11904"/>
    </row>
    <row r="11905" spans="5:5" ht="14.25" thickTop="1" thickBot="1">
      <c r="E11905"/>
    </row>
    <row r="11906" spans="5:5" ht="14.25" thickTop="1" thickBot="1">
      <c r="E11906"/>
    </row>
    <row r="11907" spans="5:5" ht="14.25" thickTop="1" thickBot="1">
      <c r="E11907"/>
    </row>
    <row r="11908" spans="5:5" ht="14.25" thickTop="1" thickBot="1">
      <c r="E11908"/>
    </row>
    <row r="11909" spans="5:5" ht="14.25" thickTop="1" thickBot="1">
      <c r="E11909"/>
    </row>
    <row r="11910" spans="5:5" ht="14.25" thickTop="1" thickBot="1">
      <c r="E11910"/>
    </row>
    <row r="11911" spans="5:5" ht="14.25" thickTop="1" thickBot="1">
      <c r="E11911"/>
    </row>
    <row r="11912" spans="5:5" ht="14.25" thickTop="1" thickBot="1">
      <c r="E11912"/>
    </row>
    <row r="11913" spans="5:5" ht="14.25" thickTop="1" thickBot="1">
      <c r="E11913"/>
    </row>
    <row r="11914" spans="5:5" ht="14.25" thickTop="1" thickBot="1">
      <c r="E11914"/>
    </row>
    <row r="11915" spans="5:5" ht="14.25" thickTop="1" thickBot="1">
      <c r="E11915"/>
    </row>
    <row r="11916" spans="5:5" ht="14.25" thickTop="1" thickBot="1">
      <c r="E11916"/>
    </row>
    <row r="11917" spans="5:5" ht="14.25" thickTop="1" thickBot="1">
      <c r="E11917"/>
    </row>
    <row r="11918" spans="5:5" ht="14.25" thickTop="1" thickBot="1">
      <c r="E11918"/>
    </row>
    <row r="11919" spans="5:5" ht="14.25" thickTop="1" thickBot="1">
      <c r="E11919"/>
    </row>
    <row r="11920" spans="5:5" ht="14.25" thickTop="1" thickBot="1">
      <c r="E11920"/>
    </row>
    <row r="11921" spans="5:5" ht="14.25" thickTop="1" thickBot="1">
      <c r="E11921"/>
    </row>
    <row r="11922" spans="5:5" ht="14.25" thickTop="1" thickBot="1">
      <c r="E11922"/>
    </row>
    <row r="11923" spans="5:5" ht="14.25" thickTop="1" thickBot="1">
      <c r="E11923"/>
    </row>
    <row r="11924" spans="5:5" ht="14.25" thickTop="1" thickBot="1">
      <c r="E11924"/>
    </row>
    <row r="11925" spans="5:5" ht="14.25" thickTop="1" thickBot="1">
      <c r="E11925"/>
    </row>
    <row r="11926" spans="5:5" ht="14.25" thickTop="1" thickBot="1">
      <c r="E11926"/>
    </row>
    <row r="11927" spans="5:5" ht="14.25" thickTop="1" thickBot="1">
      <c r="E11927"/>
    </row>
    <row r="11928" spans="5:5" ht="14.25" thickTop="1" thickBot="1">
      <c r="E11928"/>
    </row>
    <row r="11929" spans="5:5" ht="14.25" thickTop="1" thickBot="1">
      <c r="E11929"/>
    </row>
    <row r="11930" spans="5:5" ht="14.25" thickTop="1" thickBot="1">
      <c r="E11930"/>
    </row>
    <row r="11931" spans="5:5" ht="14.25" thickTop="1" thickBot="1">
      <c r="E11931"/>
    </row>
    <row r="11932" spans="5:5" ht="14.25" thickTop="1" thickBot="1">
      <c r="E11932"/>
    </row>
    <row r="11933" spans="5:5" ht="14.25" thickTop="1" thickBot="1">
      <c r="E11933"/>
    </row>
    <row r="11934" spans="5:5" ht="14.25" thickTop="1" thickBot="1">
      <c r="E11934"/>
    </row>
    <row r="11935" spans="5:5" ht="14.25" thickTop="1" thickBot="1">
      <c r="E11935"/>
    </row>
    <row r="11936" spans="5:5" ht="14.25" thickTop="1" thickBot="1">
      <c r="E11936"/>
    </row>
    <row r="11937" spans="5:5" ht="14.25" thickTop="1" thickBot="1">
      <c r="E11937"/>
    </row>
    <row r="11938" spans="5:5" ht="14.25" thickTop="1" thickBot="1">
      <c r="E11938"/>
    </row>
    <row r="11939" spans="5:5" ht="14.25" thickTop="1" thickBot="1">
      <c r="E11939"/>
    </row>
    <row r="11940" spans="5:5" ht="14.25" thickTop="1" thickBot="1">
      <c r="E11940"/>
    </row>
    <row r="11941" spans="5:5" ht="14.25" thickTop="1" thickBot="1">
      <c r="E11941"/>
    </row>
    <row r="11942" spans="5:5" ht="14.25" thickTop="1" thickBot="1">
      <c r="E11942"/>
    </row>
    <row r="11943" spans="5:5" ht="14.25" thickTop="1" thickBot="1">
      <c r="E11943"/>
    </row>
    <row r="11944" spans="5:5" ht="14.25" thickTop="1" thickBot="1">
      <c r="E11944"/>
    </row>
    <row r="11945" spans="5:5" ht="14.25" thickTop="1" thickBot="1">
      <c r="E11945"/>
    </row>
    <row r="11946" spans="5:5" ht="14.25" thickTop="1" thickBot="1">
      <c r="E11946"/>
    </row>
    <row r="11947" spans="5:5" ht="14.25" thickTop="1" thickBot="1">
      <c r="E11947"/>
    </row>
    <row r="11948" spans="5:5" ht="14.25" thickTop="1" thickBot="1">
      <c r="E11948"/>
    </row>
    <row r="11949" spans="5:5" ht="14.25" thickTop="1" thickBot="1">
      <c r="E11949"/>
    </row>
    <row r="11950" spans="5:5" ht="14.25" thickTop="1" thickBot="1">
      <c r="E11950"/>
    </row>
    <row r="11951" spans="5:5" ht="14.25" thickTop="1" thickBot="1">
      <c r="E11951"/>
    </row>
    <row r="11952" spans="5:5" ht="14.25" thickTop="1" thickBot="1">
      <c r="E11952"/>
    </row>
    <row r="11953" spans="5:5" ht="14.25" thickTop="1" thickBot="1">
      <c r="E11953"/>
    </row>
    <row r="11954" spans="5:5" ht="14.25" thickTop="1" thickBot="1">
      <c r="E11954"/>
    </row>
    <row r="11955" spans="5:5" ht="14.25" thickTop="1" thickBot="1">
      <c r="E11955"/>
    </row>
    <row r="11956" spans="5:5" ht="14.25" thickTop="1" thickBot="1">
      <c r="E11956"/>
    </row>
    <row r="11957" spans="5:5" ht="14.25" thickTop="1" thickBot="1">
      <c r="E11957"/>
    </row>
    <row r="11958" spans="5:5" ht="14.25" thickTop="1" thickBot="1">
      <c r="E11958"/>
    </row>
    <row r="11959" spans="5:5" ht="14.25" thickTop="1" thickBot="1">
      <c r="E11959"/>
    </row>
    <row r="11960" spans="5:5" ht="14.25" thickTop="1" thickBot="1">
      <c r="E11960"/>
    </row>
    <row r="11961" spans="5:5" ht="14.25" thickTop="1" thickBot="1">
      <c r="E11961"/>
    </row>
    <row r="11962" spans="5:5" ht="14.25" thickTop="1" thickBot="1">
      <c r="E11962"/>
    </row>
    <row r="11963" spans="5:5" ht="14.25" thickTop="1" thickBot="1">
      <c r="E11963"/>
    </row>
    <row r="11964" spans="5:5" ht="14.25" thickTop="1" thickBot="1">
      <c r="E11964"/>
    </row>
    <row r="11965" spans="5:5" ht="14.25" thickTop="1" thickBot="1">
      <c r="E11965"/>
    </row>
    <row r="11966" spans="5:5" ht="14.25" thickTop="1" thickBot="1">
      <c r="E11966"/>
    </row>
    <row r="11967" spans="5:5" ht="14.25" thickTop="1" thickBot="1">
      <c r="E11967"/>
    </row>
    <row r="11968" spans="5:5" ht="14.25" thickTop="1" thickBot="1">
      <c r="E11968"/>
    </row>
    <row r="11969" spans="5:5" ht="14.25" thickTop="1" thickBot="1">
      <c r="E11969"/>
    </row>
    <row r="11970" spans="5:5" ht="14.25" thickTop="1" thickBot="1">
      <c r="E11970"/>
    </row>
    <row r="11971" spans="5:5" ht="14.25" thickTop="1" thickBot="1">
      <c r="E11971"/>
    </row>
    <row r="11972" spans="5:5" ht="14.25" thickTop="1" thickBot="1">
      <c r="E11972"/>
    </row>
    <row r="11973" spans="5:5" ht="14.25" thickTop="1" thickBot="1">
      <c r="E11973"/>
    </row>
    <row r="11974" spans="5:5" ht="14.25" thickTop="1" thickBot="1">
      <c r="E11974"/>
    </row>
    <row r="11975" spans="5:5" ht="14.25" thickTop="1" thickBot="1">
      <c r="E11975"/>
    </row>
    <row r="11976" spans="5:5" ht="14.25" thickTop="1" thickBot="1">
      <c r="E11976"/>
    </row>
    <row r="11977" spans="5:5" ht="14.25" thickTop="1" thickBot="1">
      <c r="E11977"/>
    </row>
    <row r="11978" spans="5:5" ht="14.25" thickTop="1" thickBot="1">
      <c r="E11978"/>
    </row>
    <row r="11979" spans="5:5" ht="14.25" thickTop="1" thickBot="1">
      <c r="E11979"/>
    </row>
    <row r="11980" spans="5:5" ht="14.25" thickTop="1" thickBot="1">
      <c r="E11980"/>
    </row>
    <row r="11981" spans="5:5" ht="14.25" thickTop="1" thickBot="1">
      <c r="E11981"/>
    </row>
    <row r="11982" spans="5:5" ht="14.25" thickTop="1" thickBot="1">
      <c r="E11982"/>
    </row>
    <row r="11983" spans="5:5" ht="14.25" thickTop="1" thickBot="1">
      <c r="E11983"/>
    </row>
    <row r="11984" spans="5:5" ht="14.25" thickTop="1" thickBot="1">
      <c r="E11984"/>
    </row>
    <row r="11985" spans="5:5" ht="14.25" thickTop="1" thickBot="1">
      <c r="E11985"/>
    </row>
    <row r="11986" spans="5:5" ht="14.25" thickTop="1" thickBot="1">
      <c r="E11986"/>
    </row>
    <row r="11987" spans="5:5" ht="14.25" thickTop="1" thickBot="1">
      <c r="E11987"/>
    </row>
    <row r="11988" spans="5:5" ht="14.25" thickTop="1" thickBot="1">
      <c r="E11988"/>
    </row>
    <row r="11989" spans="5:5" ht="14.25" thickTop="1" thickBot="1">
      <c r="E11989"/>
    </row>
    <row r="11990" spans="5:5" ht="14.25" thickTop="1" thickBot="1">
      <c r="E11990"/>
    </row>
    <row r="11991" spans="5:5" ht="14.25" thickTop="1" thickBot="1">
      <c r="E11991"/>
    </row>
    <row r="11992" spans="5:5" ht="14.25" thickTop="1" thickBot="1">
      <c r="E11992"/>
    </row>
    <row r="11993" spans="5:5" ht="14.25" thickTop="1" thickBot="1">
      <c r="E11993"/>
    </row>
    <row r="11994" spans="5:5" ht="14.25" thickTop="1" thickBot="1">
      <c r="E11994"/>
    </row>
    <row r="11995" spans="5:5" ht="14.25" thickTop="1" thickBot="1">
      <c r="E11995"/>
    </row>
    <row r="11996" spans="5:5" ht="14.25" thickTop="1" thickBot="1">
      <c r="E11996"/>
    </row>
    <row r="11997" spans="5:5" ht="14.25" thickTop="1" thickBot="1">
      <c r="E11997"/>
    </row>
    <row r="11998" spans="5:5" ht="14.25" thickTop="1" thickBot="1">
      <c r="E11998"/>
    </row>
    <row r="11999" spans="5:5" ht="14.25" thickTop="1" thickBot="1">
      <c r="E11999"/>
    </row>
    <row r="12000" spans="5:5" ht="14.25" thickTop="1" thickBot="1">
      <c r="E12000"/>
    </row>
    <row r="12001" spans="5:5" ht="14.25" thickTop="1" thickBot="1">
      <c r="E12001"/>
    </row>
    <row r="12002" spans="5:5" ht="14.25" thickTop="1" thickBot="1">
      <c r="E12002"/>
    </row>
    <row r="12003" spans="5:5" ht="14.25" thickTop="1" thickBot="1">
      <c r="E12003"/>
    </row>
    <row r="12004" spans="5:5" ht="14.25" thickTop="1" thickBot="1">
      <c r="E12004"/>
    </row>
    <row r="12005" spans="5:5" ht="14.25" thickTop="1" thickBot="1">
      <c r="E12005"/>
    </row>
    <row r="12006" spans="5:5" ht="14.25" thickTop="1" thickBot="1">
      <c r="E12006"/>
    </row>
    <row r="12007" spans="5:5" ht="14.25" thickTop="1" thickBot="1">
      <c r="E12007"/>
    </row>
    <row r="12008" spans="5:5" ht="14.25" thickTop="1" thickBot="1">
      <c r="E12008"/>
    </row>
    <row r="12009" spans="5:5" ht="14.25" thickTop="1" thickBot="1">
      <c r="E12009"/>
    </row>
    <row r="12010" spans="5:5" ht="14.25" thickTop="1" thickBot="1">
      <c r="E12010"/>
    </row>
    <row r="12011" spans="5:5" ht="14.25" thickTop="1" thickBot="1">
      <c r="E12011"/>
    </row>
    <row r="12012" spans="5:5" ht="14.25" thickTop="1" thickBot="1">
      <c r="E12012"/>
    </row>
    <row r="12013" spans="5:5" ht="14.25" thickTop="1" thickBot="1">
      <c r="E12013"/>
    </row>
    <row r="12014" spans="5:5" ht="14.25" thickTop="1" thickBot="1">
      <c r="E12014"/>
    </row>
    <row r="12015" spans="5:5" ht="14.25" thickTop="1" thickBot="1">
      <c r="E12015"/>
    </row>
    <row r="12016" spans="5:5" ht="14.25" thickTop="1" thickBot="1">
      <c r="E12016"/>
    </row>
    <row r="12017" spans="5:5" ht="14.25" thickTop="1" thickBot="1">
      <c r="E12017"/>
    </row>
    <row r="12018" spans="5:5" ht="14.25" thickTop="1" thickBot="1">
      <c r="E12018"/>
    </row>
    <row r="12019" spans="5:5" ht="14.25" thickTop="1" thickBot="1">
      <c r="E12019"/>
    </row>
    <row r="12020" spans="5:5" ht="14.25" thickTop="1" thickBot="1">
      <c r="E12020"/>
    </row>
    <row r="12021" spans="5:5" ht="14.25" thickTop="1" thickBot="1">
      <c r="E12021"/>
    </row>
    <row r="12022" spans="5:5" ht="14.25" thickTop="1" thickBot="1">
      <c r="E12022"/>
    </row>
    <row r="12023" spans="5:5" ht="14.25" thickTop="1" thickBot="1">
      <c r="E12023"/>
    </row>
    <row r="12024" spans="5:5" ht="14.25" thickTop="1" thickBot="1">
      <c r="E12024"/>
    </row>
    <row r="12025" spans="5:5" ht="14.25" thickTop="1" thickBot="1">
      <c r="E12025"/>
    </row>
    <row r="12026" spans="5:5" ht="14.25" thickTop="1" thickBot="1">
      <c r="E12026"/>
    </row>
    <row r="12027" spans="5:5" ht="14.25" thickTop="1" thickBot="1">
      <c r="E12027"/>
    </row>
    <row r="12028" spans="5:5" ht="14.25" thickTop="1" thickBot="1">
      <c r="E12028"/>
    </row>
    <row r="12029" spans="5:5" ht="14.25" thickTop="1" thickBot="1">
      <c r="E12029"/>
    </row>
    <row r="12030" spans="5:5" ht="14.25" thickTop="1" thickBot="1">
      <c r="E12030"/>
    </row>
    <row r="12031" spans="5:5" ht="14.25" thickTop="1" thickBot="1">
      <c r="E12031"/>
    </row>
    <row r="12032" spans="5:5" ht="14.25" thickTop="1" thickBot="1">
      <c r="E12032"/>
    </row>
    <row r="12033" spans="5:5" ht="14.25" thickTop="1" thickBot="1">
      <c r="E12033"/>
    </row>
    <row r="12034" spans="5:5" ht="14.25" thickTop="1" thickBot="1">
      <c r="E12034"/>
    </row>
    <row r="12035" spans="5:5" ht="14.25" thickTop="1" thickBot="1">
      <c r="E12035"/>
    </row>
    <row r="12036" spans="5:5" ht="14.25" thickTop="1" thickBot="1">
      <c r="E12036"/>
    </row>
    <row r="12037" spans="5:5" ht="14.25" thickTop="1" thickBot="1">
      <c r="E12037"/>
    </row>
    <row r="12038" spans="5:5" ht="14.25" thickTop="1" thickBot="1">
      <c r="E12038"/>
    </row>
    <row r="12039" spans="5:5" ht="14.25" thickTop="1" thickBot="1">
      <c r="E12039"/>
    </row>
    <row r="12040" spans="5:5" ht="14.25" thickTop="1" thickBot="1">
      <c r="E12040"/>
    </row>
    <row r="12041" spans="5:5" ht="14.25" thickTop="1" thickBot="1">
      <c r="E12041"/>
    </row>
    <row r="12042" spans="5:5" ht="14.25" thickTop="1" thickBot="1">
      <c r="E12042"/>
    </row>
    <row r="12043" spans="5:5" ht="14.25" thickTop="1" thickBot="1">
      <c r="E12043"/>
    </row>
    <row r="12044" spans="5:5" ht="14.25" thickTop="1" thickBot="1">
      <c r="E12044"/>
    </row>
    <row r="12045" spans="5:5" ht="14.25" thickTop="1" thickBot="1">
      <c r="E12045"/>
    </row>
    <row r="12046" spans="5:5" ht="14.25" thickTop="1" thickBot="1">
      <c r="E12046"/>
    </row>
    <row r="12047" spans="5:5" ht="14.25" thickTop="1" thickBot="1">
      <c r="E12047"/>
    </row>
    <row r="12048" spans="5:5" ht="14.25" thickTop="1" thickBot="1">
      <c r="E12048"/>
    </row>
    <row r="12049" spans="5:5" ht="14.25" thickTop="1" thickBot="1">
      <c r="E12049"/>
    </row>
    <row r="12050" spans="5:5" ht="14.25" thickTop="1" thickBot="1">
      <c r="E12050"/>
    </row>
    <row r="12051" spans="5:5" ht="14.25" thickTop="1" thickBot="1">
      <c r="E12051"/>
    </row>
    <row r="12052" spans="5:5" ht="14.25" thickTop="1" thickBot="1">
      <c r="E12052"/>
    </row>
    <row r="12053" spans="5:5" ht="14.25" thickTop="1" thickBot="1">
      <c r="E12053"/>
    </row>
    <row r="12054" spans="5:5" ht="14.25" thickTop="1" thickBot="1">
      <c r="E12054"/>
    </row>
    <row r="12055" spans="5:5" ht="14.25" thickTop="1" thickBot="1">
      <c r="E12055"/>
    </row>
    <row r="12056" spans="5:5" ht="14.25" thickTop="1" thickBot="1">
      <c r="E12056"/>
    </row>
    <row r="12057" spans="5:5" ht="14.25" thickTop="1" thickBot="1">
      <c r="E12057"/>
    </row>
    <row r="12058" spans="5:5" ht="14.25" thickTop="1" thickBot="1">
      <c r="E12058"/>
    </row>
    <row r="12059" spans="5:5" ht="14.25" thickTop="1" thickBot="1">
      <c r="E12059"/>
    </row>
    <row r="12060" spans="5:5" ht="14.25" thickTop="1" thickBot="1">
      <c r="E12060"/>
    </row>
    <row r="12061" spans="5:5" ht="14.25" thickTop="1" thickBot="1">
      <c r="E12061"/>
    </row>
    <row r="12062" spans="5:5" ht="14.25" thickTop="1" thickBot="1">
      <c r="E12062"/>
    </row>
    <row r="12063" spans="5:5" ht="14.25" thickTop="1" thickBot="1">
      <c r="E12063"/>
    </row>
    <row r="12064" spans="5:5" ht="14.25" thickTop="1" thickBot="1">
      <c r="E12064"/>
    </row>
    <row r="12065" spans="5:5" ht="14.25" thickTop="1" thickBot="1">
      <c r="E12065"/>
    </row>
    <row r="12066" spans="5:5" ht="14.25" thickTop="1" thickBot="1">
      <c r="E12066"/>
    </row>
    <row r="12067" spans="5:5" ht="14.25" thickTop="1" thickBot="1">
      <c r="E12067"/>
    </row>
    <row r="12068" spans="5:5" ht="14.25" thickTop="1" thickBot="1">
      <c r="E12068"/>
    </row>
    <row r="12069" spans="5:5" ht="14.25" thickTop="1" thickBot="1">
      <c r="E12069"/>
    </row>
    <row r="12070" spans="5:5" ht="14.25" thickTop="1" thickBot="1">
      <c r="E12070"/>
    </row>
    <row r="12071" spans="5:5" ht="14.25" thickTop="1" thickBot="1">
      <c r="E12071"/>
    </row>
    <row r="12072" spans="5:5" ht="14.25" thickTop="1" thickBot="1">
      <c r="E12072"/>
    </row>
    <row r="12073" spans="5:5" ht="14.25" thickTop="1" thickBot="1">
      <c r="E12073"/>
    </row>
    <row r="12074" spans="5:5" ht="14.25" thickTop="1" thickBot="1">
      <c r="E12074"/>
    </row>
    <row r="12075" spans="5:5" ht="14.25" thickTop="1" thickBot="1">
      <c r="E12075"/>
    </row>
    <row r="12076" spans="5:5" ht="14.25" thickTop="1" thickBot="1">
      <c r="E12076"/>
    </row>
    <row r="12077" spans="5:5" ht="14.25" thickTop="1" thickBot="1">
      <c r="E12077"/>
    </row>
    <row r="12078" spans="5:5" ht="14.25" thickTop="1" thickBot="1">
      <c r="E12078"/>
    </row>
    <row r="12079" spans="5:5" ht="14.25" thickTop="1" thickBot="1">
      <c r="E12079"/>
    </row>
    <row r="12080" spans="5:5" ht="14.25" thickTop="1" thickBot="1">
      <c r="E12080"/>
    </row>
    <row r="12081" spans="5:5" ht="14.25" thickTop="1" thickBot="1">
      <c r="E12081"/>
    </row>
    <row r="12082" spans="5:5" ht="14.25" thickTop="1" thickBot="1">
      <c r="E12082"/>
    </row>
    <row r="12083" spans="5:5" ht="14.25" thickTop="1" thickBot="1">
      <c r="E12083"/>
    </row>
    <row r="12084" spans="5:5" ht="14.25" thickTop="1" thickBot="1">
      <c r="E12084"/>
    </row>
    <row r="12085" spans="5:5" ht="14.25" thickTop="1" thickBot="1">
      <c r="E12085"/>
    </row>
    <row r="12086" spans="5:5" ht="14.25" thickTop="1" thickBot="1">
      <c r="E12086"/>
    </row>
    <row r="12087" spans="5:5" ht="14.25" thickTop="1" thickBot="1">
      <c r="E12087"/>
    </row>
    <row r="12088" spans="5:5" ht="14.25" thickTop="1" thickBot="1">
      <c r="E12088"/>
    </row>
    <row r="12089" spans="5:5" ht="14.25" thickTop="1" thickBot="1">
      <c r="E12089"/>
    </row>
    <row r="12090" spans="5:5" ht="14.25" thickTop="1" thickBot="1">
      <c r="E12090"/>
    </row>
    <row r="12091" spans="5:5" ht="14.25" thickTop="1" thickBot="1">
      <c r="E12091"/>
    </row>
    <row r="12092" spans="5:5" ht="14.25" thickTop="1" thickBot="1">
      <c r="E12092"/>
    </row>
    <row r="12093" spans="5:5" ht="14.25" thickTop="1" thickBot="1">
      <c r="E12093"/>
    </row>
    <row r="12094" spans="5:5" ht="14.25" thickTop="1" thickBot="1">
      <c r="E12094"/>
    </row>
    <row r="12095" spans="5:5" ht="14.25" thickTop="1" thickBot="1">
      <c r="E12095"/>
    </row>
    <row r="12096" spans="5:5" ht="14.25" thickTop="1" thickBot="1">
      <c r="E12096"/>
    </row>
    <row r="12097" spans="5:5" ht="14.25" thickTop="1" thickBot="1">
      <c r="E12097"/>
    </row>
    <row r="12098" spans="5:5" ht="14.25" thickTop="1" thickBot="1">
      <c r="E12098"/>
    </row>
    <row r="12099" spans="5:5" ht="14.25" thickTop="1" thickBot="1">
      <c r="E12099"/>
    </row>
    <row r="12100" spans="5:5" ht="14.25" thickTop="1" thickBot="1">
      <c r="E12100"/>
    </row>
    <row r="12101" spans="5:5" ht="14.25" thickTop="1" thickBot="1">
      <c r="E12101"/>
    </row>
    <row r="12102" spans="5:5" ht="14.25" thickTop="1" thickBot="1">
      <c r="E12102"/>
    </row>
    <row r="12103" spans="5:5" ht="14.25" thickTop="1" thickBot="1">
      <c r="E12103"/>
    </row>
    <row r="12104" spans="5:5" ht="14.25" thickTop="1" thickBot="1">
      <c r="E12104"/>
    </row>
    <row r="12105" spans="5:5" ht="14.25" thickTop="1" thickBot="1">
      <c r="E12105"/>
    </row>
    <row r="12106" spans="5:5" ht="14.25" thickTop="1" thickBot="1">
      <c r="E12106"/>
    </row>
    <row r="12107" spans="5:5" ht="14.25" thickTop="1" thickBot="1">
      <c r="E12107"/>
    </row>
    <row r="12108" spans="5:5" ht="14.25" thickTop="1" thickBot="1">
      <c r="E12108"/>
    </row>
    <row r="12109" spans="5:5" ht="14.25" thickTop="1" thickBot="1">
      <c r="E12109"/>
    </row>
    <row r="12110" spans="5:5" ht="14.25" thickTop="1" thickBot="1">
      <c r="E12110"/>
    </row>
    <row r="12111" spans="5:5" ht="14.25" thickTop="1" thickBot="1">
      <c r="E12111"/>
    </row>
    <row r="12112" spans="5:5" ht="14.25" thickTop="1" thickBot="1">
      <c r="E12112"/>
    </row>
    <row r="12113" spans="5:5" ht="14.25" thickTop="1" thickBot="1">
      <c r="E12113"/>
    </row>
    <row r="12114" spans="5:5" ht="14.25" thickTop="1" thickBot="1">
      <c r="E12114"/>
    </row>
    <row r="12115" spans="5:5" ht="14.25" thickTop="1" thickBot="1">
      <c r="E12115"/>
    </row>
    <row r="12116" spans="5:5" ht="14.25" thickTop="1" thickBot="1">
      <c r="E12116"/>
    </row>
    <row r="12117" spans="5:5" ht="14.25" thickTop="1" thickBot="1">
      <c r="E12117"/>
    </row>
    <row r="12118" spans="5:5" ht="14.25" thickTop="1" thickBot="1">
      <c r="E12118"/>
    </row>
    <row r="12119" spans="5:5" ht="14.25" thickTop="1" thickBot="1">
      <c r="E12119"/>
    </row>
    <row r="12120" spans="5:5" ht="14.25" thickTop="1" thickBot="1">
      <c r="E12120"/>
    </row>
    <row r="12121" spans="5:5" ht="14.25" thickTop="1" thickBot="1">
      <c r="E12121"/>
    </row>
    <row r="12122" spans="5:5" ht="14.25" thickTop="1" thickBot="1">
      <c r="E12122"/>
    </row>
    <row r="12123" spans="5:5" ht="14.25" thickTop="1" thickBot="1">
      <c r="E12123"/>
    </row>
    <row r="12124" spans="5:5" ht="14.25" thickTop="1" thickBot="1">
      <c r="E12124"/>
    </row>
    <row r="12125" spans="5:5" ht="14.25" thickTop="1" thickBot="1">
      <c r="E12125"/>
    </row>
    <row r="12126" spans="5:5" ht="14.25" thickTop="1" thickBot="1">
      <c r="E12126"/>
    </row>
    <row r="12127" spans="5:5" ht="14.25" thickTop="1" thickBot="1">
      <c r="E12127"/>
    </row>
    <row r="12128" spans="5:5" ht="14.25" thickTop="1" thickBot="1">
      <c r="E12128"/>
    </row>
    <row r="12129" spans="5:5" ht="14.25" thickTop="1" thickBot="1">
      <c r="E12129"/>
    </row>
    <row r="12130" spans="5:5" ht="14.25" thickTop="1" thickBot="1">
      <c r="E12130"/>
    </row>
    <row r="12131" spans="5:5" ht="14.25" thickTop="1" thickBot="1">
      <c r="E12131"/>
    </row>
    <row r="12132" spans="5:5" ht="14.25" thickTop="1" thickBot="1">
      <c r="E12132"/>
    </row>
    <row r="12133" spans="5:5" ht="14.25" thickTop="1" thickBot="1">
      <c r="E12133"/>
    </row>
    <row r="12134" spans="5:5" ht="14.25" thickTop="1" thickBot="1">
      <c r="E12134"/>
    </row>
    <row r="12135" spans="5:5" ht="14.25" thickTop="1" thickBot="1">
      <c r="E12135"/>
    </row>
    <row r="12136" spans="5:5" ht="14.25" thickTop="1" thickBot="1">
      <c r="E12136"/>
    </row>
    <row r="12137" spans="5:5" ht="14.25" thickTop="1" thickBot="1">
      <c r="E12137"/>
    </row>
    <row r="12138" spans="5:5" ht="14.25" thickTop="1" thickBot="1">
      <c r="E12138"/>
    </row>
    <row r="12139" spans="5:5" ht="14.25" thickTop="1" thickBot="1">
      <c r="E12139"/>
    </row>
    <row r="12140" spans="5:5" ht="14.25" thickTop="1" thickBot="1">
      <c r="E12140"/>
    </row>
    <row r="12141" spans="5:5" ht="14.25" thickTop="1" thickBot="1">
      <c r="E12141"/>
    </row>
    <row r="12142" spans="5:5" ht="14.25" thickTop="1" thickBot="1">
      <c r="E12142"/>
    </row>
    <row r="12143" spans="5:5" ht="14.25" thickTop="1" thickBot="1">
      <c r="E12143"/>
    </row>
    <row r="12144" spans="5:5" ht="14.25" thickTop="1" thickBot="1">
      <c r="E12144"/>
    </row>
    <row r="12145" spans="5:5" ht="14.25" thickTop="1" thickBot="1">
      <c r="E12145"/>
    </row>
    <row r="12146" spans="5:5" ht="14.25" thickTop="1" thickBot="1">
      <c r="E12146"/>
    </row>
    <row r="12147" spans="5:5" ht="14.25" thickTop="1" thickBot="1">
      <c r="E12147"/>
    </row>
    <row r="12148" spans="5:5" ht="14.25" thickTop="1" thickBot="1">
      <c r="E12148"/>
    </row>
    <row r="12149" spans="5:5" ht="14.25" thickTop="1" thickBot="1">
      <c r="E12149"/>
    </row>
    <row r="12150" spans="5:5" ht="14.25" thickTop="1" thickBot="1">
      <c r="E12150"/>
    </row>
    <row r="12151" spans="5:5" ht="14.25" thickTop="1" thickBot="1">
      <c r="E12151"/>
    </row>
    <row r="12152" spans="5:5" ht="14.25" thickTop="1" thickBot="1">
      <c r="E12152"/>
    </row>
    <row r="12153" spans="5:5" ht="14.25" thickTop="1" thickBot="1">
      <c r="E12153"/>
    </row>
    <row r="12154" spans="5:5" ht="14.25" thickTop="1" thickBot="1">
      <c r="E12154"/>
    </row>
    <row r="12155" spans="5:5" ht="14.25" thickTop="1" thickBot="1">
      <c r="E12155"/>
    </row>
    <row r="12156" spans="5:5" ht="14.25" thickTop="1" thickBot="1">
      <c r="E12156"/>
    </row>
    <row r="12157" spans="5:5" ht="14.25" thickTop="1" thickBot="1">
      <c r="E12157"/>
    </row>
    <row r="12158" spans="5:5" ht="14.25" thickTop="1" thickBot="1">
      <c r="E12158"/>
    </row>
    <row r="12159" spans="5:5" ht="14.25" thickTop="1" thickBot="1">
      <c r="E12159"/>
    </row>
    <row r="12160" spans="5:5" ht="14.25" thickTop="1" thickBot="1">
      <c r="E12160"/>
    </row>
    <row r="12161" spans="5:5" ht="14.25" thickTop="1" thickBot="1">
      <c r="E12161"/>
    </row>
    <row r="12162" spans="5:5" ht="14.25" thickTop="1" thickBot="1">
      <c r="E12162"/>
    </row>
    <row r="12163" spans="5:5" ht="14.25" thickTop="1" thickBot="1">
      <c r="E12163"/>
    </row>
    <row r="12164" spans="5:5" ht="14.25" thickTop="1" thickBot="1">
      <c r="E12164"/>
    </row>
    <row r="12165" spans="5:5" ht="14.25" thickTop="1" thickBot="1">
      <c r="E12165"/>
    </row>
    <row r="12166" spans="5:5" ht="14.25" thickTop="1" thickBot="1">
      <c r="E12166"/>
    </row>
    <row r="12167" spans="5:5" ht="14.25" thickTop="1" thickBot="1">
      <c r="E12167"/>
    </row>
    <row r="12168" spans="5:5" ht="14.25" thickTop="1" thickBot="1">
      <c r="E12168"/>
    </row>
    <row r="12169" spans="5:5" ht="14.25" thickTop="1" thickBot="1">
      <c r="E12169"/>
    </row>
    <row r="12170" spans="5:5" ht="14.25" thickTop="1" thickBot="1">
      <c r="E12170"/>
    </row>
    <row r="12171" spans="5:5" ht="14.25" thickTop="1" thickBot="1">
      <c r="E12171"/>
    </row>
    <row r="12172" spans="5:5" ht="14.25" thickTop="1" thickBot="1">
      <c r="E12172"/>
    </row>
    <row r="12173" spans="5:5" ht="14.25" thickTop="1" thickBot="1">
      <c r="E12173"/>
    </row>
    <row r="12174" spans="5:5" ht="14.25" thickTop="1" thickBot="1">
      <c r="E12174"/>
    </row>
    <row r="12175" spans="5:5" ht="14.25" thickTop="1" thickBot="1">
      <c r="E12175"/>
    </row>
    <row r="12176" spans="5:5" ht="14.25" thickTop="1" thickBot="1">
      <c r="E12176"/>
    </row>
    <row r="12177" spans="5:5" ht="14.25" thickTop="1" thickBot="1">
      <c r="E12177"/>
    </row>
    <row r="12178" spans="5:5" ht="14.25" thickTop="1" thickBot="1">
      <c r="E12178"/>
    </row>
    <row r="12179" spans="5:5" ht="14.25" thickTop="1" thickBot="1">
      <c r="E12179"/>
    </row>
    <row r="12180" spans="5:5" ht="14.25" thickTop="1" thickBot="1">
      <c r="E12180"/>
    </row>
    <row r="12181" spans="5:5" ht="14.25" thickTop="1" thickBot="1">
      <c r="E12181"/>
    </row>
    <row r="12182" spans="5:5" ht="14.25" thickTop="1" thickBot="1">
      <c r="E12182"/>
    </row>
    <row r="12183" spans="5:5" ht="14.25" thickTop="1" thickBot="1">
      <c r="E12183"/>
    </row>
    <row r="12184" spans="5:5" ht="14.25" thickTop="1" thickBot="1">
      <c r="E12184"/>
    </row>
    <row r="12185" spans="5:5" ht="14.25" thickTop="1" thickBot="1">
      <c r="E12185"/>
    </row>
    <row r="12186" spans="5:5" ht="14.25" thickTop="1" thickBot="1">
      <c r="E12186"/>
    </row>
    <row r="12187" spans="5:5" ht="14.25" thickTop="1" thickBot="1">
      <c r="E12187"/>
    </row>
    <row r="12188" spans="5:5" ht="14.25" thickTop="1" thickBot="1">
      <c r="E12188"/>
    </row>
    <row r="12189" spans="5:5" ht="14.25" thickTop="1" thickBot="1">
      <c r="E12189"/>
    </row>
    <row r="12190" spans="5:5" ht="14.25" thickTop="1" thickBot="1">
      <c r="E12190"/>
    </row>
    <row r="12191" spans="5:5" ht="14.25" thickTop="1" thickBot="1">
      <c r="E12191"/>
    </row>
    <row r="12192" spans="5:5" ht="14.25" thickTop="1" thickBot="1">
      <c r="E12192"/>
    </row>
    <row r="12193" spans="5:5" ht="14.25" thickTop="1" thickBot="1">
      <c r="E12193"/>
    </row>
    <row r="12194" spans="5:5" ht="14.25" thickTop="1" thickBot="1">
      <c r="E12194"/>
    </row>
    <row r="12195" spans="5:5" ht="14.25" thickTop="1" thickBot="1">
      <c r="E12195"/>
    </row>
    <row r="12196" spans="5:5" ht="14.25" thickTop="1" thickBot="1">
      <c r="E12196"/>
    </row>
    <row r="12197" spans="5:5" ht="14.25" thickTop="1" thickBot="1">
      <c r="E12197"/>
    </row>
    <row r="12198" spans="5:5" ht="14.25" thickTop="1" thickBot="1">
      <c r="E12198"/>
    </row>
    <row r="12199" spans="5:5" ht="14.25" thickTop="1" thickBot="1">
      <c r="E12199"/>
    </row>
    <row r="12200" spans="5:5" ht="14.25" thickTop="1" thickBot="1">
      <c r="E12200"/>
    </row>
    <row r="12201" spans="5:5" ht="14.25" thickTop="1" thickBot="1">
      <c r="E12201"/>
    </row>
    <row r="12202" spans="5:5" ht="14.25" thickTop="1" thickBot="1">
      <c r="E12202"/>
    </row>
    <row r="12203" spans="5:5" ht="14.25" thickTop="1" thickBot="1">
      <c r="E12203"/>
    </row>
    <row r="12204" spans="5:5" ht="14.25" thickTop="1" thickBot="1">
      <c r="E12204"/>
    </row>
    <row r="12205" spans="5:5" ht="14.25" thickTop="1" thickBot="1">
      <c r="E12205"/>
    </row>
    <row r="12206" spans="5:5" ht="14.25" thickTop="1" thickBot="1">
      <c r="E12206"/>
    </row>
    <row r="12207" spans="5:5" ht="14.25" thickTop="1" thickBot="1">
      <c r="E12207"/>
    </row>
    <row r="12208" spans="5:5" ht="14.25" thickTop="1" thickBot="1">
      <c r="E12208"/>
    </row>
    <row r="12209" spans="5:5" ht="14.25" thickTop="1" thickBot="1">
      <c r="E12209"/>
    </row>
    <row r="12210" spans="5:5" ht="14.25" thickTop="1" thickBot="1">
      <c r="E12210"/>
    </row>
    <row r="12211" spans="5:5" ht="14.25" thickTop="1" thickBot="1">
      <c r="E12211"/>
    </row>
    <row r="12212" spans="5:5" ht="14.25" thickTop="1" thickBot="1">
      <c r="E12212"/>
    </row>
    <row r="12213" spans="5:5" ht="14.25" thickTop="1" thickBot="1">
      <c r="E12213"/>
    </row>
    <row r="12214" spans="5:5" ht="14.25" thickTop="1" thickBot="1">
      <c r="E12214"/>
    </row>
    <row r="12215" spans="5:5" ht="14.25" thickTop="1" thickBot="1">
      <c r="E12215"/>
    </row>
    <row r="12216" spans="5:5" ht="14.25" thickTop="1" thickBot="1">
      <c r="E12216"/>
    </row>
    <row r="12217" spans="5:5" ht="14.25" thickTop="1" thickBot="1">
      <c r="E12217"/>
    </row>
    <row r="12218" spans="5:5" ht="14.25" thickTop="1" thickBot="1">
      <c r="E12218"/>
    </row>
    <row r="12219" spans="5:5" ht="14.25" thickTop="1" thickBot="1">
      <c r="E12219"/>
    </row>
    <row r="12220" spans="5:5" ht="14.25" thickTop="1" thickBot="1">
      <c r="E12220"/>
    </row>
    <row r="12221" spans="5:5" ht="14.25" thickTop="1" thickBot="1">
      <c r="E12221"/>
    </row>
    <row r="12222" spans="5:5" ht="14.25" thickTop="1" thickBot="1">
      <c r="E12222"/>
    </row>
    <row r="12223" spans="5:5" ht="14.25" thickTop="1" thickBot="1">
      <c r="E12223"/>
    </row>
    <row r="12224" spans="5:5" ht="14.25" thickTop="1" thickBot="1">
      <c r="E12224"/>
    </row>
    <row r="12225" spans="5:5" ht="14.25" thickTop="1" thickBot="1">
      <c r="E12225"/>
    </row>
    <row r="12226" spans="5:5" ht="14.25" thickTop="1" thickBot="1">
      <c r="E12226"/>
    </row>
    <row r="12227" spans="5:5" ht="14.25" thickTop="1" thickBot="1">
      <c r="E12227"/>
    </row>
    <row r="12228" spans="5:5" ht="14.25" thickTop="1" thickBot="1">
      <c r="E12228"/>
    </row>
    <row r="12229" spans="5:5" ht="14.25" thickTop="1" thickBot="1">
      <c r="E12229"/>
    </row>
    <row r="12230" spans="5:5" ht="14.25" thickTop="1" thickBot="1">
      <c r="E12230"/>
    </row>
    <row r="12231" spans="5:5" ht="14.25" thickTop="1" thickBot="1">
      <c r="E12231"/>
    </row>
    <row r="12232" spans="5:5" ht="14.25" thickTop="1" thickBot="1">
      <c r="E12232"/>
    </row>
    <row r="12233" spans="5:5" ht="14.25" thickTop="1" thickBot="1">
      <c r="E12233"/>
    </row>
    <row r="12234" spans="5:5" ht="14.25" thickTop="1" thickBot="1">
      <c r="E12234"/>
    </row>
    <row r="12235" spans="5:5" ht="14.25" thickTop="1" thickBot="1">
      <c r="E12235"/>
    </row>
    <row r="12236" spans="5:5" ht="14.25" thickTop="1" thickBot="1">
      <c r="E12236"/>
    </row>
    <row r="12237" spans="5:5" ht="14.25" thickTop="1" thickBot="1">
      <c r="E12237"/>
    </row>
    <row r="12238" spans="5:5" ht="14.25" thickTop="1" thickBot="1">
      <c r="E12238"/>
    </row>
    <row r="12239" spans="5:5" ht="14.25" thickTop="1" thickBot="1">
      <c r="E12239"/>
    </row>
    <row r="12240" spans="5:5" ht="14.25" thickTop="1" thickBot="1">
      <c r="E12240"/>
    </row>
    <row r="12241" spans="5:5" ht="14.25" thickTop="1" thickBot="1">
      <c r="E12241"/>
    </row>
    <row r="12242" spans="5:5" ht="14.25" thickTop="1" thickBot="1">
      <c r="E12242"/>
    </row>
    <row r="12243" spans="5:5" ht="14.25" thickTop="1" thickBot="1">
      <c r="E12243"/>
    </row>
    <row r="12244" spans="5:5" ht="14.25" thickTop="1" thickBot="1">
      <c r="E12244"/>
    </row>
    <row r="12245" spans="5:5" ht="14.25" thickTop="1" thickBot="1">
      <c r="E12245"/>
    </row>
    <row r="12246" spans="5:5" ht="14.25" thickTop="1" thickBot="1">
      <c r="E12246"/>
    </row>
    <row r="12247" spans="5:5" ht="14.25" thickTop="1" thickBot="1">
      <c r="E12247"/>
    </row>
    <row r="12248" spans="5:5" ht="14.25" thickTop="1" thickBot="1">
      <c r="E12248"/>
    </row>
    <row r="12249" spans="5:5" ht="14.25" thickTop="1" thickBot="1">
      <c r="E12249"/>
    </row>
    <row r="12250" spans="5:5" ht="14.25" thickTop="1" thickBot="1">
      <c r="E12250"/>
    </row>
    <row r="12251" spans="5:5" ht="14.25" thickTop="1" thickBot="1">
      <c r="E12251"/>
    </row>
    <row r="12252" spans="5:5" ht="14.25" thickTop="1" thickBot="1">
      <c r="E12252"/>
    </row>
    <row r="12253" spans="5:5" ht="14.25" thickTop="1" thickBot="1">
      <c r="E12253"/>
    </row>
    <row r="12254" spans="5:5" ht="14.25" thickTop="1" thickBot="1">
      <c r="E12254"/>
    </row>
    <row r="12255" spans="5:5" ht="14.25" thickTop="1" thickBot="1">
      <c r="E12255"/>
    </row>
    <row r="12256" spans="5:5" ht="14.25" thickTop="1" thickBot="1">
      <c r="E12256"/>
    </row>
    <row r="12257" spans="5:5" ht="14.25" thickTop="1" thickBot="1">
      <c r="E12257"/>
    </row>
    <row r="12258" spans="5:5" ht="14.25" thickTop="1" thickBot="1">
      <c r="E12258"/>
    </row>
    <row r="12259" spans="5:5" ht="14.25" thickTop="1" thickBot="1">
      <c r="E12259"/>
    </row>
    <row r="12260" spans="5:5" ht="14.25" thickTop="1" thickBot="1">
      <c r="E12260"/>
    </row>
    <row r="12261" spans="5:5" ht="14.25" thickTop="1" thickBot="1">
      <c r="E12261"/>
    </row>
    <row r="12262" spans="5:5" ht="14.25" thickTop="1" thickBot="1">
      <c r="E12262"/>
    </row>
    <row r="12263" spans="5:5" ht="14.25" thickTop="1" thickBot="1">
      <c r="E12263"/>
    </row>
    <row r="12264" spans="5:5" ht="14.25" thickTop="1" thickBot="1">
      <c r="E12264"/>
    </row>
    <row r="12265" spans="5:5" ht="14.25" thickTop="1" thickBot="1">
      <c r="E12265"/>
    </row>
    <row r="12266" spans="5:5" ht="14.25" thickTop="1" thickBot="1">
      <c r="E12266"/>
    </row>
    <row r="12267" spans="5:5" ht="14.25" thickTop="1" thickBot="1">
      <c r="E12267"/>
    </row>
    <row r="12268" spans="5:5" ht="14.25" thickTop="1" thickBot="1">
      <c r="E12268"/>
    </row>
    <row r="12269" spans="5:5" ht="14.25" thickTop="1" thickBot="1">
      <c r="E12269"/>
    </row>
    <row r="12270" spans="5:5" ht="14.25" thickTop="1" thickBot="1">
      <c r="E12270"/>
    </row>
    <row r="12271" spans="5:5" ht="14.25" thickTop="1" thickBot="1">
      <c r="E12271"/>
    </row>
    <row r="12272" spans="5:5" ht="14.25" thickTop="1" thickBot="1">
      <c r="E12272"/>
    </row>
    <row r="12273" spans="5:5" ht="14.25" thickTop="1" thickBot="1">
      <c r="E12273"/>
    </row>
    <row r="12274" spans="5:5" ht="14.25" thickTop="1" thickBot="1">
      <c r="E12274"/>
    </row>
    <row r="12275" spans="5:5" ht="14.25" thickTop="1" thickBot="1">
      <c r="E12275"/>
    </row>
    <row r="12276" spans="5:5" ht="14.25" thickTop="1" thickBot="1">
      <c r="E12276"/>
    </row>
    <row r="12277" spans="5:5" ht="14.25" thickTop="1" thickBot="1">
      <c r="E12277"/>
    </row>
    <row r="12278" spans="5:5" ht="14.25" thickTop="1" thickBot="1">
      <c r="E12278"/>
    </row>
    <row r="12279" spans="5:5" ht="14.25" thickTop="1" thickBot="1">
      <c r="E12279"/>
    </row>
    <row r="12280" spans="5:5" ht="14.25" thickTop="1" thickBot="1">
      <c r="E12280"/>
    </row>
    <row r="12281" spans="5:5" ht="14.25" thickTop="1" thickBot="1">
      <c r="E12281"/>
    </row>
    <row r="12282" spans="5:5" ht="14.25" thickTop="1" thickBot="1">
      <c r="E12282"/>
    </row>
    <row r="12283" spans="5:5" ht="14.25" thickTop="1" thickBot="1">
      <c r="E12283"/>
    </row>
    <row r="12284" spans="5:5" ht="14.25" thickTop="1" thickBot="1">
      <c r="E12284"/>
    </row>
    <row r="12285" spans="5:5" ht="14.25" thickTop="1" thickBot="1">
      <c r="E12285"/>
    </row>
    <row r="12286" spans="5:5" ht="14.25" thickTop="1" thickBot="1">
      <c r="E12286"/>
    </row>
    <row r="12287" spans="5:5" ht="14.25" thickTop="1" thickBot="1">
      <c r="E12287"/>
    </row>
    <row r="12288" spans="5:5" ht="14.25" thickTop="1" thickBot="1">
      <c r="E12288"/>
    </row>
    <row r="12289" spans="5:5" ht="14.25" thickTop="1" thickBot="1">
      <c r="E12289"/>
    </row>
    <row r="12290" spans="5:5" ht="14.25" thickTop="1" thickBot="1">
      <c r="E12290"/>
    </row>
    <row r="12291" spans="5:5" ht="14.25" thickTop="1" thickBot="1">
      <c r="E12291"/>
    </row>
    <row r="12292" spans="5:5" ht="14.25" thickTop="1" thickBot="1">
      <c r="E12292"/>
    </row>
    <row r="12293" spans="5:5" ht="14.25" thickTop="1" thickBot="1">
      <c r="E12293"/>
    </row>
    <row r="12294" spans="5:5" ht="14.25" thickTop="1" thickBot="1">
      <c r="E12294"/>
    </row>
    <row r="12295" spans="5:5" ht="14.25" thickTop="1" thickBot="1">
      <c r="E12295"/>
    </row>
    <row r="12296" spans="5:5" ht="14.25" thickTop="1" thickBot="1">
      <c r="E12296"/>
    </row>
    <row r="12297" spans="5:5" ht="14.25" thickTop="1" thickBot="1">
      <c r="E12297"/>
    </row>
    <row r="12298" spans="5:5" ht="14.25" thickTop="1" thickBot="1">
      <c r="E12298"/>
    </row>
    <row r="12299" spans="5:5" ht="14.25" thickTop="1" thickBot="1">
      <c r="E12299"/>
    </row>
    <row r="12300" spans="5:5" ht="14.25" thickTop="1" thickBot="1">
      <c r="E12300"/>
    </row>
    <row r="12301" spans="5:5" ht="14.25" thickTop="1" thickBot="1">
      <c r="E12301"/>
    </row>
    <row r="12302" spans="5:5" ht="14.25" thickTop="1" thickBot="1">
      <c r="E12302"/>
    </row>
    <row r="12303" spans="5:5" ht="14.25" thickTop="1" thickBot="1">
      <c r="E12303"/>
    </row>
    <row r="12304" spans="5:5" ht="14.25" thickTop="1" thickBot="1">
      <c r="E12304"/>
    </row>
    <row r="12305" spans="5:5" ht="14.25" thickTop="1" thickBot="1">
      <c r="E12305"/>
    </row>
    <row r="12306" spans="5:5" ht="14.25" thickTop="1" thickBot="1">
      <c r="E12306"/>
    </row>
    <row r="12307" spans="5:5" ht="14.25" thickTop="1" thickBot="1">
      <c r="E12307"/>
    </row>
    <row r="12308" spans="5:5" ht="14.25" thickTop="1" thickBot="1">
      <c r="E12308"/>
    </row>
    <row r="12309" spans="5:5" ht="14.25" thickTop="1" thickBot="1">
      <c r="E12309"/>
    </row>
    <row r="12310" spans="5:5" ht="14.25" thickTop="1" thickBot="1">
      <c r="E12310"/>
    </row>
    <row r="12311" spans="5:5" ht="14.25" thickTop="1" thickBot="1">
      <c r="E12311"/>
    </row>
    <row r="12312" spans="5:5" ht="14.25" thickTop="1" thickBot="1">
      <c r="E12312"/>
    </row>
    <row r="12313" spans="5:5" ht="14.25" thickTop="1" thickBot="1">
      <c r="E12313"/>
    </row>
    <row r="12314" spans="5:5" ht="14.25" thickTop="1" thickBot="1">
      <c r="E12314"/>
    </row>
    <row r="12315" spans="5:5" ht="14.25" thickTop="1" thickBot="1">
      <c r="E12315"/>
    </row>
    <row r="12316" spans="5:5" ht="14.25" thickTop="1" thickBot="1">
      <c r="E12316"/>
    </row>
    <row r="12317" spans="5:5" ht="14.25" thickTop="1" thickBot="1">
      <c r="E12317"/>
    </row>
    <row r="12318" spans="5:5" ht="14.25" thickTop="1" thickBot="1">
      <c r="E12318"/>
    </row>
    <row r="12319" spans="5:5" ht="14.25" thickTop="1" thickBot="1">
      <c r="E12319"/>
    </row>
    <row r="12320" spans="5:5" ht="14.25" thickTop="1" thickBot="1">
      <c r="E12320"/>
    </row>
    <row r="12321" spans="5:5" ht="14.25" thickTop="1" thickBot="1">
      <c r="E12321"/>
    </row>
    <row r="12322" spans="5:5" ht="14.25" thickTop="1" thickBot="1">
      <c r="E12322"/>
    </row>
    <row r="12323" spans="5:5" ht="14.25" thickTop="1" thickBot="1">
      <c r="E12323"/>
    </row>
    <row r="12324" spans="5:5" ht="14.25" thickTop="1" thickBot="1">
      <c r="E12324"/>
    </row>
    <row r="12325" spans="5:5" ht="14.25" thickTop="1" thickBot="1">
      <c r="E12325"/>
    </row>
    <row r="12326" spans="5:5" ht="14.25" thickTop="1" thickBot="1">
      <c r="E12326"/>
    </row>
    <row r="12327" spans="5:5" ht="14.25" thickTop="1" thickBot="1">
      <c r="E12327"/>
    </row>
    <row r="12328" spans="5:5" ht="14.25" thickTop="1" thickBot="1">
      <c r="E12328"/>
    </row>
    <row r="12329" spans="5:5" ht="14.25" thickTop="1" thickBot="1">
      <c r="E12329"/>
    </row>
    <row r="12330" spans="5:5" ht="14.25" thickTop="1" thickBot="1">
      <c r="E12330"/>
    </row>
    <row r="12331" spans="5:5" ht="14.25" thickTop="1" thickBot="1">
      <c r="E12331"/>
    </row>
    <row r="12332" spans="5:5" ht="14.25" thickTop="1" thickBot="1">
      <c r="E12332"/>
    </row>
    <row r="12333" spans="5:5" ht="14.25" thickTop="1" thickBot="1">
      <c r="E12333"/>
    </row>
    <row r="12334" spans="5:5" ht="14.25" thickTop="1" thickBot="1">
      <c r="E12334"/>
    </row>
    <row r="12335" spans="5:5" ht="14.25" thickTop="1" thickBot="1">
      <c r="E12335"/>
    </row>
    <row r="12336" spans="5:5" ht="14.25" thickTop="1" thickBot="1">
      <c r="E12336"/>
    </row>
    <row r="12337" spans="5:5" ht="14.25" thickTop="1" thickBot="1">
      <c r="E12337"/>
    </row>
    <row r="12338" spans="5:5" ht="14.25" thickTop="1" thickBot="1">
      <c r="E12338"/>
    </row>
    <row r="12339" spans="5:5" ht="14.25" thickTop="1" thickBot="1">
      <c r="E12339"/>
    </row>
    <row r="12340" spans="5:5" ht="14.25" thickTop="1" thickBot="1">
      <c r="E12340"/>
    </row>
    <row r="12341" spans="5:5" ht="14.25" thickTop="1" thickBot="1">
      <c r="E12341"/>
    </row>
    <row r="12342" spans="5:5" ht="14.25" thickTop="1" thickBot="1">
      <c r="E12342"/>
    </row>
    <row r="12343" spans="5:5" ht="14.25" thickTop="1" thickBot="1">
      <c r="E12343"/>
    </row>
    <row r="12344" spans="5:5" ht="14.25" thickTop="1" thickBot="1">
      <c r="E12344"/>
    </row>
    <row r="12345" spans="5:5" ht="14.25" thickTop="1" thickBot="1">
      <c r="E12345"/>
    </row>
    <row r="12346" spans="5:5" ht="14.25" thickTop="1" thickBot="1">
      <c r="E12346"/>
    </row>
    <row r="12347" spans="5:5" ht="14.25" thickTop="1" thickBot="1">
      <c r="E12347"/>
    </row>
    <row r="12348" spans="5:5" ht="14.25" thickTop="1" thickBot="1">
      <c r="E12348"/>
    </row>
    <row r="12349" spans="5:5" ht="14.25" thickTop="1" thickBot="1">
      <c r="E12349"/>
    </row>
    <row r="12350" spans="5:5" ht="14.25" thickTop="1" thickBot="1">
      <c r="E12350"/>
    </row>
    <row r="12351" spans="5:5" ht="14.25" thickTop="1" thickBot="1">
      <c r="E12351"/>
    </row>
    <row r="12352" spans="5:5" ht="14.25" thickTop="1" thickBot="1">
      <c r="E12352"/>
    </row>
    <row r="12353" spans="5:5" ht="14.25" thickTop="1" thickBot="1">
      <c r="E12353"/>
    </row>
    <row r="12354" spans="5:5" ht="14.25" thickTop="1" thickBot="1">
      <c r="E12354"/>
    </row>
    <row r="12355" spans="5:5" ht="14.25" thickTop="1" thickBot="1">
      <c r="E12355"/>
    </row>
    <row r="12356" spans="5:5" ht="14.25" thickTop="1" thickBot="1">
      <c r="E12356"/>
    </row>
    <row r="12357" spans="5:5" ht="14.25" thickTop="1" thickBot="1">
      <c r="E12357"/>
    </row>
    <row r="12358" spans="5:5" ht="14.25" thickTop="1" thickBot="1">
      <c r="E12358"/>
    </row>
    <row r="12359" spans="5:5" ht="14.25" thickTop="1" thickBot="1">
      <c r="E12359"/>
    </row>
    <row r="12360" spans="5:5" ht="14.25" thickTop="1" thickBot="1">
      <c r="E12360"/>
    </row>
    <row r="12361" spans="5:5" ht="14.25" thickTop="1" thickBot="1">
      <c r="E12361"/>
    </row>
    <row r="12362" spans="5:5" ht="14.25" thickTop="1" thickBot="1">
      <c r="E12362"/>
    </row>
    <row r="12363" spans="5:5" ht="14.25" thickTop="1" thickBot="1">
      <c r="E12363"/>
    </row>
    <row r="12364" spans="5:5" ht="14.25" thickTop="1" thickBot="1">
      <c r="E12364"/>
    </row>
    <row r="12365" spans="5:5" ht="14.25" thickTop="1" thickBot="1">
      <c r="E12365"/>
    </row>
    <row r="12366" spans="5:5" ht="14.25" thickTop="1" thickBot="1">
      <c r="E12366"/>
    </row>
    <row r="12367" spans="5:5" ht="14.25" thickTop="1" thickBot="1">
      <c r="E12367"/>
    </row>
    <row r="12368" spans="5:5" ht="14.25" thickTop="1" thickBot="1">
      <c r="E12368"/>
    </row>
    <row r="12369" spans="5:5" ht="14.25" thickTop="1" thickBot="1">
      <c r="E12369"/>
    </row>
    <row r="12370" spans="5:5" ht="14.25" thickTop="1" thickBot="1">
      <c r="E12370"/>
    </row>
    <row r="12371" spans="5:5" ht="14.25" thickTop="1" thickBot="1">
      <c r="E12371"/>
    </row>
    <row r="12372" spans="5:5" ht="14.25" thickTop="1" thickBot="1">
      <c r="E12372"/>
    </row>
    <row r="12373" spans="5:5" ht="14.25" thickTop="1" thickBot="1">
      <c r="E12373"/>
    </row>
    <row r="12374" spans="5:5" ht="14.25" thickTop="1" thickBot="1">
      <c r="E12374"/>
    </row>
    <row r="12375" spans="5:5" ht="14.25" thickTop="1" thickBot="1">
      <c r="E12375"/>
    </row>
    <row r="12376" spans="5:5" ht="14.25" thickTop="1" thickBot="1">
      <c r="E12376"/>
    </row>
    <row r="12377" spans="5:5" ht="14.25" thickTop="1" thickBot="1">
      <c r="E12377"/>
    </row>
    <row r="12378" spans="5:5" ht="14.25" thickTop="1" thickBot="1">
      <c r="E12378"/>
    </row>
    <row r="12379" spans="5:5" ht="14.25" thickTop="1" thickBot="1">
      <c r="E12379"/>
    </row>
    <row r="12380" spans="5:5" ht="14.25" thickTop="1" thickBot="1">
      <c r="E12380"/>
    </row>
    <row r="12381" spans="5:5" ht="14.25" thickTop="1" thickBot="1">
      <c r="E12381"/>
    </row>
    <row r="12382" spans="5:5" ht="14.25" thickTop="1" thickBot="1">
      <c r="E12382"/>
    </row>
    <row r="12383" spans="5:5" ht="14.25" thickTop="1" thickBot="1">
      <c r="E12383"/>
    </row>
    <row r="12384" spans="5:5" ht="14.25" thickTop="1" thickBot="1">
      <c r="E12384"/>
    </row>
    <row r="12385" spans="5:5" ht="14.25" thickTop="1" thickBot="1">
      <c r="E12385"/>
    </row>
    <row r="12386" spans="5:5" ht="14.25" thickTop="1" thickBot="1">
      <c r="E12386"/>
    </row>
    <row r="12387" spans="5:5" ht="14.25" thickTop="1" thickBot="1">
      <c r="E12387"/>
    </row>
    <row r="12388" spans="5:5" ht="14.25" thickTop="1" thickBot="1">
      <c r="E12388"/>
    </row>
    <row r="12389" spans="5:5" ht="14.25" thickTop="1" thickBot="1">
      <c r="E12389"/>
    </row>
    <row r="12390" spans="5:5" ht="14.25" thickTop="1" thickBot="1">
      <c r="E12390"/>
    </row>
    <row r="12391" spans="5:5" ht="14.25" thickTop="1" thickBot="1">
      <c r="E12391"/>
    </row>
    <row r="12392" spans="5:5" ht="14.25" thickTop="1" thickBot="1">
      <c r="E12392"/>
    </row>
    <row r="12393" spans="5:5" ht="14.25" thickTop="1" thickBot="1">
      <c r="E12393"/>
    </row>
    <row r="12394" spans="5:5" ht="14.25" thickTop="1" thickBot="1">
      <c r="E12394"/>
    </row>
    <row r="12395" spans="5:5" ht="14.25" thickTop="1" thickBot="1">
      <c r="E12395"/>
    </row>
    <row r="12396" spans="5:5" ht="14.25" thickTop="1" thickBot="1">
      <c r="E12396"/>
    </row>
    <row r="12397" spans="5:5" ht="14.25" thickTop="1" thickBot="1">
      <c r="E12397"/>
    </row>
    <row r="12398" spans="5:5" ht="14.25" thickTop="1" thickBot="1">
      <c r="E12398"/>
    </row>
    <row r="12399" spans="5:5" ht="14.25" thickTop="1" thickBot="1">
      <c r="E12399"/>
    </row>
    <row r="12400" spans="5:5" ht="14.25" thickTop="1" thickBot="1">
      <c r="E12400"/>
    </row>
    <row r="12401" spans="5:5" ht="14.25" thickTop="1" thickBot="1">
      <c r="E12401"/>
    </row>
    <row r="12402" spans="5:5" ht="14.25" thickTop="1" thickBot="1">
      <c r="E12402"/>
    </row>
    <row r="12403" spans="5:5" ht="14.25" thickTop="1" thickBot="1">
      <c r="E12403"/>
    </row>
    <row r="12404" spans="5:5" ht="14.25" thickTop="1" thickBot="1">
      <c r="E12404"/>
    </row>
    <row r="12405" spans="5:5" ht="14.25" thickTop="1" thickBot="1">
      <c r="E12405"/>
    </row>
    <row r="12406" spans="5:5" ht="14.25" thickTop="1" thickBot="1">
      <c r="E12406"/>
    </row>
    <row r="12407" spans="5:5" ht="14.25" thickTop="1" thickBot="1">
      <c r="E12407"/>
    </row>
    <row r="12408" spans="5:5" ht="14.25" thickTop="1" thickBot="1">
      <c r="E12408"/>
    </row>
    <row r="12409" spans="5:5" ht="14.25" thickTop="1" thickBot="1">
      <c r="E12409"/>
    </row>
    <row r="12410" spans="5:5" ht="14.25" thickTop="1" thickBot="1">
      <c r="E12410"/>
    </row>
    <row r="12411" spans="5:5" ht="14.25" thickTop="1" thickBot="1">
      <c r="E12411"/>
    </row>
    <row r="12412" spans="5:5" ht="14.25" thickTop="1" thickBot="1">
      <c r="E12412"/>
    </row>
    <row r="12413" spans="5:5" ht="14.25" thickTop="1" thickBot="1">
      <c r="E12413"/>
    </row>
    <row r="12414" spans="5:5" ht="14.25" thickTop="1" thickBot="1">
      <c r="E12414"/>
    </row>
    <row r="12415" spans="5:5" ht="14.25" thickTop="1" thickBot="1">
      <c r="E12415"/>
    </row>
    <row r="12416" spans="5:5" ht="14.25" thickTop="1" thickBot="1">
      <c r="E12416"/>
    </row>
    <row r="12417" spans="5:5" ht="14.25" thickTop="1" thickBot="1">
      <c r="E12417"/>
    </row>
    <row r="12418" spans="5:5" ht="14.25" thickTop="1" thickBot="1">
      <c r="E12418"/>
    </row>
    <row r="12419" spans="5:5" ht="14.25" thickTop="1" thickBot="1">
      <c r="E12419"/>
    </row>
    <row r="12420" spans="5:5" ht="14.25" thickTop="1" thickBot="1">
      <c r="E12420"/>
    </row>
    <row r="12421" spans="5:5" ht="14.25" thickTop="1" thickBot="1">
      <c r="E12421"/>
    </row>
    <row r="12422" spans="5:5" ht="14.25" thickTop="1" thickBot="1">
      <c r="E12422"/>
    </row>
    <row r="12423" spans="5:5" ht="14.25" thickTop="1" thickBot="1">
      <c r="E12423"/>
    </row>
    <row r="12424" spans="5:5" ht="14.25" thickTop="1" thickBot="1">
      <c r="E12424"/>
    </row>
    <row r="12425" spans="5:5" ht="14.25" thickTop="1" thickBot="1">
      <c r="E12425"/>
    </row>
    <row r="12426" spans="5:5" ht="14.25" thickTop="1" thickBot="1">
      <c r="E12426"/>
    </row>
    <row r="12427" spans="5:5" ht="14.25" thickTop="1" thickBot="1">
      <c r="E12427"/>
    </row>
    <row r="12428" spans="5:5" ht="14.25" thickTop="1" thickBot="1">
      <c r="E12428"/>
    </row>
    <row r="12429" spans="5:5" ht="14.25" thickTop="1" thickBot="1">
      <c r="E12429"/>
    </row>
    <row r="12430" spans="5:5" ht="14.25" thickTop="1" thickBot="1">
      <c r="E12430"/>
    </row>
    <row r="12431" spans="5:5" ht="14.25" thickTop="1" thickBot="1">
      <c r="E12431"/>
    </row>
    <row r="12432" spans="5:5" ht="14.25" thickTop="1" thickBot="1">
      <c r="E12432"/>
    </row>
    <row r="12433" spans="5:5" ht="14.25" thickTop="1" thickBot="1">
      <c r="E12433"/>
    </row>
    <row r="12434" spans="5:5" ht="14.25" thickTop="1" thickBot="1">
      <c r="E12434"/>
    </row>
    <row r="12435" spans="5:5" ht="14.25" thickTop="1" thickBot="1">
      <c r="E12435"/>
    </row>
    <row r="12436" spans="5:5" ht="14.25" thickTop="1" thickBot="1">
      <c r="E12436"/>
    </row>
    <row r="12437" spans="5:5" ht="14.25" thickTop="1" thickBot="1">
      <c r="E12437"/>
    </row>
    <row r="12438" spans="5:5" ht="14.25" thickTop="1" thickBot="1">
      <c r="E12438"/>
    </row>
    <row r="12439" spans="5:5" ht="14.25" thickTop="1" thickBot="1">
      <c r="E12439"/>
    </row>
    <row r="12440" spans="5:5" ht="14.25" thickTop="1" thickBot="1">
      <c r="E12440"/>
    </row>
    <row r="12441" spans="5:5" ht="14.25" thickTop="1" thickBot="1">
      <c r="E12441"/>
    </row>
    <row r="12442" spans="5:5" ht="14.25" thickTop="1" thickBot="1">
      <c r="E12442"/>
    </row>
    <row r="12443" spans="5:5" ht="14.25" thickTop="1" thickBot="1">
      <c r="E12443"/>
    </row>
    <row r="12444" spans="5:5" ht="14.25" thickTop="1" thickBot="1">
      <c r="E12444"/>
    </row>
    <row r="12445" spans="5:5" ht="14.25" thickTop="1" thickBot="1">
      <c r="E12445"/>
    </row>
    <row r="12446" spans="5:5" ht="14.25" thickTop="1" thickBot="1">
      <c r="E12446"/>
    </row>
    <row r="12447" spans="5:5" ht="14.25" thickTop="1" thickBot="1">
      <c r="E12447"/>
    </row>
    <row r="12448" spans="5:5" ht="14.25" thickTop="1" thickBot="1">
      <c r="E12448"/>
    </row>
    <row r="12449" spans="5:5" ht="14.25" thickTop="1" thickBot="1">
      <c r="E12449"/>
    </row>
    <row r="12450" spans="5:5" ht="14.25" thickTop="1" thickBot="1">
      <c r="E12450"/>
    </row>
    <row r="12451" spans="5:5" ht="14.25" thickTop="1" thickBot="1">
      <c r="E12451"/>
    </row>
    <row r="12452" spans="5:5" ht="14.25" thickTop="1" thickBot="1">
      <c r="E12452"/>
    </row>
    <row r="12453" spans="5:5" ht="14.25" thickTop="1" thickBot="1">
      <c r="E12453"/>
    </row>
    <row r="12454" spans="5:5" ht="14.25" thickTop="1" thickBot="1">
      <c r="E12454"/>
    </row>
    <row r="12455" spans="5:5" ht="14.25" thickTop="1" thickBot="1">
      <c r="E12455"/>
    </row>
    <row r="12456" spans="5:5" ht="14.25" thickTop="1" thickBot="1">
      <c r="E12456"/>
    </row>
    <row r="12457" spans="5:5" ht="14.25" thickTop="1" thickBot="1">
      <c r="E12457"/>
    </row>
    <row r="12458" spans="5:5" ht="14.25" thickTop="1" thickBot="1">
      <c r="E12458"/>
    </row>
    <row r="12459" spans="5:5" ht="14.25" thickTop="1" thickBot="1">
      <c r="E12459"/>
    </row>
    <row r="12460" spans="5:5" ht="14.25" thickTop="1" thickBot="1">
      <c r="E12460"/>
    </row>
    <row r="12461" spans="5:5" ht="14.25" thickTop="1" thickBot="1">
      <c r="E12461"/>
    </row>
    <row r="12462" spans="5:5" ht="14.25" thickTop="1" thickBot="1">
      <c r="E12462"/>
    </row>
    <row r="12463" spans="5:5" ht="14.25" thickTop="1" thickBot="1">
      <c r="E12463"/>
    </row>
    <row r="12464" spans="5:5" ht="14.25" thickTop="1" thickBot="1">
      <c r="E12464"/>
    </row>
    <row r="12465" spans="5:5" ht="14.25" thickTop="1" thickBot="1">
      <c r="E12465"/>
    </row>
    <row r="12466" spans="5:5" ht="14.25" thickTop="1" thickBot="1">
      <c r="E12466"/>
    </row>
    <row r="12467" spans="5:5" ht="14.25" thickTop="1" thickBot="1">
      <c r="E12467"/>
    </row>
    <row r="12468" spans="5:5" ht="14.25" thickTop="1" thickBot="1">
      <c r="E12468"/>
    </row>
    <row r="12469" spans="5:5" ht="14.25" thickTop="1" thickBot="1">
      <c r="E12469"/>
    </row>
    <row r="12470" spans="5:5" ht="14.25" thickTop="1" thickBot="1">
      <c r="E12470"/>
    </row>
    <row r="12471" spans="5:5" ht="14.25" thickTop="1" thickBot="1">
      <c r="E12471"/>
    </row>
    <row r="12472" spans="5:5" ht="14.25" thickTop="1" thickBot="1">
      <c r="E12472"/>
    </row>
    <row r="12473" spans="5:5" ht="14.25" thickTop="1" thickBot="1">
      <c r="E12473"/>
    </row>
    <row r="12474" spans="5:5" ht="14.25" thickTop="1" thickBot="1">
      <c r="E12474"/>
    </row>
    <row r="12475" spans="5:5" ht="14.25" thickTop="1" thickBot="1">
      <c r="E12475"/>
    </row>
    <row r="12476" spans="5:5" ht="14.25" thickTop="1" thickBot="1">
      <c r="E12476"/>
    </row>
    <row r="12477" spans="5:5" ht="14.25" thickTop="1" thickBot="1">
      <c r="E12477"/>
    </row>
    <row r="12478" spans="5:5" ht="14.25" thickTop="1" thickBot="1">
      <c r="E12478"/>
    </row>
    <row r="12479" spans="5:5" ht="14.25" thickTop="1" thickBot="1">
      <c r="E12479"/>
    </row>
    <row r="12480" spans="5:5" ht="14.25" thickTop="1" thickBot="1">
      <c r="E12480"/>
    </row>
    <row r="12481" spans="5:5" ht="14.25" thickTop="1" thickBot="1">
      <c r="E12481"/>
    </row>
    <row r="12482" spans="5:5" ht="14.25" thickTop="1" thickBot="1">
      <c r="E12482"/>
    </row>
    <row r="12483" spans="5:5" ht="14.25" thickTop="1" thickBot="1">
      <c r="E12483"/>
    </row>
    <row r="12484" spans="5:5" ht="14.25" thickTop="1" thickBot="1">
      <c r="E12484"/>
    </row>
    <row r="12485" spans="5:5" ht="14.25" thickTop="1" thickBot="1">
      <c r="E12485"/>
    </row>
    <row r="12486" spans="5:5" ht="14.25" thickTop="1" thickBot="1">
      <c r="E12486"/>
    </row>
    <row r="12487" spans="5:5" ht="14.25" thickTop="1" thickBot="1">
      <c r="E12487"/>
    </row>
    <row r="12488" spans="5:5" ht="14.25" thickTop="1" thickBot="1">
      <c r="E12488"/>
    </row>
    <row r="12489" spans="5:5" ht="14.25" thickTop="1" thickBot="1">
      <c r="E12489"/>
    </row>
    <row r="12490" spans="5:5" ht="14.25" thickTop="1" thickBot="1">
      <c r="E12490"/>
    </row>
    <row r="12491" spans="5:5" ht="14.25" thickTop="1" thickBot="1">
      <c r="E12491"/>
    </row>
    <row r="12492" spans="5:5" ht="14.25" thickTop="1" thickBot="1">
      <c r="E12492"/>
    </row>
    <row r="12493" spans="5:5" ht="14.25" thickTop="1" thickBot="1">
      <c r="E12493"/>
    </row>
    <row r="12494" spans="5:5" ht="14.25" thickTop="1" thickBot="1">
      <c r="E12494"/>
    </row>
    <row r="12495" spans="5:5" ht="14.25" thickTop="1" thickBot="1">
      <c r="E12495"/>
    </row>
    <row r="12496" spans="5:5" ht="14.25" thickTop="1" thickBot="1">
      <c r="E12496"/>
    </row>
    <row r="12497" spans="5:5" ht="14.25" thickTop="1" thickBot="1">
      <c r="E12497"/>
    </row>
    <row r="12498" spans="5:5" ht="14.25" thickTop="1" thickBot="1">
      <c r="E12498"/>
    </row>
    <row r="12499" spans="5:5" ht="14.25" thickTop="1" thickBot="1">
      <c r="E12499"/>
    </row>
    <row r="12500" spans="5:5" ht="14.25" thickTop="1" thickBot="1">
      <c r="E12500"/>
    </row>
    <row r="12501" spans="5:5" ht="14.25" thickTop="1" thickBot="1">
      <c r="E12501"/>
    </row>
    <row r="12502" spans="5:5" ht="14.25" thickTop="1" thickBot="1">
      <c r="E12502"/>
    </row>
    <row r="12503" spans="5:5" ht="14.25" thickTop="1" thickBot="1">
      <c r="E12503"/>
    </row>
    <row r="12504" spans="5:5" ht="14.25" thickTop="1" thickBot="1">
      <c r="E12504"/>
    </row>
    <row r="12505" spans="5:5" ht="14.25" thickTop="1" thickBot="1">
      <c r="E12505"/>
    </row>
    <row r="12506" spans="5:5" ht="14.25" thickTop="1" thickBot="1">
      <c r="E12506"/>
    </row>
    <row r="12507" spans="5:5" ht="14.25" thickTop="1" thickBot="1">
      <c r="E12507"/>
    </row>
    <row r="12508" spans="5:5" ht="14.25" thickTop="1" thickBot="1">
      <c r="E12508"/>
    </row>
    <row r="12509" spans="5:5" ht="14.25" thickTop="1" thickBot="1">
      <c r="E12509"/>
    </row>
    <row r="12510" spans="5:5" ht="14.25" thickTop="1" thickBot="1">
      <c r="E12510"/>
    </row>
    <row r="12511" spans="5:5" ht="14.25" thickTop="1" thickBot="1">
      <c r="E12511"/>
    </row>
    <row r="12512" spans="5:5" ht="14.25" thickTop="1" thickBot="1">
      <c r="E12512"/>
    </row>
    <row r="12513" spans="5:5" ht="14.25" thickTop="1" thickBot="1">
      <c r="E12513"/>
    </row>
    <row r="12514" spans="5:5" ht="14.25" thickTop="1" thickBot="1">
      <c r="E12514"/>
    </row>
    <row r="12515" spans="5:5" ht="14.25" thickTop="1" thickBot="1">
      <c r="E12515"/>
    </row>
    <row r="12516" spans="5:5" ht="14.25" thickTop="1" thickBot="1">
      <c r="E12516"/>
    </row>
    <row r="12517" spans="5:5" ht="14.25" thickTop="1" thickBot="1">
      <c r="E12517"/>
    </row>
    <row r="12518" spans="5:5" ht="14.25" thickTop="1" thickBot="1">
      <c r="E12518"/>
    </row>
    <row r="12519" spans="5:5" ht="14.25" thickTop="1" thickBot="1">
      <c r="E12519"/>
    </row>
    <row r="12520" spans="5:5" ht="14.25" thickTop="1" thickBot="1">
      <c r="E12520"/>
    </row>
    <row r="12521" spans="5:5" ht="14.25" thickTop="1" thickBot="1">
      <c r="E12521"/>
    </row>
    <row r="12522" spans="5:5" ht="14.25" thickTop="1" thickBot="1">
      <c r="E12522"/>
    </row>
    <row r="12523" spans="5:5" ht="14.25" thickTop="1" thickBot="1">
      <c r="E12523"/>
    </row>
    <row r="12524" spans="5:5" ht="14.25" thickTop="1" thickBot="1">
      <c r="E12524"/>
    </row>
    <row r="12525" spans="5:5" ht="14.25" thickTop="1" thickBot="1">
      <c r="E12525"/>
    </row>
    <row r="12526" spans="5:5" ht="14.25" thickTop="1" thickBot="1">
      <c r="E12526"/>
    </row>
    <row r="12527" spans="5:5" ht="14.25" thickTop="1" thickBot="1">
      <c r="E12527"/>
    </row>
    <row r="12528" spans="5:5" ht="14.25" thickTop="1" thickBot="1">
      <c r="E12528"/>
    </row>
    <row r="12529" spans="5:5" ht="14.25" thickTop="1" thickBot="1">
      <c r="E12529"/>
    </row>
    <row r="12530" spans="5:5" ht="14.25" thickTop="1" thickBot="1">
      <c r="E12530"/>
    </row>
    <row r="12531" spans="5:5" ht="14.25" thickTop="1" thickBot="1">
      <c r="E12531"/>
    </row>
    <row r="12532" spans="5:5" ht="14.25" thickTop="1" thickBot="1">
      <c r="E12532"/>
    </row>
    <row r="12533" spans="5:5" ht="14.25" thickTop="1" thickBot="1">
      <c r="E12533"/>
    </row>
    <row r="12534" spans="5:5" ht="14.25" thickTop="1" thickBot="1">
      <c r="E12534"/>
    </row>
    <row r="12535" spans="5:5" ht="14.25" thickTop="1" thickBot="1">
      <c r="E12535"/>
    </row>
    <row r="12536" spans="5:5" ht="14.25" thickTop="1" thickBot="1">
      <c r="E12536"/>
    </row>
    <row r="12537" spans="5:5" ht="14.25" thickTop="1" thickBot="1">
      <c r="E12537"/>
    </row>
    <row r="12538" spans="5:5" ht="14.25" thickTop="1" thickBot="1">
      <c r="E12538"/>
    </row>
    <row r="12539" spans="5:5" ht="14.25" thickTop="1" thickBot="1">
      <c r="E12539"/>
    </row>
    <row r="12540" spans="5:5" ht="14.25" thickTop="1" thickBot="1">
      <c r="E12540"/>
    </row>
    <row r="12541" spans="5:5" ht="14.25" thickTop="1" thickBot="1">
      <c r="E12541"/>
    </row>
    <row r="12542" spans="5:5" ht="14.25" thickTop="1" thickBot="1">
      <c r="E12542"/>
    </row>
    <row r="12543" spans="5:5" ht="14.25" thickTop="1" thickBot="1">
      <c r="E12543"/>
    </row>
    <row r="12544" spans="5:5" ht="14.25" thickTop="1" thickBot="1">
      <c r="E12544"/>
    </row>
    <row r="12545" spans="5:5" ht="14.25" thickTop="1" thickBot="1">
      <c r="E12545"/>
    </row>
    <row r="12546" spans="5:5" ht="14.25" thickTop="1" thickBot="1">
      <c r="E12546"/>
    </row>
    <row r="12547" spans="5:5" ht="14.25" thickTop="1" thickBot="1">
      <c r="E12547"/>
    </row>
    <row r="12548" spans="5:5" ht="14.25" thickTop="1" thickBot="1">
      <c r="E12548"/>
    </row>
    <row r="12549" spans="5:5" ht="14.25" thickTop="1" thickBot="1">
      <c r="E12549"/>
    </row>
    <row r="12550" spans="5:5" ht="14.25" thickTop="1" thickBot="1">
      <c r="E12550"/>
    </row>
    <row r="12551" spans="5:5" ht="14.25" thickTop="1" thickBot="1">
      <c r="E12551"/>
    </row>
    <row r="12552" spans="5:5" ht="14.25" thickTop="1" thickBot="1">
      <c r="E12552"/>
    </row>
    <row r="12553" spans="5:5" ht="14.25" thickTop="1" thickBot="1">
      <c r="E12553"/>
    </row>
    <row r="12554" spans="5:5" ht="14.25" thickTop="1" thickBot="1">
      <c r="E12554"/>
    </row>
    <row r="12555" spans="5:5" ht="14.25" thickTop="1" thickBot="1">
      <c r="E12555"/>
    </row>
    <row r="12556" spans="5:5" ht="14.25" thickTop="1" thickBot="1">
      <c r="E12556"/>
    </row>
    <row r="12557" spans="5:5" ht="14.25" thickTop="1" thickBot="1">
      <c r="E12557"/>
    </row>
    <row r="12558" spans="5:5" ht="14.25" thickTop="1" thickBot="1">
      <c r="E12558"/>
    </row>
    <row r="12559" spans="5:5" ht="14.25" thickTop="1" thickBot="1">
      <c r="E12559"/>
    </row>
    <row r="12560" spans="5:5" ht="14.25" thickTop="1" thickBot="1">
      <c r="E12560"/>
    </row>
    <row r="12561" spans="5:5" ht="14.25" thickTop="1" thickBot="1">
      <c r="E12561"/>
    </row>
    <row r="12562" spans="5:5" ht="14.25" thickTop="1" thickBot="1">
      <c r="E12562"/>
    </row>
    <row r="12563" spans="5:5" ht="14.25" thickTop="1" thickBot="1">
      <c r="E12563"/>
    </row>
    <row r="12564" spans="5:5" ht="14.25" thickTop="1" thickBot="1">
      <c r="E12564"/>
    </row>
    <row r="12565" spans="5:5" ht="14.25" thickTop="1" thickBot="1">
      <c r="E12565"/>
    </row>
    <row r="12566" spans="5:5" ht="14.25" thickTop="1" thickBot="1">
      <c r="E12566"/>
    </row>
    <row r="12567" spans="5:5" ht="14.25" thickTop="1" thickBot="1">
      <c r="E12567"/>
    </row>
    <row r="12568" spans="5:5" ht="14.25" thickTop="1" thickBot="1">
      <c r="E12568"/>
    </row>
    <row r="12569" spans="5:5" ht="14.25" thickTop="1" thickBot="1">
      <c r="E12569"/>
    </row>
    <row r="12570" spans="5:5" ht="14.25" thickTop="1" thickBot="1">
      <c r="E12570"/>
    </row>
    <row r="12571" spans="5:5" ht="14.25" thickTop="1" thickBot="1">
      <c r="E12571"/>
    </row>
    <row r="12572" spans="5:5" ht="14.25" thickTop="1" thickBot="1">
      <c r="E12572"/>
    </row>
    <row r="12573" spans="5:5" ht="14.25" thickTop="1" thickBot="1">
      <c r="E12573"/>
    </row>
    <row r="12574" spans="5:5" ht="14.25" thickTop="1" thickBot="1">
      <c r="E12574"/>
    </row>
    <row r="12575" spans="5:5" ht="14.25" thickTop="1" thickBot="1">
      <c r="E12575"/>
    </row>
    <row r="12576" spans="5:5" ht="14.25" thickTop="1" thickBot="1">
      <c r="E12576"/>
    </row>
    <row r="12577" spans="5:5" ht="14.25" thickTop="1" thickBot="1">
      <c r="E12577"/>
    </row>
    <row r="12578" spans="5:5" ht="14.25" thickTop="1" thickBot="1">
      <c r="E12578"/>
    </row>
    <row r="12579" spans="5:5" ht="14.25" thickTop="1" thickBot="1">
      <c r="E12579"/>
    </row>
    <row r="12580" spans="5:5" ht="14.25" thickTop="1" thickBot="1">
      <c r="E12580"/>
    </row>
    <row r="12581" spans="5:5" ht="14.25" thickTop="1" thickBot="1">
      <c r="E12581"/>
    </row>
    <row r="12582" spans="5:5" ht="14.25" thickTop="1" thickBot="1">
      <c r="E12582"/>
    </row>
    <row r="12583" spans="5:5" ht="14.25" thickTop="1" thickBot="1">
      <c r="E12583"/>
    </row>
    <row r="12584" spans="5:5" ht="14.25" thickTop="1" thickBot="1">
      <c r="E12584"/>
    </row>
    <row r="12585" spans="5:5" ht="14.25" thickTop="1" thickBot="1">
      <c r="E12585"/>
    </row>
    <row r="12586" spans="5:5" ht="14.25" thickTop="1" thickBot="1">
      <c r="E12586"/>
    </row>
    <row r="12587" spans="5:5" ht="14.25" thickTop="1" thickBot="1">
      <c r="E12587"/>
    </row>
    <row r="12588" spans="5:5" ht="14.25" thickTop="1" thickBot="1">
      <c r="E12588"/>
    </row>
    <row r="12589" spans="5:5" ht="14.25" thickTop="1" thickBot="1">
      <c r="E12589"/>
    </row>
    <row r="12590" spans="5:5" ht="14.25" thickTop="1" thickBot="1">
      <c r="E12590"/>
    </row>
    <row r="12591" spans="5:5" ht="14.25" thickTop="1" thickBot="1">
      <c r="E12591"/>
    </row>
    <row r="12592" spans="5:5" ht="14.25" thickTop="1" thickBot="1">
      <c r="E12592"/>
    </row>
    <row r="12593" spans="5:5" ht="14.25" thickTop="1" thickBot="1">
      <c r="E12593"/>
    </row>
    <row r="12594" spans="5:5" ht="14.25" thickTop="1" thickBot="1">
      <c r="E12594"/>
    </row>
    <row r="12595" spans="5:5" ht="14.25" thickTop="1" thickBot="1">
      <c r="E12595"/>
    </row>
    <row r="12596" spans="5:5" ht="14.25" thickTop="1" thickBot="1">
      <c r="E12596"/>
    </row>
    <row r="12597" spans="5:5" ht="14.25" thickTop="1" thickBot="1">
      <c r="E12597"/>
    </row>
    <row r="12598" spans="5:5" ht="14.25" thickTop="1" thickBot="1">
      <c r="E12598"/>
    </row>
    <row r="12599" spans="5:5" ht="14.25" thickTop="1" thickBot="1">
      <c r="E12599"/>
    </row>
    <row r="12600" spans="5:5" ht="14.25" thickTop="1" thickBot="1">
      <c r="E12600"/>
    </row>
    <row r="12601" spans="5:5" ht="14.25" thickTop="1" thickBot="1">
      <c r="E12601"/>
    </row>
    <row r="12602" spans="5:5" ht="14.25" thickTop="1" thickBot="1">
      <c r="E12602"/>
    </row>
    <row r="12603" spans="5:5" ht="14.25" thickTop="1" thickBot="1">
      <c r="E12603"/>
    </row>
    <row r="12604" spans="5:5" ht="14.25" thickTop="1" thickBot="1">
      <c r="E12604"/>
    </row>
    <row r="12605" spans="5:5" ht="14.25" thickTop="1" thickBot="1">
      <c r="E12605"/>
    </row>
    <row r="12606" spans="5:5" ht="14.25" thickTop="1" thickBot="1">
      <c r="E12606"/>
    </row>
    <row r="12607" spans="5:5" ht="14.25" thickTop="1" thickBot="1">
      <c r="E12607"/>
    </row>
    <row r="12608" spans="5:5" ht="14.25" thickTop="1" thickBot="1">
      <c r="E12608"/>
    </row>
    <row r="12609" spans="5:5" ht="14.25" thickTop="1" thickBot="1">
      <c r="E12609"/>
    </row>
    <row r="12610" spans="5:5" ht="14.25" thickTop="1" thickBot="1">
      <c r="E12610"/>
    </row>
    <row r="12611" spans="5:5" ht="14.25" thickTop="1" thickBot="1">
      <c r="E12611"/>
    </row>
    <row r="12612" spans="5:5" ht="14.25" thickTop="1" thickBot="1">
      <c r="E12612"/>
    </row>
    <row r="12613" spans="5:5" ht="14.25" thickTop="1" thickBot="1">
      <c r="E12613"/>
    </row>
    <row r="12614" spans="5:5" ht="14.25" thickTop="1" thickBot="1">
      <c r="E12614"/>
    </row>
    <row r="12615" spans="5:5" ht="14.25" thickTop="1" thickBot="1">
      <c r="E12615"/>
    </row>
    <row r="12616" spans="5:5" ht="14.25" thickTop="1" thickBot="1">
      <c r="E12616"/>
    </row>
    <row r="12617" spans="5:5" ht="14.25" thickTop="1" thickBot="1">
      <c r="E12617"/>
    </row>
    <row r="12618" spans="5:5" ht="14.25" thickTop="1" thickBot="1">
      <c r="E12618"/>
    </row>
    <row r="12619" spans="5:5" ht="14.25" thickTop="1" thickBot="1">
      <c r="E12619"/>
    </row>
    <row r="12620" spans="5:5" ht="14.25" thickTop="1" thickBot="1">
      <c r="E12620"/>
    </row>
    <row r="12621" spans="5:5" ht="14.25" thickTop="1" thickBot="1">
      <c r="E12621"/>
    </row>
    <row r="12622" spans="5:5" ht="14.25" thickTop="1" thickBot="1">
      <c r="E12622"/>
    </row>
    <row r="12623" spans="5:5" ht="14.25" thickTop="1" thickBot="1">
      <c r="E12623"/>
    </row>
    <row r="12624" spans="5:5" ht="14.25" thickTop="1" thickBot="1">
      <c r="E12624"/>
    </row>
    <row r="12625" spans="5:5" ht="14.25" thickTop="1" thickBot="1">
      <c r="E12625"/>
    </row>
    <row r="12626" spans="5:5" ht="14.25" thickTop="1" thickBot="1">
      <c r="E12626"/>
    </row>
    <row r="12627" spans="5:5" ht="14.25" thickTop="1" thickBot="1">
      <c r="E12627"/>
    </row>
    <row r="12628" spans="5:5" ht="14.25" thickTop="1" thickBot="1">
      <c r="E12628"/>
    </row>
    <row r="12629" spans="5:5" ht="14.25" thickTop="1" thickBot="1">
      <c r="E12629"/>
    </row>
    <row r="12630" spans="5:5" ht="14.25" thickTop="1" thickBot="1">
      <c r="E12630"/>
    </row>
    <row r="12631" spans="5:5" ht="14.25" thickTop="1" thickBot="1">
      <c r="E12631"/>
    </row>
    <row r="12632" spans="5:5" ht="14.25" thickTop="1" thickBot="1">
      <c r="E12632"/>
    </row>
    <row r="12633" spans="5:5" ht="14.25" thickTop="1" thickBot="1">
      <c r="E12633"/>
    </row>
    <row r="12634" spans="5:5" ht="14.25" thickTop="1" thickBot="1">
      <c r="E12634"/>
    </row>
    <row r="12635" spans="5:5" ht="14.25" thickTop="1" thickBot="1">
      <c r="E12635"/>
    </row>
    <row r="12636" spans="5:5" ht="14.25" thickTop="1" thickBot="1">
      <c r="E12636"/>
    </row>
    <row r="12637" spans="5:5" ht="14.25" thickTop="1" thickBot="1">
      <c r="E12637"/>
    </row>
    <row r="12638" spans="5:5" ht="14.25" thickTop="1" thickBot="1">
      <c r="E12638"/>
    </row>
    <row r="12639" spans="5:5" ht="14.25" thickTop="1" thickBot="1">
      <c r="E12639"/>
    </row>
    <row r="12640" spans="5:5" ht="14.25" thickTop="1" thickBot="1">
      <c r="E12640"/>
    </row>
    <row r="12641" spans="5:5" ht="14.25" thickTop="1" thickBot="1">
      <c r="E12641"/>
    </row>
    <row r="12642" spans="5:5" ht="14.25" thickTop="1" thickBot="1">
      <c r="E12642"/>
    </row>
    <row r="12643" spans="5:5" ht="14.25" thickTop="1" thickBot="1">
      <c r="E12643"/>
    </row>
    <row r="12644" spans="5:5" ht="14.25" thickTop="1" thickBot="1">
      <c r="E12644"/>
    </row>
    <row r="12645" spans="5:5" ht="14.25" thickTop="1" thickBot="1">
      <c r="E12645"/>
    </row>
    <row r="12646" spans="5:5" ht="14.25" thickTop="1" thickBot="1">
      <c r="E12646"/>
    </row>
    <row r="12647" spans="5:5" ht="14.25" thickTop="1" thickBot="1">
      <c r="E12647"/>
    </row>
    <row r="12648" spans="5:5" ht="14.25" thickTop="1" thickBot="1">
      <c r="E12648"/>
    </row>
    <row r="12649" spans="5:5" ht="14.25" thickTop="1" thickBot="1">
      <c r="E12649"/>
    </row>
    <row r="12650" spans="5:5" ht="14.25" thickTop="1" thickBot="1">
      <c r="E12650"/>
    </row>
    <row r="12651" spans="5:5" ht="14.25" thickTop="1" thickBot="1">
      <c r="E12651"/>
    </row>
    <row r="12652" spans="5:5" ht="14.25" thickTop="1" thickBot="1">
      <c r="E12652"/>
    </row>
    <row r="12653" spans="5:5" ht="14.25" thickTop="1" thickBot="1">
      <c r="E12653"/>
    </row>
    <row r="12654" spans="5:5" ht="14.25" thickTop="1" thickBot="1">
      <c r="E12654"/>
    </row>
    <row r="12655" spans="5:5" ht="14.25" thickTop="1" thickBot="1">
      <c r="E12655"/>
    </row>
    <row r="12656" spans="5:5" ht="14.25" thickTop="1" thickBot="1">
      <c r="E12656"/>
    </row>
    <row r="12657" spans="5:5" ht="14.25" thickTop="1" thickBot="1">
      <c r="E12657"/>
    </row>
    <row r="12658" spans="5:5" ht="14.25" thickTop="1" thickBot="1">
      <c r="E12658"/>
    </row>
    <row r="12659" spans="5:5" ht="14.25" thickTop="1" thickBot="1">
      <c r="E12659"/>
    </row>
    <row r="12660" spans="5:5" ht="14.25" thickTop="1" thickBot="1">
      <c r="E12660"/>
    </row>
    <row r="12661" spans="5:5" ht="14.25" thickTop="1" thickBot="1">
      <c r="E12661"/>
    </row>
    <row r="12662" spans="5:5" ht="14.25" thickTop="1" thickBot="1">
      <c r="E12662"/>
    </row>
    <row r="12663" spans="5:5" ht="14.25" thickTop="1" thickBot="1">
      <c r="E12663"/>
    </row>
    <row r="12664" spans="5:5" ht="14.25" thickTop="1" thickBot="1">
      <c r="E12664"/>
    </row>
    <row r="12665" spans="5:5" ht="14.25" thickTop="1" thickBot="1">
      <c r="E12665"/>
    </row>
    <row r="12666" spans="5:5" ht="14.25" thickTop="1" thickBot="1">
      <c r="E12666"/>
    </row>
    <row r="12667" spans="5:5" ht="14.25" thickTop="1" thickBot="1">
      <c r="E12667"/>
    </row>
    <row r="12668" spans="5:5" ht="14.25" thickTop="1" thickBot="1">
      <c r="E12668"/>
    </row>
    <row r="12669" spans="5:5" ht="14.25" thickTop="1" thickBot="1">
      <c r="E12669"/>
    </row>
    <row r="12670" spans="5:5" ht="14.25" thickTop="1" thickBot="1">
      <c r="E12670"/>
    </row>
    <row r="12671" spans="5:5" ht="14.25" thickTop="1" thickBot="1">
      <c r="E12671"/>
    </row>
    <row r="12672" spans="5:5" ht="14.25" thickTop="1" thickBot="1">
      <c r="E12672"/>
    </row>
    <row r="12673" spans="5:5" ht="14.25" thickTop="1" thickBot="1">
      <c r="E12673"/>
    </row>
    <row r="12674" spans="5:5" ht="14.25" thickTop="1" thickBot="1">
      <c r="E12674"/>
    </row>
    <row r="12675" spans="5:5" ht="14.25" thickTop="1" thickBot="1">
      <c r="E12675"/>
    </row>
    <row r="12676" spans="5:5" ht="14.25" thickTop="1" thickBot="1">
      <c r="E12676"/>
    </row>
    <row r="12677" spans="5:5" ht="14.25" thickTop="1" thickBot="1">
      <c r="E12677"/>
    </row>
    <row r="12678" spans="5:5" ht="14.25" thickTop="1" thickBot="1">
      <c r="E12678"/>
    </row>
    <row r="12679" spans="5:5" ht="14.25" thickTop="1" thickBot="1">
      <c r="E12679"/>
    </row>
    <row r="12680" spans="5:5" ht="14.25" thickTop="1" thickBot="1">
      <c r="E12680"/>
    </row>
    <row r="12681" spans="5:5" ht="14.25" thickTop="1" thickBot="1">
      <c r="E12681"/>
    </row>
    <row r="12682" spans="5:5" ht="14.25" thickTop="1" thickBot="1">
      <c r="E12682"/>
    </row>
    <row r="12683" spans="5:5" ht="14.25" thickTop="1" thickBot="1">
      <c r="E12683"/>
    </row>
    <row r="12684" spans="5:5" ht="14.25" thickTop="1" thickBot="1">
      <c r="E12684"/>
    </row>
    <row r="12685" spans="5:5" ht="14.25" thickTop="1" thickBot="1">
      <c r="E12685"/>
    </row>
    <row r="12686" spans="5:5" ht="14.25" thickTop="1" thickBot="1">
      <c r="E12686"/>
    </row>
    <row r="12687" spans="5:5" ht="14.25" thickTop="1" thickBot="1">
      <c r="E12687"/>
    </row>
    <row r="12688" spans="5:5" ht="14.25" thickTop="1" thickBot="1">
      <c r="E12688"/>
    </row>
    <row r="12689" spans="5:5" ht="14.25" thickTop="1" thickBot="1">
      <c r="E12689"/>
    </row>
    <row r="12690" spans="5:5" ht="14.25" thickTop="1" thickBot="1">
      <c r="E12690"/>
    </row>
    <row r="12691" spans="5:5" ht="14.25" thickTop="1" thickBot="1">
      <c r="E12691"/>
    </row>
    <row r="12692" spans="5:5" ht="14.25" thickTop="1" thickBot="1">
      <c r="E12692"/>
    </row>
    <row r="12693" spans="5:5" ht="14.25" thickTop="1" thickBot="1">
      <c r="E12693"/>
    </row>
    <row r="12694" spans="5:5" ht="14.25" thickTop="1" thickBot="1">
      <c r="E12694"/>
    </row>
    <row r="12695" spans="5:5" ht="14.25" thickTop="1" thickBot="1">
      <c r="E12695"/>
    </row>
    <row r="12696" spans="5:5" ht="14.25" thickTop="1" thickBot="1">
      <c r="E12696"/>
    </row>
    <row r="12697" spans="5:5" ht="14.25" thickTop="1" thickBot="1">
      <c r="E12697"/>
    </row>
    <row r="12698" spans="5:5" ht="14.25" thickTop="1" thickBot="1">
      <c r="E12698"/>
    </row>
    <row r="12699" spans="5:5" ht="14.25" thickTop="1" thickBot="1">
      <c r="E12699"/>
    </row>
    <row r="12700" spans="5:5" ht="14.25" thickTop="1" thickBot="1">
      <c r="E12700"/>
    </row>
    <row r="12701" spans="5:5" ht="14.25" thickTop="1" thickBot="1">
      <c r="E12701"/>
    </row>
    <row r="12702" spans="5:5" ht="14.25" thickTop="1" thickBot="1">
      <c r="E12702"/>
    </row>
    <row r="12703" spans="5:5" ht="14.25" thickTop="1" thickBot="1">
      <c r="E12703"/>
    </row>
    <row r="12704" spans="5:5" ht="14.25" thickTop="1" thickBot="1">
      <c r="E12704"/>
    </row>
    <row r="12705" spans="5:5" ht="14.25" thickTop="1" thickBot="1">
      <c r="E12705"/>
    </row>
    <row r="12706" spans="5:5" ht="14.25" thickTop="1" thickBot="1">
      <c r="E12706"/>
    </row>
    <row r="12707" spans="5:5" ht="14.25" thickTop="1" thickBot="1">
      <c r="E12707"/>
    </row>
    <row r="12708" spans="5:5" ht="14.25" thickTop="1" thickBot="1">
      <c r="E12708"/>
    </row>
    <row r="12709" spans="5:5" ht="14.25" thickTop="1" thickBot="1">
      <c r="E12709"/>
    </row>
    <row r="12710" spans="5:5" ht="14.25" thickTop="1" thickBot="1">
      <c r="E12710"/>
    </row>
    <row r="12711" spans="5:5" ht="14.25" thickTop="1" thickBot="1">
      <c r="E12711"/>
    </row>
    <row r="12712" spans="5:5" ht="14.25" thickTop="1" thickBot="1">
      <c r="E12712"/>
    </row>
    <row r="12713" spans="5:5" ht="14.25" thickTop="1" thickBot="1">
      <c r="E12713"/>
    </row>
    <row r="12714" spans="5:5" ht="14.25" thickTop="1" thickBot="1">
      <c r="E12714"/>
    </row>
    <row r="12715" spans="5:5" ht="14.25" thickTop="1" thickBot="1">
      <c r="E12715"/>
    </row>
    <row r="12716" spans="5:5" ht="14.25" thickTop="1" thickBot="1">
      <c r="E12716"/>
    </row>
    <row r="12717" spans="5:5" ht="14.25" thickTop="1" thickBot="1">
      <c r="E12717"/>
    </row>
    <row r="12718" spans="5:5" ht="14.25" thickTop="1" thickBot="1">
      <c r="E12718"/>
    </row>
    <row r="12719" spans="5:5" ht="14.25" thickTop="1" thickBot="1">
      <c r="E12719"/>
    </row>
    <row r="12720" spans="5:5" ht="14.25" thickTop="1" thickBot="1">
      <c r="E12720"/>
    </row>
    <row r="12721" spans="5:5" ht="14.25" thickTop="1" thickBot="1">
      <c r="E12721"/>
    </row>
    <row r="12722" spans="5:5" ht="14.25" thickTop="1" thickBot="1">
      <c r="E12722"/>
    </row>
    <row r="12723" spans="5:5" ht="14.25" thickTop="1" thickBot="1">
      <c r="E12723"/>
    </row>
    <row r="12724" spans="5:5" ht="14.25" thickTop="1" thickBot="1">
      <c r="E12724"/>
    </row>
    <row r="12725" spans="5:5" ht="14.25" thickTop="1" thickBot="1">
      <c r="E12725"/>
    </row>
    <row r="12726" spans="5:5" ht="14.25" thickTop="1" thickBot="1">
      <c r="E12726"/>
    </row>
    <row r="12727" spans="5:5" ht="14.25" thickTop="1" thickBot="1">
      <c r="E12727"/>
    </row>
    <row r="12728" spans="5:5" ht="14.25" thickTop="1" thickBot="1">
      <c r="E12728"/>
    </row>
    <row r="12729" spans="5:5" ht="14.25" thickTop="1" thickBot="1">
      <c r="E12729"/>
    </row>
    <row r="12730" spans="5:5" ht="14.25" thickTop="1" thickBot="1">
      <c r="E12730"/>
    </row>
    <row r="12731" spans="5:5" ht="14.25" thickTop="1" thickBot="1">
      <c r="E12731"/>
    </row>
    <row r="12732" spans="5:5" ht="14.25" thickTop="1" thickBot="1">
      <c r="E12732"/>
    </row>
    <row r="12733" spans="5:5" ht="14.25" thickTop="1" thickBot="1">
      <c r="E12733"/>
    </row>
    <row r="12734" spans="5:5" ht="14.25" thickTop="1" thickBot="1">
      <c r="E12734"/>
    </row>
    <row r="12735" spans="5:5" ht="14.25" thickTop="1" thickBot="1">
      <c r="E12735"/>
    </row>
    <row r="12736" spans="5:5" ht="14.25" thickTop="1" thickBot="1">
      <c r="E12736"/>
    </row>
    <row r="12737" spans="5:5" ht="14.25" thickTop="1" thickBot="1">
      <c r="E12737"/>
    </row>
    <row r="12738" spans="5:5" ht="14.25" thickTop="1" thickBot="1">
      <c r="E12738"/>
    </row>
    <row r="12739" spans="5:5" ht="14.25" thickTop="1" thickBot="1">
      <c r="E12739"/>
    </row>
    <row r="12740" spans="5:5" ht="14.25" thickTop="1" thickBot="1">
      <c r="E12740"/>
    </row>
    <row r="12741" spans="5:5" ht="14.25" thickTop="1" thickBot="1">
      <c r="E12741"/>
    </row>
    <row r="12742" spans="5:5" ht="14.25" thickTop="1" thickBot="1">
      <c r="E12742"/>
    </row>
    <row r="12743" spans="5:5" ht="14.25" thickTop="1" thickBot="1">
      <c r="E12743"/>
    </row>
    <row r="12744" spans="5:5" ht="14.25" thickTop="1" thickBot="1">
      <c r="E12744"/>
    </row>
    <row r="12745" spans="5:5" ht="14.25" thickTop="1" thickBot="1">
      <c r="E12745"/>
    </row>
    <row r="12746" spans="5:5" ht="14.25" thickTop="1" thickBot="1">
      <c r="E12746"/>
    </row>
    <row r="12747" spans="5:5" ht="14.25" thickTop="1" thickBot="1">
      <c r="E12747"/>
    </row>
    <row r="12748" spans="5:5" ht="14.25" thickTop="1" thickBot="1">
      <c r="E12748"/>
    </row>
    <row r="12749" spans="5:5" ht="14.25" thickTop="1" thickBot="1">
      <c r="E12749"/>
    </row>
    <row r="12750" spans="5:5" ht="14.25" thickTop="1" thickBot="1">
      <c r="E12750"/>
    </row>
    <row r="12751" spans="5:5" ht="14.25" thickTop="1" thickBot="1">
      <c r="E12751"/>
    </row>
    <row r="12752" spans="5:5" ht="14.25" thickTop="1" thickBot="1">
      <c r="E12752"/>
    </row>
    <row r="12753" spans="5:5" ht="14.25" thickTop="1" thickBot="1">
      <c r="E12753"/>
    </row>
    <row r="12754" spans="5:5" ht="14.25" thickTop="1" thickBot="1">
      <c r="E12754"/>
    </row>
    <row r="12755" spans="5:5" ht="14.25" thickTop="1" thickBot="1">
      <c r="E12755"/>
    </row>
    <row r="12756" spans="5:5" ht="14.25" thickTop="1" thickBot="1">
      <c r="E12756"/>
    </row>
    <row r="12757" spans="5:5" ht="14.25" thickTop="1" thickBot="1">
      <c r="E12757"/>
    </row>
    <row r="12758" spans="5:5" ht="14.25" thickTop="1" thickBot="1">
      <c r="E12758"/>
    </row>
    <row r="12759" spans="5:5" ht="14.25" thickTop="1" thickBot="1">
      <c r="E12759"/>
    </row>
    <row r="12760" spans="5:5" ht="14.25" thickTop="1" thickBot="1">
      <c r="E12760"/>
    </row>
    <row r="12761" spans="5:5" ht="14.25" thickTop="1" thickBot="1">
      <c r="E12761"/>
    </row>
    <row r="12762" spans="5:5" ht="14.25" thickTop="1" thickBot="1">
      <c r="E12762"/>
    </row>
    <row r="12763" spans="5:5" ht="14.25" thickTop="1" thickBot="1">
      <c r="E12763"/>
    </row>
    <row r="12764" spans="5:5" ht="14.25" thickTop="1" thickBot="1">
      <c r="E12764"/>
    </row>
    <row r="12765" spans="5:5" ht="14.25" thickTop="1" thickBot="1">
      <c r="E12765"/>
    </row>
    <row r="12766" spans="5:5" ht="14.25" thickTop="1" thickBot="1">
      <c r="E12766"/>
    </row>
    <row r="12767" spans="5:5" ht="14.25" thickTop="1" thickBot="1">
      <c r="E12767"/>
    </row>
    <row r="12768" spans="5:5" ht="14.25" thickTop="1" thickBot="1">
      <c r="E12768"/>
    </row>
    <row r="12769" spans="5:5" ht="14.25" thickTop="1" thickBot="1">
      <c r="E12769"/>
    </row>
    <row r="12770" spans="5:5" ht="14.25" thickTop="1" thickBot="1">
      <c r="E12770"/>
    </row>
    <row r="12771" spans="5:5" ht="14.25" thickTop="1" thickBot="1">
      <c r="E12771"/>
    </row>
    <row r="12772" spans="5:5" ht="14.25" thickTop="1" thickBot="1">
      <c r="E12772"/>
    </row>
    <row r="12773" spans="5:5" ht="14.25" thickTop="1" thickBot="1">
      <c r="E12773"/>
    </row>
    <row r="12774" spans="5:5" ht="14.25" thickTop="1" thickBot="1">
      <c r="E12774"/>
    </row>
    <row r="12775" spans="5:5" ht="14.25" thickTop="1" thickBot="1">
      <c r="E12775"/>
    </row>
    <row r="12776" spans="5:5" ht="14.25" thickTop="1" thickBot="1">
      <c r="E12776"/>
    </row>
    <row r="12777" spans="5:5" ht="14.25" thickTop="1" thickBot="1">
      <c r="E12777"/>
    </row>
    <row r="12778" spans="5:5" ht="14.25" thickTop="1" thickBot="1">
      <c r="E12778"/>
    </row>
    <row r="12779" spans="5:5" ht="14.25" thickTop="1" thickBot="1">
      <c r="E12779"/>
    </row>
    <row r="12780" spans="5:5" ht="14.25" thickTop="1" thickBot="1">
      <c r="E12780"/>
    </row>
    <row r="12781" spans="5:5" ht="14.25" thickTop="1" thickBot="1">
      <c r="E12781"/>
    </row>
    <row r="12782" spans="5:5" ht="14.25" thickTop="1" thickBot="1">
      <c r="E12782"/>
    </row>
    <row r="12783" spans="5:5" ht="14.25" thickTop="1" thickBot="1">
      <c r="E12783"/>
    </row>
    <row r="12784" spans="5:5" ht="14.25" thickTop="1" thickBot="1">
      <c r="E12784"/>
    </row>
    <row r="12785" spans="5:5" ht="14.25" thickTop="1" thickBot="1">
      <c r="E12785"/>
    </row>
    <row r="12786" spans="5:5" ht="14.25" thickTop="1" thickBot="1">
      <c r="E12786"/>
    </row>
    <row r="12787" spans="5:5" ht="14.25" thickTop="1" thickBot="1">
      <c r="E12787"/>
    </row>
    <row r="12788" spans="5:5" ht="14.25" thickTop="1" thickBot="1">
      <c r="E12788"/>
    </row>
    <row r="12789" spans="5:5" ht="14.25" thickTop="1" thickBot="1">
      <c r="E12789"/>
    </row>
    <row r="12790" spans="5:5" ht="14.25" thickTop="1" thickBot="1">
      <c r="E12790"/>
    </row>
    <row r="12791" spans="5:5" ht="14.25" thickTop="1" thickBot="1">
      <c r="E12791"/>
    </row>
    <row r="12792" spans="5:5" ht="14.25" thickTop="1" thickBot="1">
      <c r="E12792"/>
    </row>
    <row r="12793" spans="5:5" ht="14.25" thickTop="1" thickBot="1">
      <c r="E12793"/>
    </row>
    <row r="12794" spans="5:5" ht="14.25" thickTop="1" thickBot="1">
      <c r="E12794"/>
    </row>
    <row r="12795" spans="5:5" ht="14.25" thickTop="1" thickBot="1">
      <c r="E12795"/>
    </row>
    <row r="12796" spans="5:5" ht="14.25" thickTop="1" thickBot="1">
      <c r="E12796"/>
    </row>
    <row r="12797" spans="5:5" ht="14.25" thickTop="1" thickBot="1">
      <c r="E12797"/>
    </row>
    <row r="12798" spans="5:5" ht="14.25" thickTop="1" thickBot="1">
      <c r="E12798"/>
    </row>
    <row r="12799" spans="5:5" ht="14.25" thickTop="1" thickBot="1">
      <c r="E12799"/>
    </row>
    <row r="12800" spans="5:5" ht="14.25" thickTop="1" thickBot="1">
      <c r="E12800"/>
    </row>
    <row r="12801" spans="5:5" ht="14.25" thickTop="1" thickBot="1">
      <c r="E12801"/>
    </row>
    <row r="12802" spans="5:5" ht="14.25" thickTop="1" thickBot="1">
      <c r="E12802"/>
    </row>
    <row r="12803" spans="5:5" ht="14.25" thickTop="1" thickBot="1">
      <c r="E12803"/>
    </row>
    <row r="12804" spans="5:5" ht="14.25" thickTop="1" thickBot="1">
      <c r="E12804"/>
    </row>
    <row r="12805" spans="5:5" ht="14.25" thickTop="1" thickBot="1">
      <c r="E12805"/>
    </row>
    <row r="12806" spans="5:5" ht="14.25" thickTop="1" thickBot="1">
      <c r="E12806"/>
    </row>
    <row r="12807" spans="5:5" ht="14.25" thickTop="1" thickBot="1">
      <c r="E12807"/>
    </row>
    <row r="12808" spans="5:5" ht="14.25" thickTop="1" thickBot="1">
      <c r="E12808"/>
    </row>
    <row r="12809" spans="5:5" ht="14.25" thickTop="1" thickBot="1">
      <c r="E12809"/>
    </row>
    <row r="12810" spans="5:5" ht="14.25" thickTop="1" thickBot="1">
      <c r="E12810"/>
    </row>
    <row r="12811" spans="5:5" ht="14.25" thickTop="1" thickBot="1">
      <c r="E12811"/>
    </row>
    <row r="12812" spans="5:5" ht="14.25" thickTop="1" thickBot="1">
      <c r="E12812"/>
    </row>
    <row r="12813" spans="5:5" ht="14.25" thickTop="1" thickBot="1">
      <c r="E12813"/>
    </row>
    <row r="12814" spans="5:5" ht="14.25" thickTop="1" thickBot="1">
      <c r="E12814"/>
    </row>
    <row r="12815" spans="5:5" ht="14.25" thickTop="1" thickBot="1">
      <c r="E12815"/>
    </row>
    <row r="12816" spans="5:5" ht="14.25" thickTop="1" thickBot="1">
      <c r="E12816"/>
    </row>
    <row r="12817" spans="5:5" ht="14.25" thickTop="1" thickBot="1">
      <c r="E12817"/>
    </row>
    <row r="12818" spans="5:5" ht="14.25" thickTop="1" thickBot="1">
      <c r="E12818"/>
    </row>
    <row r="12819" spans="5:5" ht="14.25" thickTop="1" thickBot="1">
      <c r="E12819"/>
    </row>
    <row r="12820" spans="5:5" ht="14.25" thickTop="1" thickBot="1">
      <c r="E12820"/>
    </row>
    <row r="12821" spans="5:5" ht="14.25" thickTop="1" thickBot="1">
      <c r="E12821"/>
    </row>
    <row r="12822" spans="5:5" ht="14.25" thickTop="1" thickBot="1">
      <c r="E12822"/>
    </row>
    <row r="12823" spans="5:5" ht="14.25" thickTop="1" thickBot="1">
      <c r="E12823"/>
    </row>
    <row r="12824" spans="5:5" ht="14.25" thickTop="1" thickBot="1">
      <c r="E12824"/>
    </row>
    <row r="12825" spans="5:5" ht="14.25" thickTop="1" thickBot="1">
      <c r="E12825"/>
    </row>
    <row r="12826" spans="5:5" ht="14.25" thickTop="1" thickBot="1">
      <c r="E12826"/>
    </row>
    <row r="12827" spans="5:5" ht="14.25" thickTop="1" thickBot="1">
      <c r="E12827"/>
    </row>
    <row r="12828" spans="5:5" ht="14.25" thickTop="1" thickBot="1">
      <c r="E12828"/>
    </row>
    <row r="12829" spans="5:5" ht="14.25" thickTop="1" thickBot="1">
      <c r="E12829"/>
    </row>
    <row r="12830" spans="5:5" ht="14.25" thickTop="1" thickBot="1">
      <c r="E12830"/>
    </row>
    <row r="12831" spans="5:5" ht="14.25" thickTop="1" thickBot="1">
      <c r="E12831"/>
    </row>
    <row r="12832" spans="5:5" ht="14.25" thickTop="1" thickBot="1">
      <c r="E12832"/>
    </row>
    <row r="12833" spans="5:5" ht="14.25" thickTop="1" thickBot="1">
      <c r="E12833"/>
    </row>
    <row r="12834" spans="5:5" ht="14.25" thickTop="1" thickBot="1">
      <c r="E12834"/>
    </row>
    <row r="12835" spans="5:5" ht="14.25" thickTop="1" thickBot="1">
      <c r="E12835"/>
    </row>
    <row r="12836" spans="5:5" ht="14.25" thickTop="1" thickBot="1">
      <c r="E12836"/>
    </row>
    <row r="12837" spans="5:5" ht="14.25" thickTop="1" thickBot="1">
      <c r="E12837"/>
    </row>
    <row r="12838" spans="5:5" ht="14.25" thickTop="1" thickBot="1">
      <c r="E12838"/>
    </row>
    <row r="12839" spans="5:5" ht="14.25" thickTop="1" thickBot="1">
      <c r="E12839"/>
    </row>
    <row r="12840" spans="5:5" ht="14.25" thickTop="1" thickBot="1">
      <c r="E12840"/>
    </row>
    <row r="12841" spans="5:5" ht="14.25" thickTop="1" thickBot="1">
      <c r="E12841"/>
    </row>
    <row r="12842" spans="5:5" ht="14.25" thickTop="1" thickBot="1">
      <c r="E12842"/>
    </row>
    <row r="12843" spans="5:5" ht="14.25" thickTop="1" thickBot="1">
      <c r="E12843"/>
    </row>
    <row r="12844" spans="5:5" ht="14.25" thickTop="1" thickBot="1">
      <c r="E12844"/>
    </row>
    <row r="12845" spans="5:5" ht="14.25" thickTop="1" thickBot="1">
      <c r="E12845"/>
    </row>
    <row r="12846" spans="5:5" ht="14.25" thickTop="1" thickBot="1">
      <c r="E12846"/>
    </row>
    <row r="12847" spans="5:5" ht="14.25" thickTop="1" thickBot="1">
      <c r="E12847"/>
    </row>
    <row r="12848" spans="5:5" ht="14.25" thickTop="1" thickBot="1">
      <c r="E12848"/>
    </row>
    <row r="12849" spans="5:5" ht="14.25" thickTop="1" thickBot="1">
      <c r="E12849"/>
    </row>
    <row r="12850" spans="5:5" ht="14.25" thickTop="1" thickBot="1">
      <c r="E12850"/>
    </row>
    <row r="12851" spans="5:5" ht="14.25" thickTop="1" thickBot="1">
      <c r="E12851"/>
    </row>
    <row r="12852" spans="5:5" ht="14.25" thickTop="1" thickBot="1">
      <c r="E12852"/>
    </row>
    <row r="12853" spans="5:5" ht="14.25" thickTop="1" thickBot="1">
      <c r="E12853"/>
    </row>
    <row r="12854" spans="5:5" ht="14.25" thickTop="1" thickBot="1">
      <c r="E12854"/>
    </row>
    <row r="12855" spans="5:5" ht="14.25" thickTop="1" thickBot="1">
      <c r="E12855"/>
    </row>
    <row r="12856" spans="5:5" ht="14.25" thickTop="1" thickBot="1">
      <c r="E12856"/>
    </row>
    <row r="12857" spans="5:5" ht="14.25" thickTop="1" thickBot="1">
      <c r="E12857"/>
    </row>
    <row r="12858" spans="5:5" ht="14.25" thickTop="1" thickBot="1">
      <c r="E12858"/>
    </row>
    <row r="12859" spans="5:5" ht="14.25" thickTop="1" thickBot="1">
      <c r="E12859"/>
    </row>
    <row r="12860" spans="5:5" ht="14.25" thickTop="1" thickBot="1">
      <c r="E12860"/>
    </row>
    <row r="12861" spans="5:5" ht="14.25" thickTop="1" thickBot="1">
      <c r="E12861"/>
    </row>
    <row r="12862" spans="5:5" ht="14.25" thickTop="1" thickBot="1">
      <c r="E12862"/>
    </row>
    <row r="12863" spans="5:5" ht="14.25" thickTop="1" thickBot="1">
      <c r="E12863"/>
    </row>
    <row r="12864" spans="5:5" ht="14.25" thickTop="1" thickBot="1">
      <c r="E12864"/>
    </row>
    <row r="12865" spans="5:5" ht="14.25" thickTop="1" thickBot="1">
      <c r="E12865"/>
    </row>
    <row r="12866" spans="5:5" ht="14.25" thickTop="1" thickBot="1">
      <c r="E12866"/>
    </row>
    <row r="12867" spans="5:5" ht="14.25" thickTop="1" thickBot="1">
      <c r="E12867"/>
    </row>
    <row r="12868" spans="5:5" ht="14.25" thickTop="1" thickBot="1">
      <c r="E12868"/>
    </row>
    <row r="12869" spans="5:5" ht="14.25" thickTop="1" thickBot="1">
      <c r="E12869"/>
    </row>
    <row r="12870" spans="5:5" ht="14.25" thickTop="1" thickBot="1">
      <c r="E12870"/>
    </row>
    <row r="12871" spans="5:5" ht="14.25" thickTop="1" thickBot="1">
      <c r="E12871"/>
    </row>
    <row r="12872" spans="5:5" ht="14.25" thickTop="1" thickBot="1">
      <c r="E12872"/>
    </row>
    <row r="12873" spans="5:5" ht="14.25" thickTop="1" thickBot="1">
      <c r="E12873"/>
    </row>
    <row r="12874" spans="5:5" ht="14.25" thickTop="1" thickBot="1">
      <c r="E12874"/>
    </row>
    <row r="12875" spans="5:5" ht="14.25" thickTop="1" thickBot="1">
      <c r="E12875"/>
    </row>
    <row r="12876" spans="5:5" ht="14.25" thickTop="1" thickBot="1">
      <c r="E12876"/>
    </row>
    <row r="12877" spans="5:5" ht="14.25" thickTop="1" thickBot="1">
      <c r="E12877"/>
    </row>
    <row r="12878" spans="5:5" ht="14.25" thickTop="1" thickBot="1">
      <c r="E12878"/>
    </row>
    <row r="12879" spans="5:5" ht="14.25" thickTop="1" thickBot="1">
      <c r="E12879"/>
    </row>
    <row r="12880" spans="5:5" ht="14.25" thickTop="1" thickBot="1">
      <c r="E12880"/>
    </row>
    <row r="12881" spans="5:5" ht="14.25" thickTop="1" thickBot="1">
      <c r="E12881"/>
    </row>
    <row r="12882" spans="5:5" ht="14.25" thickTop="1" thickBot="1">
      <c r="E12882"/>
    </row>
    <row r="12883" spans="5:5" ht="14.25" thickTop="1" thickBot="1">
      <c r="E12883"/>
    </row>
    <row r="12884" spans="5:5" ht="14.25" thickTop="1" thickBot="1">
      <c r="E12884"/>
    </row>
    <row r="12885" spans="5:5" ht="14.25" thickTop="1" thickBot="1">
      <c r="E12885"/>
    </row>
    <row r="12886" spans="5:5" ht="14.25" thickTop="1" thickBot="1">
      <c r="E12886"/>
    </row>
    <row r="12887" spans="5:5" ht="14.25" thickTop="1" thickBot="1">
      <c r="E12887"/>
    </row>
    <row r="12888" spans="5:5" ht="14.25" thickTop="1" thickBot="1">
      <c r="E12888"/>
    </row>
    <row r="12889" spans="5:5" ht="14.25" thickTop="1" thickBot="1">
      <c r="E12889"/>
    </row>
    <row r="12890" spans="5:5" ht="14.25" thickTop="1" thickBot="1">
      <c r="E12890"/>
    </row>
    <row r="12891" spans="5:5" ht="14.25" thickTop="1" thickBot="1">
      <c r="E12891"/>
    </row>
    <row r="12892" spans="5:5" ht="14.25" thickTop="1" thickBot="1">
      <c r="E12892"/>
    </row>
    <row r="12893" spans="5:5" ht="14.25" thickTop="1" thickBot="1">
      <c r="E12893"/>
    </row>
    <row r="12894" spans="5:5" ht="14.25" thickTop="1" thickBot="1">
      <c r="E12894"/>
    </row>
    <row r="12895" spans="5:5" ht="14.25" thickTop="1" thickBot="1">
      <c r="E12895"/>
    </row>
    <row r="12896" spans="5:5" ht="14.25" thickTop="1" thickBot="1">
      <c r="E12896"/>
    </row>
    <row r="12897" spans="5:5" ht="14.25" thickTop="1" thickBot="1">
      <c r="E12897"/>
    </row>
    <row r="12898" spans="5:5" ht="14.25" thickTop="1" thickBot="1">
      <c r="E12898"/>
    </row>
    <row r="12899" spans="5:5" ht="14.25" thickTop="1" thickBot="1">
      <c r="E12899"/>
    </row>
    <row r="12900" spans="5:5" ht="14.25" thickTop="1" thickBot="1">
      <c r="E12900"/>
    </row>
    <row r="12901" spans="5:5" ht="14.25" thickTop="1" thickBot="1">
      <c r="E12901"/>
    </row>
    <row r="12902" spans="5:5" ht="14.25" thickTop="1" thickBot="1">
      <c r="E12902"/>
    </row>
    <row r="12903" spans="5:5" ht="14.25" thickTop="1" thickBot="1">
      <c r="E12903"/>
    </row>
    <row r="12904" spans="5:5" ht="14.25" thickTop="1" thickBot="1">
      <c r="E12904"/>
    </row>
    <row r="12905" spans="5:5" ht="14.25" thickTop="1" thickBot="1">
      <c r="E12905"/>
    </row>
    <row r="12906" spans="5:5" ht="14.25" thickTop="1" thickBot="1">
      <c r="E12906"/>
    </row>
    <row r="12907" spans="5:5" ht="14.25" thickTop="1" thickBot="1">
      <c r="E12907"/>
    </row>
    <row r="12908" spans="5:5" ht="14.25" thickTop="1" thickBot="1">
      <c r="E12908"/>
    </row>
    <row r="12909" spans="5:5" ht="14.25" thickTop="1" thickBot="1">
      <c r="E12909"/>
    </row>
    <row r="12910" spans="5:5" ht="14.25" thickTop="1" thickBot="1">
      <c r="E12910"/>
    </row>
    <row r="12911" spans="5:5" ht="14.25" thickTop="1" thickBot="1">
      <c r="E12911"/>
    </row>
    <row r="12912" spans="5:5" ht="14.25" thickTop="1" thickBot="1">
      <c r="E12912"/>
    </row>
    <row r="12913" spans="5:5" ht="14.25" thickTop="1" thickBot="1">
      <c r="E12913"/>
    </row>
    <row r="12914" spans="5:5" ht="14.25" thickTop="1" thickBot="1">
      <c r="E12914"/>
    </row>
    <row r="12915" spans="5:5" ht="14.25" thickTop="1" thickBot="1">
      <c r="E12915"/>
    </row>
    <row r="12916" spans="5:5" ht="14.25" thickTop="1" thickBot="1">
      <c r="E12916"/>
    </row>
    <row r="12917" spans="5:5" ht="14.25" thickTop="1" thickBot="1">
      <c r="E12917"/>
    </row>
    <row r="12918" spans="5:5" ht="14.25" thickTop="1" thickBot="1">
      <c r="E12918"/>
    </row>
    <row r="12919" spans="5:5" ht="14.25" thickTop="1" thickBot="1">
      <c r="E12919"/>
    </row>
    <row r="12920" spans="5:5" ht="14.25" thickTop="1" thickBot="1">
      <c r="E12920"/>
    </row>
    <row r="12921" spans="5:5" ht="14.25" thickTop="1" thickBot="1">
      <c r="E12921"/>
    </row>
    <row r="12922" spans="5:5" ht="14.25" thickTop="1" thickBot="1">
      <c r="E12922"/>
    </row>
    <row r="12923" spans="5:5" ht="14.25" thickTop="1" thickBot="1">
      <c r="E12923"/>
    </row>
    <row r="12924" spans="5:5" ht="14.25" thickTop="1" thickBot="1">
      <c r="E12924"/>
    </row>
    <row r="12925" spans="5:5" ht="14.25" thickTop="1" thickBot="1">
      <c r="E12925"/>
    </row>
    <row r="12926" spans="5:5" ht="14.25" thickTop="1" thickBot="1">
      <c r="E12926"/>
    </row>
    <row r="12927" spans="5:5" ht="14.25" thickTop="1" thickBot="1">
      <c r="E12927"/>
    </row>
    <row r="12928" spans="5:5" ht="14.25" thickTop="1" thickBot="1">
      <c r="E12928"/>
    </row>
    <row r="12929" spans="5:5" ht="14.25" thickTop="1" thickBot="1">
      <c r="E12929"/>
    </row>
    <row r="12930" spans="5:5" ht="14.25" thickTop="1" thickBot="1">
      <c r="E12930"/>
    </row>
    <row r="12931" spans="5:5" ht="14.25" thickTop="1" thickBot="1">
      <c r="E12931"/>
    </row>
    <row r="12932" spans="5:5" ht="14.25" thickTop="1" thickBot="1">
      <c r="E12932"/>
    </row>
    <row r="12933" spans="5:5" ht="14.25" thickTop="1" thickBot="1">
      <c r="E12933"/>
    </row>
    <row r="12934" spans="5:5" ht="14.25" thickTop="1" thickBot="1">
      <c r="E12934"/>
    </row>
    <row r="12935" spans="5:5" ht="14.25" thickTop="1" thickBot="1">
      <c r="E12935"/>
    </row>
    <row r="12936" spans="5:5" ht="14.25" thickTop="1" thickBot="1">
      <c r="E12936"/>
    </row>
    <row r="12937" spans="5:5" ht="14.25" thickTop="1" thickBot="1">
      <c r="E12937"/>
    </row>
    <row r="12938" spans="5:5" ht="14.25" thickTop="1" thickBot="1">
      <c r="E12938"/>
    </row>
    <row r="12939" spans="5:5" ht="14.25" thickTop="1" thickBot="1">
      <c r="E12939"/>
    </row>
    <row r="12940" spans="5:5" ht="14.25" thickTop="1" thickBot="1">
      <c r="E12940"/>
    </row>
    <row r="12941" spans="5:5" ht="14.25" thickTop="1" thickBot="1">
      <c r="E12941"/>
    </row>
    <row r="12942" spans="5:5" ht="14.25" thickTop="1" thickBot="1">
      <c r="E12942"/>
    </row>
    <row r="12943" spans="5:5" ht="14.25" thickTop="1" thickBot="1">
      <c r="E12943"/>
    </row>
    <row r="12944" spans="5:5" ht="14.25" thickTop="1" thickBot="1">
      <c r="E12944"/>
    </row>
    <row r="12945" spans="5:5" ht="14.25" thickTop="1" thickBot="1">
      <c r="E12945"/>
    </row>
    <row r="12946" spans="5:5" ht="14.25" thickTop="1" thickBot="1">
      <c r="E12946"/>
    </row>
    <row r="12947" spans="5:5" ht="14.25" thickTop="1" thickBot="1">
      <c r="E12947"/>
    </row>
    <row r="12948" spans="5:5" ht="14.25" thickTop="1" thickBot="1">
      <c r="E12948"/>
    </row>
    <row r="12949" spans="5:5" ht="14.25" thickTop="1" thickBot="1">
      <c r="E12949"/>
    </row>
    <row r="12950" spans="5:5" ht="14.25" thickTop="1" thickBot="1">
      <c r="E12950"/>
    </row>
    <row r="12951" spans="5:5" ht="14.25" thickTop="1" thickBot="1">
      <c r="E12951"/>
    </row>
    <row r="12952" spans="5:5" ht="14.25" thickTop="1" thickBot="1">
      <c r="E12952"/>
    </row>
    <row r="12953" spans="5:5" ht="14.25" thickTop="1" thickBot="1">
      <c r="E12953"/>
    </row>
    <row r="12954" spans="5:5" ht="14.25" thickTop="1" thickBot="1">
      <c r="E12954"/>
    </row>
    <row r="12955" spans="5:5" ht="14.25" thickTop="1" thickBot="1">
      <c r="E12955"/>
    </row>
    <row r="12956" spans="5:5" ht="14.25" thickTop="1" thickBot="1">
      <c r="E12956"/>
    </row>
    <row r="12957" spans="5:5" ht="14.25" thickTop="1" thickBot="1">
      <c r="E12957"/>
    </row>
    <row r="12958" spans="5:5" ht="14.25" thickTop="1" thickBot="1">
      <c r="E12958"/>
    </row>
    <row r="12959" spans="5:5" ht="14.25" thickTop="1" thickBot="1">
      <c r="E12959"/>
    </row>
    <row r="12960" spans="5:5" ht="14.25" thickTop="1" thickBot="1">
      <c r="E12960"/>
    </row>
    <row r="12961" spans="5:5" ht="14.25" thickTop="1" thickBot="1">
      <c r="E12961"/>
    </row>
    <row r="12962" spans="5:5" ht="14.25" thickTop="1" thickBot="1">
      <c r="E12962"/>
    </row>
    <row r="12963" spans="5:5" ht="14.25" thickTop="1" thickBot="1">
      <c r="E12963"/>
    </row>
    <row r="12964" spans="5:5" ht="14.25" thickTop="1" thickBot="1">
      <c r="E12964"/>
    </row>
    <row r="12965" spans="5:5" ht="14.25" thickTop="1" thickBot="1">
      <c r="E12965"/>
    </row>
    <row r="12966" spans="5:5" ht="14.25" thickTop="1" thickBot="1">
      <c r="E12966"/>
    </row>
    <row r="12967" spans="5:5" ht="14.25" thickTop="1" thickBot="1">
      <c r="E12967"/>
    </row>
    <row r="12968" spans="5:5" ht="14.25" thickTop="1" thickBot="1">
      <c r="E12968"/>
    </row>
    <row r="12969" spans="5:5" ht="14.25" thickTop="1" thickBot="1">
      <c r="E12969"/>
    </row>
    <row r="12970" spans="5:5" ht="14.25" thickTop="1" thickBot="1">
      <c r="E12970"/>
    </row>
    <row r="12971" spans="5:5" ht="14.25" thickTop="1" thickBot="1">
      <c r="E12971"/>
    </row>
    <row r="12972" spans="5:5" ht="14.25" thickTop="1" thickBot="1">
      <c r="E12972"/>
    </row>
    <row r="12973" spans="5:5" ht="14.25" thickTop="1" thickBot="1">
      <c r="E12973"/>
    </row>
    <row r="12974" spans="5:5" ht="14.25" thickTop="1" thickBot="1">
      <c r="E12974"/>
    </row>
    <row r="12975" spans="5:5" ht="14.25" thickTop="1" thickBot="1">
      <c r="E12975"/>
    </row>
    <row r="12976" spans="5:5" ht="14.25" thickTop="1" thickBot="1">
      <c r="E12976"/>
    </row>
    <row r="12977" spans="5:5" ht="14.25" thickTop="1" thickBot="1">
      <c r="E12977"/>
    </row>
    <row r="12978" spans="5:5" ht="14.25" thickTop="1" thickBot="1">
      <c r="E12978"/>
    </row>
    <row r="12979" spans="5:5" ht="14.25" thickTop="1" thickBot="1">
      <c r="E12979"/>
    </row>
    <row r="12980" spans="5:5" ht="14.25" thickTop="1" thickBot="1">
      <c r="E12980"/>
    </row>
    <row r="12981" spans="5:5" ht="14.25" thickTop="1" thickBot="1">
      <c r="E12981"/>
    </row>
    <row r="12982" spans="5:5" ht="14.25" thickTop="1" thickBot="1">
      <c r="E12982"/>
    </row>
    <row r="12983" spans="5:5" ht="14.25" thickTop="1" thickBot="1">
      <c r="E12983"/>
    </row>
    <row r="12984" spans="5:5" ht="14.25" thickTop="1" thickBot="1">
      <c r="E12984"/>
    </row>
    <row r="12985" spans="5:5" ht="14.25" thickTop="1" thickBot="1">
      <c r="E12985"/>
    </row>
    <row r="12986" spans="5:5" ht="14.25" thickTop="1" thickBot="1">
      <c r="E12986"/>
    </row>
    <row r="12987" spans="5:5" ht="14.25" thickTop="1" thickBot="1">
      <c r="E12987"/>
    </row>
    <row r="12988" spans="5:5" ht="14.25" thickTop="1" thickBot="1">
      <c r="E12988"/>
    </row>
    <row r="12989" spans="5:5" ht="14.25" thickTop="1" thickBot="1">
      <c r="E12989"/>
    </row>
    <row r="12990" spans="5:5" ht="14.25" thickTop="1" thickBot="1">
      <c r="E12990"/>
    </row>
    <row r="12991" spans="5:5" ht="14.25" thickTop="1" thickBot="1">
      <c r="E12991"/>
    </row>
    <row r="12992" spans="5:5" ht="14.25" thickTop="1" thickBot="1">
      <c r="E12992"/>
    </row>
    <row r="12993" spans="5:5" ht="14.25" thickTop="1" thickBot="1">
      <c r="E12993"/>
    </row>
    <row r="12994" spans="5:5" ht="14.25" thickTop="1" thickBot="1">
      <c r="E12994"/>
    </row>
    <row r="12995" spans="5:5" ht="14.25" thickTop="1" thickBot="1">
      <c r="E12995"/>
    </row>
    <row r="12996" spans="5:5" ht="14.25" thickTop="1" thickBot="1">
      <c r="E12996"/>
    </row>
    <row r="12997" spans="5:5" ht="14.25" thickTop="1" thickBot="1">
      <c r="E12997"/>
    </row>
    <row r="12998" spans="5:5" ht="14.25" thickTop="1" thickBot="1">
      <c r="E12998"/>
    </row>
    <row r="12999" spans="5:5" ht="14.25" thickTop="1" thickBot="1">
      <c r="E12999"/>
    </row>
    <row r="13000" spans="5:5" ht="14.25" thickTop="1" thickBot="1">
      <c r="E13000"/>
    </row>
    <row r="13001" spans="5:5" ht="14.25" thickTop="1" thickBot="1">
      <c r="E13001"/>
    </row>
    <row r="13002" spans="5:5" ht="14.25" thickTop="1" thickBot="1">
      <c r="E13002"/>
    </row>
    <row r="13003" spans="5:5" ht="14.25" thickTop="1" thickBot="1">
      <c r="E13003"/>
    </row>
    <row r="13004" spans="5:5" ht="14.25" thickTop="1" thickBot="1">
      <c r="E13004"/>
    </row>
    <row r="13005" spans="5:5" ht="14.25" thickTop="1" thickBot="1">
      <c r="E13005"/>
    </row>
    <row r="13006" spans="5:5" ht="14.25" thickTop="1" thickBot="1">
      <c r="E13006"/>
    </row>
    <row r="13007" spans="5:5" ht="14.25" thickTop="1" thickBot="1">
      <c r="E13007"/>
    </row>
    <row r="13008" spans="5:5" ht="14.25" thickTop="1" thickBot="1">
      <c r="E13008"/>
    </row>
    <row r="13009" spans="5:5" ht="14.25" thickTop="1" thickBot="1">
      <c r="E13009"/>
    </row>
    <row r="13010" spans="5:5" ht="14.25" thickTop="1" thickBot="1">
      <c r="E13010"/>
    </row>
    <row r="13011" spans="5:5" ht="14.25" thickTop="1" thickBot="1">
      <c r="E13011"/>
    </row>
    <row r="13012" spans="5:5" ht="14.25" thickTop="1" thickBot="1">
      <c r="E13012"/>
    </row>
    <row r="13013" spans="5:5" ht="14.25" thickTop="1" thickBot="1">
      <c r="E13013"/>
    </row>
    <row r="13014" spans="5:5" ht="14.25" thickTop="1" thickBot="1">
      <c r="E13014"/>
    </row>
    <row r="13015" spans="5:5" ht="14.25" thickTop="1" thickBot="1">
      <c r="E13015"/>
    </row>
    <row r="13016" spans="5:5" ht="14.25" thickTop="1" thickBot="1">
      <c r="E13016"/>
    </row>
    <row r="13017" spans="5:5" ht="14.25" thickTop="1" thickBot="1">
      <c r="E13017"/>
    </row>
    <row r="13018" spans="5:5" ht="14.25" thickTop="1" thickBot="1">
      <c r="E13018"/>
    </row>
    <row r="13019" spans="5:5" ht="14.25" thickTop="1" thickBot="1">
      <c r="E13019"/>
    </row>
    <row r="13020" spans="5:5" ht="14.25" thickTop="1" thickBot="1">
      <c r="E13020"/>
    </row>
    <row r="13021" spans="5:5" ht="14.25" thickTop="1" thickBot="1">
      <c r="E13021"/>
    </row>
    <row r="13022" spans="5:5" ht="14.25" thickTop="1" thickBot="1">
      <c r="E13022"/>
    </row>
    <row r="13023" spans="5:5" ht="14.25" thickTop="1" thickBot="1">
      <c r="E13023"/>
    </row>
    <row r="13024" spans="5:5" ht="14.25" thickTop="1" thickBot="1">
      <c r="E13024"/>
    </row>
    <row r="13025" spans="5:5" ht="14.25" thickTop="1" thickBot="1">
      <c r="E13025"/>
    </row>
    <row r="13026" spans="5:5" ht="14.25" thickTop="1" thickBot="1">
      <c r="E13026"/>
    </row>
    <row r="13027" spans="5:5" ht="14.25" thickTop="1" thickBot="1">
      <c r="E13027"/>
    </row>
    <row r="13028" spans="5:5" ht="14.25" thickTop="1" thickBot="1">
      <c r="E13028"/>
    </row>
    <row r="13029" spans="5:5" ht="14.25" thickTop="1" thickBot="1">
      <c r="E13029"/>
    </row>
    <row r="13030" spans="5:5" ht="14.25" thickTop="1" thickBot="1">
      <c r="E13030"/>
    </row>
    <row r="13031" spans="5:5" ht="14.25" thickTop="1" thickBot="1">
      <c r="E13031"/>
    </row>
    <row r="13032" spans="5:5" ht="14.25" thickTop="1" thickBot="1">
      <c r="E13032"/>
    </row>
    <row r="13033" spans="5:5" ht="14.25" thickTop="1" thickBot="1">
      <c r="E13033"/>
    </row>
    <row r="13034" spans="5:5" ht="14.25" thickTop="1" thickBot="1">
      <c r="E13034"/>
    </row>
    <row r="13035" spans="5:5" ht="14.25" thickTop="1" thickBot="1">
      <c r="E13035"/>
    </row>
    <row r="13036" spans="5:5" ht="14.25" thickTop="1" thickBot="1">
      <c r="E13036"/>
    </row>
    <row r="13037" spans="5:5" ht="14.25" thickTop="1" thickBot="1">
      <c r="E13037"/>
    </row>
    <row r="13038" spans="5:5" ht="14.25" thickTop="1" thickBot="1">
      <c r="E13038"/>
    </row>
    <row r="13039" spans="5:5" ht="14.25" thickTop="1" thickBot="1">
      <c r="E13039"/>
    </row>
    <row r="13040" spans="5:5" ht="14.25" thickTop="1" thickBot="1">
      <c r="E13040"/>
    </row>
    <row r="13041" spans="5:5" ht="14.25" thickTop="1" thickBot="1">
      <c r="E13041"/>
    </row>
    <row r="13042" spans="5:5" ht="14.25" thickTop="1" thickBot="1">
      <c r="E13042"/>
    </row>
    <row r="13043" spans="5:5" ht="14.25" thickTop="1" thickBot="1">
      <c r="E13043"/>
    </row>
    <row r="13044" spans="5:5" ht="14.25" thickTop="1" thickBot="1">
      <c r="E13044"/>
    </row>
    <row r="13045" spans="5:5" ht="14.25" thickTop="1" thickBot="1">
      <c r="E13045"/>
    </row>
    <row r="13046" spans="5:5" ht="14.25" thickTop="1" thickBot="1">
      <c r="E13046"/>
    </row>
    <row r="13047" spans="5:5" ht="14.25" thickTop="1" thickBot="1">
      <c r="E13047"/>
    </row>
    <row r="13048" spans="5:5" ht="14.25" thickTop="1" thickBot="1">
      <c r="E13048"/>
    </row>
    <row r="13049" spans="5:5" ht="14.25" thickTop="1" thickBot="1">
      <c r="E13049"/>
    </row>
    <row r="13050" spans="5:5" ht="14.25" thickTop="1" thickBot="1">
      <c r="E13050"/>
    </row>
    <row r="13051" spans="5:5" ht="14.25" thickTop="1" thickBot="1">
      <c r="E13051"/>
    </row>
    <row r="13052" spans="5:5" ht="14.25" thickTop="1" thickBot="1">
      <c r="E13052"/>
    </row>
    <row r="13053" spans="5:5" ht="14.25" thickTop="1" thickBot="1">
      <c r="E13053"/>
    </row>
    <row r="13054" spans="5:5" ht="14.25" thickTop="1" thickBot="1">
      <c r="E13054"/>
    </row>
    <row r="13055" spans="5:5" ht="14.25" thickTop="1" thickBot="1">
      <c r="E13055"/>
    </row>
    <row r="13056" spans="5:5" ht="14.25" thickTop="1" thickBot="1">
      <c r="E13056"/>
    </row>
    <row r="13057" spans="5:5" ht="14.25" thickTop="1" thickBot="1">
      <c r="E13057"/>
    </row>
    <row r="13058" spans="5:5" ht="14.25" thickTop="1" thickBot="1">
      <c r="E13058"/>
    </row>
    <row r="13059" spans="5:5" ht="14.25" thickTop="1" thickBot="1">
      <c r="E13059"/>
    </row>
    <row r="13060" spans="5:5" ht="14.25" thickTop="1" thickBot="1">
      <c r="E13060"/>
    </row>
    <row r="13061" spans="5:5" ht="14.25" thickTop="1" thickBot="1">
      <c r="E13061"/>
    </row>
    <row r="13062" spans="5:5" ht="14.25" thickTop="1" thickBot="1">
      <c r="E13062"/>
    </row>
    <row r="13063" spans="5:5" ht="14.25" thickTop="1" thickBot="1">
      <c r="E13063"/>
    </row>
    <row r="13064" spans="5:5" ht="14.25" thickTop="1" thickBot="1">
      <c r="E13064"/>
    </row>
    <row r="13065" spans="5:5" ht="14.25" thickTop="1" thickBot="1">
      <c r="E13065"/>
    </row>
    <row r="13066" spans="5:5" ht="14.25" thickTop="1" thickBot="1">
      <c r="E13066"/>
    </row>
    <row r="13067" spans="5:5" ht="14.25" thickTop="1" thickBot="1">
      <c r="E13067"/>
    </row>
    <row r="13068" spans="5:5" ht="14.25" thickTop="1" thickBot="1">
      <c r="E13068"/>
    </row>
    <row r="13069" spans="5:5" ht="14.25" thickTop="1" thickBot="1">
      <c r="E13069"/>
    </row>
    <row r="13070" spans="5:5" ht="14.25" thickTop="1" thickBot="1">
      <c r="E13070"/>
    </row>
    <row r="13071" spans="5:5" ht="14.25" thickTop="1" thickBot="1">
      <c r="E13071"/>
    </row>
    <row r="13072" spans="5:5" ht="14.25" thickTop="1" thickBot="1">
      <c r="E13072"/>
    </row>
    <row r="13073" spans="5:5" ht="14.25" thickTop="1" thickBot="1">
      <c r="E13073"/>
    </row>
    <row r="13074" spans="5:5" ht="14.25" thickTop="1" thickBot="1">
      <c r="E13074"/>
    </row>
    <row r="13075" spans="5:5" ht="14.25" thickTop="1" thickBot="1">
      <c r="E13075"/>
    </row>
    <row r="13076" spans="5:5" ht="14.25" thickTop="1" thickBot="1">
      <c r="E13076"/>
    </row>
    <row r="13077" spans="5:5" ht="14.25" thickTop="1" thickBot="1">
      <c r="E13077"/>
    </row>
    <row r="13078" spans="5:5" ht="14.25" thickTop="1" thickBot="1">
      <c r="E13078"/>
    </row>
    <row r="13079" spans="5:5" ht="14.25" thickTop="1" thickBot="1">
      <c r="E13079"/>
    </row>
    <row r="13080" spans="5:5" ht="14.25" thickTop="1" thickBot="1">
      <c r="E13080"/>
    </row>
    <row r="13081" spans="5:5" ht="14.25" thickTop="1" thickBot="1">
      <c r="E13081"/>
    </row>
    <row r="13082" spans="5:5" ht="14.25" thickTop="1" thickBot="1">
      <c r="E13082"/>
    </row>
    <row r="13083" spans="5:5" ht="14.25" thickTop="1" thickBot="1">
      <c r="E13083"/>
    </row>
    <row r="13084" spans="5:5" ht="14.25" thickTop="1" thickBot="1">
      <c r="E13084"/>
    </row>
    <row r="13085" spans="5:5" ht="14.25" thickTop="1" thickBot="1">
      <c r="E13085"/>
    </row>
    <row r="13086" spans="5:5" ht="14.25" thickTop="1" thickBot="1">
      <c r="E13086"/>
    </row>
    <row r="13087" spans="5:5" ht="14.25" thickTop="1" thickBot="1">
      <c r="E13087"/>
    </row>
    <row r="13088" spans="5:5" ht="14.25" thickTop="1" thickBot="1">
      <c r="E13088"/>
    </row>
    <row r="13089" spans="5:5" ht="14.25" thickTop="1" thickBot="1">
      <c r="E13089"/>
    </row>
    <row r="13090" spans="5:5" ht="14.25" thickTop="1" thickBot="1">
      <c r="E13090"/>
    </row>
    <row r="13091" spans="5:5" ht="14.25" thickTop="1" thickBot="1">
      <c r="E13091"/>
    </row>
    <row r="13092" spans="5:5" ht="14.25" thickTop="1" thickBot="1">
      <c r="E13092"/>
    </row>
    <row r="13093" spans="5:5" ht="14.25" thickTop="1" thickBot="1">
      <c r="E13093"/>
    </row>
    <row r="13094" spans="5:5" ht="14.25" thickTop="1" thickBot="1">
      <c r="E13094"/>
    </row>
    <row r="13095" spans="5:5" ht="14.25" thickTop="1" thickBot="1">
      <c r="E13095"/>
    </row>
    <row r="13096" spans="5:5" ht="14.25" thickTop="1" thickBot="1">
      <c r="E13096"/>
    </row>
    <row r="13097" spans="5:5" ht="14.25" thickTop="1" thickBot="1">
      <c r="E13097"/>
    </row>
    <row r="13098" spans="5:5" ht="14.25" thickTop="1" thickBot="1">
      <c r="E13098"/>
    </row>
    <row r="13099" spans="5:5" ht="14.25" thickTop="1" thickBot="1">
      <c r="E13099"/>
    </row>
    <row r="13100" spans="5:5" ht="14.25" thickTop="1" thickBot="1">
      <c r="E13100"/>
    </row>
    <row r="13101" spans="5:5" ht="14.25" thickTop="1" thickBot="1">
      <c r="E13101"/>
    </row>
    <row r="13102" spans="5:5" ht="14.25" thickTop="1" thickBot="1">
      <c r="E13102"/>
    </row>
    <row r="13103" spans="5:5" ht="14.25" thickTop="1" thickBot="1">
      <c r="E13103"/>
    </row>
    <row r="13104" spans="5:5" ht="14.25" thickTop="1" thickBot="1">
      <c r="E13104"/>
    </row>
    <row r="13105" spans="5:5" ht="14.25" thickTop="1" thickBot="1">
      <c r="E13105"/>
    </row>
    <row r="13106" spans="5:5" ht="14.25" thickTop="1" thickBot="1">
      <c r="E13106"/>
    </row>
    <row r="13107" spans="5:5" ht="14.25" thickTop="1" thickBot="1">
      <c r="E13107"/>
    </row>
    <row r="13108" spans="5:5" ht="14.25" thickTop="1" thickBot="1">
      <c r="E13108"/>
    </row>
    <row r="13109" spans="5:5" ht="14.25" thickTop="1" thickBot="1">
      <c r="E13109"/>
    </row>
    <row r="13110" spans="5:5" ht="14.25" thickTop="1" thickBot="1">
      <c r="E13110"/>
    </row>
    <row r="13111" spans="5:5" ht="14.25" thickTop="1" thickBot="1">
      <c r="E13111"/>
    </row>
    <row r="13112" spans="5:5" ht="14.25" thickTop="1" thickBot="1">
      <c r="E13112"/>
    </row>
    <row r="13113" spans="5:5" ht="14.25" thickTop="1" thickBot="1">
      <c r="E13113"/>
    </row>
    <row r="13114" spans="5:5" ht="14.25" thickTop="1" thickBot="1">
      <c r="E13114"/>
    </row>
    <row r="13115" spans="5:5" ht="14.25" thickTop="1" thickBot="1">
      <c r="E13115"/>
    </row>
    <row r="13116" spans="5:5" ht="14.25" thickTop="1" thickBot="1">
      <c r="E13116"/>
    </row>
    <row r="13117" spans="5:5" ht="14.25" thickTop="1" thickBot="1">
      <c r="E13117"/>
    </row>
    <row r="13118" spans="5:5" ht="14.25" thickTop="1" thickBot="1">
      <c r="E13118"/>
    </row>
    <row r="13119" spans="5:5" ht="14.25" thickTop="1" thickBot="1">
      <c r="E13119"/>
    </row>
    <row r="13120" spans="5:5" ht="14.25" thickTop="1" thickBot="1">
      <c r="E13120"/>
    </row>
    <row r="13121" spans="5:5" ht="14.25" thickTop="1" thickBot="1">
      <c r="E13121"/>
    </row>
    <row r="13122" spans="5:5" ht="14.25" thickTop="1" thickBot="1">
      <c r="E13122"/>
    </row>
    <row r="13123" spans="5:5" ht="14.25" thickTop="1" thickBot="1">
      <c r="E13123"/>
    </row>
    <row r="13124" spans="5:5" ht="14.25" thickTop="1" thickBot="1">
      <c r="E13124"/>
    </row>
    <row r="13125" spans="5:5" ht="14.25" thickTop="1" thickBot="1">
      <c r="E13125"/>
    </row>
    <row r="13126" spans="5:5" ht="14.25" thickTop="1" thickBot="1">
      <c r="E13126"/>
    </row>
    <row r="13127" spans="5:5" ht="14.25" thickTop="1" thickBot="1">
      <c r="E13127"/>
    </row>
    <row r="13128" spans="5:5" ht="14.25" thickTop="1" thickBot="1">
      <c r="E13128"/>
    </row>
    <row r="13129" spans="5:5" ht="14.25" thickTop="1" thickBot="1">
      <c r="E13129"/>
    </row>
    <row r="13130" spans="5:5" ht="14.25" thickTop="1" thickBot="1">
      <c r="E13130"/>
    </row>
    <row r="13131" spans="5:5" ht="14.25" thickTop="1" thickBot="1">
      <c r="E13131"/>
    </row>
    <row r="13132" spans="5:5" ht="14.25" thickTop="1" thickBot="1">
      <c r="E13132"/>
    </row>
    <row r="13133" spans="5:5" ht="14.25" thickTop="1" thickBot="1">
      <c r="E13133"/>
    </row>
    <row r="13134" spans="5:5" ht="14.25" thickTop="1" thickBot="1">
      <c r="E13134"/>
    </row>
    <row r="13135" spans="5:5" ht="14.25" thickTop="1" thickBot="1">
      <c r="E13135"/>
    </row>
    <row r="13136" spans="5:5" ht="14.25" thickTop="1" thickBot="1">
      <c r="E13136"/>
    </row>
    <row r="13137" spans="5:5" ht="14.25" thickTop="1" thickBot="1">
      <c r="E13137"/>
    </row>
    <row r="13138" spans="5:5" ht="14.25" thickTop="1" thickBot="1">
      <c r="E13138"/>
    </row>
    <row r="13139" spans="5:5" ht="14.25" thickTop="1" thickBot="1">
      <c r="E13139"/>
    </row>
    <row r="13140" spans="5:5" ht="14.25" thickTop="1" thickBot="1">
      <c r="E13140"/>
    </row>
    <row r="13141" spans="5:5" ht="14.25" thickTop="1" thickBot="1">
      <c r="E13141"/>
    </row>
    <row r="13142" spans="5:5" ht="14.25" thickTop="1" thickBot="1">
      <c r="E13142"/>
    </row>
    <row r="13143" spans="5:5" ht="14.25" thickTop="1" thickBot="1">
      <c r="E13143"/>
    </row>
    <row r="13144" spans="5:5" ht="14.25" thickTop="1" thickBot="1">
      <c r="E13144"/>
    </row>
    <row r="13145" spans="5:5" ht="14.25" thickTop="1" thickBot="1">
      <c r="E13145"/>
    </row>
    <row r="13146" spans="5:5" ht="14.25" thickTop="1" thickBot="1">
      <c r="E13146"/>
    </row>
    <row r="13147" spans="5:5" ht="14.25" thickTop="1" thickBot="1">
      <c r="E13147"/>
    </row>
    <row r="13148" spans="5:5" ht="14.25" thickTop="1" thickBot="1">
      <c r="E13148"/>
    </row>
    <row r="13149" spans="5:5" ht="14.25" thickTop="1" thickBot="1">
      <c r="E13149"/>
    </row>
    <row r="13150" spans="5:5" ht="14.25" thickTop="1" thickBot="1">
      <c r="E13150"/>
    </row>
    <row r="13151" spans="5:5" ht="14.25" thickTop="1" thickBot="1">
      <c r="E13151"/>
    </row>
    <row r="13152" spans="5:5" ht="14.25" thickTop="1" thickBot="1">
      <c r="E13152"/>
    </row>
    <row r="13153" spans="5:5" ht="14.25" thickTop="1" thickBot="1">
      <c r="E13153"/>
    </row>
    <row r="13154" spans="5:5" ht="14.25" thickTop="1" thickBot="1">
      <c r="E13154"/>
    </row>
    <row r="13155" spans="5:5" ht="14.25" thickTop="1" thickBot="1">
      <c r="E13155"/>
    </row>
    <row r="13156" spans="5:5" ht="14.25" thickTop="1" thickBot="1">
      <c r="E13156"/>
    </row>
    <row r="13157" spans="5:5" ht="14.25" thickTop="1" thickBot="1">
      <c r="E13157"/>
    </row>
    <row r="13158" spans="5:5" ht="14.25" thickTop="1" thickBot="1">
      <c r="E13158"/>
    </row>
    <row r="13159" spans="5:5" ht="14.25" thickTop="1" thickBot="1">
      <c r="E13159"/>
    </row>
    <row r="13160" spans="5:5" ht="14.25" thickTop="1" thickBot="1">
      <c r="E13160"/>
    </row>
    <row r="13161" spans="5:5" ht="14.25" thickTop="1" thickBot="1">
      <c r="E13161"/>
    </row>
    <row r="13162" spans="5:5" ht="14.25" thickTop="1" thickBot="1">
      <c r="E13162"/>
    </row>
    <row r="13163" spans="5:5" ht="14.25" thickTop="1" thickBot="1">
      <c r="E13163"/>
    </row>
    <row r="13164" spans="5:5" ht="14.25" thickTop="1" thickBot="1">
      <c r="E13164"/>
    </row>
    <row r="13165" spans="5:5" ht="14.25" thickTop="1" thickBot="1">
      <c r="E13165"/>
    </row>
    <row r="13166" spans="5:5" ht="14.25" thickTop="1" thickBot="1">
      <c r="E13166"/>
    </row>
    <row r="13167" spans="5:5" ht="14.25" thickTop="1" thickBot="1">
      <c r="E13167"/>
    </row>
    <row r="13168" spans="5:5" ht="14.25" thickTop="1" thickBot="1">
      <c r="E13168"/>
    </row>
    <row r="13169" spans="5:5" ht="14.25" thickTop="1" thickBot="1">
      <c r="E13169"/>
    </row>
    <row r="13170" spans="5:5" ht="14.25" thickTop="1" thickBot="1">
      <c r="E13170"/>
    </row>
    <row r="13171" spans="5:5" ht="14.25" thickTop="1" thickBot="1">
      <c r="E13171"/>
    </row>
    <row r="13172" spans="5:5" ht="14.25" thickTop="1" thickBot="1">
      <c r="E13172"/>
    </row>
    <row r="13173" spans="5:5" ht="14.25" thickTop="1" thickBot="1">
      <c r="E13173"/>
    </row>
    <row r="13174" spans="5:5" ht="14.25" thickTop="1" thickBot="1">
      <c r="E13174"/>
    </row>
    <row r="13175" spans="5:5" ht="14.25" thickTop="1" thickBot="1">
      <c r="E13175"/>
    </row>
    <row r="13176" spans="5:5" ht="14.25" thickTop="1" thickBot="1">
      <c r="E13176"/>
    </row>
    <row r="13177" spans="5:5" ht="14.25" thickTop="1" thickBot="1">
      <c r="E13177"/>
    </row>
    <row r="13178" spans="5:5" ht="14.25" thickTop="1" thickBot="1">
      <c r="E13178"/>
    </row>
    <row r="13179" spans="5:5" ht="14.25" thickTop="1" thickBot="1">
      <c r="E13179"/>
    </row>
    <row r="13180" spans="5:5" ht="14.25" thickTop="1" thickBot="1">
      <c r="E13180"/>
    </row>
    <row r="13181" spans="5:5" ht="14.25" thickTop="1" thickBot="1">
      <c r="E13181"/>
    </row>
    <row r="13182" spans="5:5" ht="14.25" thickTop="1" thickBot="1">
      <c r="E13182"/>
    </row>
    <row r="13183" spans="5:5" ht="14.25" thickTop="1" thickBot="1">
      <c r="E13183"/>
    </row>
    <row r="13184" spans="5:5" ht="14.25" thickTop="1" thickBot="1">
      <c r="E13184"/>
    </row>
    <row r="13185" spans="5:5" ht="14.25" thickTop="1" thickBot="1">
      <c r="E13185"/>
    </row>
    <row r="13186" spans="5:5" ht="14.25" thickTop="1" thickBot="1">
      <c r="E13186"/>
    </row>
    <row r="13187" spans="5:5" ht="14.25" thickTop="1" thickBot="1">
      <c r="E13187"/>
    </row>
    <row r="13188" spans="5:5" ht="14.25" thickTop="1" thickBot="1">
      <c r="E13188"/>
    </row>
    <row r="13189" spans="5:5" ht="14.25" thickTop="1" thickBot="1">
      <c r="E13189"/>
    </row>
    <row r="13190" spans="5:5" ht="14.25" thickTop="1" thickBot="1">
      <c r="E13190"/>
    </row>
    <row r="13191" spans="5:5" ht="14.25" thickTop="1" thickBot="1">
      <c r="E13191"/>
    </row>
    <row r="13192" spans="5:5" ht="14.25" thickTop="1" thickBot="1">
      <c r="E13192"/>
    </row>
    <row r="13193" spans="5:5" ht="14.25" thickTop="1" thickBot="1">
      <c r="E13193"/>
    </row>
    <row r="13194" spans="5:5" ht="14.25" thickTop="1" thickBot="1">
      <c r="E13194"/>
    </row>
    <row r="13195" spans="5:5" ht="14.25" thickTop="1" thickBot="1">
      <c r="E13195"/>
    </row>
    <row r="13196" spans="5:5" ht="14.25" thickTop="1" thickBot="1">
      <c r="E13196"/>
    </row>
    <row r="13197" spans="5:5" ht="14.25" thickTop="1" thickBot="1">
      <c r="E13197"/>
    </row>
    <row r="13198" spans="5:5" ht="14.25" thickTop="1" thickBot="1">
      <c r="E13198"/>
    </row>
    <row r="13199" spans="5:5" ht="14.25" thickTop="1" thickBot="1">
      <c r="E13199"/>
    </row>
    <row r="13200" spans="5:5" ht="14.25" thickTop="1" thickBot="1">
      <c r="E13200"/>
    </row>
    <row r="13201" spans="5:5" ht="14.25" thickTop="1" thickBot="1">
      <c r="E13201"/>
    </row>
    <row r="13202" spans="5:5" ht="14.25" thickTop="1" thickBot="1">
      <c r="E13202"/>
    </row>
    <row r="13203" spans="5:5" ht="14.25" thickTop="1" thickBot="1">
      <c r="E13203"/>
    </row>
    <row r="13204" spans="5:5" ht="14.25" thickTop="1" thickBot="1">
      <c r="E13204"/>
    </row>
    <row r="13205" spans="5:5" ht="14.25" thickTop="1" thickBot="1">
      <c r="E13205"/>
    </row>
    <row r="13206" spans="5:5" ht="14.25" thickTop="1" thickBot="1">
      <c r="E13206"/>
    </row>
    <row r="13207" spans="5:5" ht="14.25" thickTop="1" thickBot="1">
      <c r="E13207"/>
    </row>
    <row r="13208" spans="5:5" ht="14.25" thickTop="1" thickBot="1">
      <c r="E13208"/>
    </row>
    <row r="13209" spans="5:5" ht="14.25" thickTop="1" thickBot="1">
      <c r="E13209"/>
    </row>
    <row r="13210" spans="5:5" ht="14.25" thickTop="1" thickBot="1">
      <c r="E13210"/>
    </row>
    <row r="13211" spans="5:5" ht="14.25" thickTop="1" thickBot="1">
      <c r="E13211"/>
    </row>
    <row r="13212" spans="5:5" ht="14.25" thickTop="1" thickBot="1">
      <c r="E13212"/>
    </row>
    <row r="13213" spans="5:5" ht="14.25" thickTop="1" thickBot="1">
      <c r="E13213"/>
    </row>
    <row r="13214" spans="5:5" ht="14.25" thickTop="1" thickBot="1">
      <c r="E13214"/>
    </row>
    <row r="13215" spans="5:5" ht="14.25" thickTop="1" thickBot="1">
      <c r="E13215"/>
    </row>
    <row r="13216" spans="5:5" ht="14.25" thickTop="1" thickBot="1">
      <c r="E13216"/>
    </row>
    <row r="13217" spans="5:5" ht="14.25" thickTop="1" thickBot="1">
      <c r="E13217"/>
    </row>
    <row r="13218" spans="5:5" ht="14.25" thickTop="1" thickBot="1">
      <c r="E13218"/>
    </row>
    <row r="13219" spans="5:5" ht="14.25" thickTop="1" thickBot="1">
      <c r="E13219"/>
    </row>
    <row r="13220" spans="5:5" ht="14.25" thickTop="1" thickBot="1">
      <c r="E13220"/>
    </row>
    <row r="13221" spans="5:5" ht="14.25" thickTop="1" thickBot="1">
      <c r="E13221"/>
    </row>
    <row r="13222" spans="5:5" ht="14.25" thickTop="1" thickBot="1">
      <c r="E13222"/>
    </row>
    <row r="13223" spans="5:5" ht="14.25" thickTop="1" thickBot="1">
      <c r="E13223"/>
    </row>
    <row r="13224" spans="5:5" ht="14.25" thickTop="1" thickBot="1">
      <c r="E13224"/>
    </row>
    <row r="13225" spans="5:5" ht="14.25" thickTop="1" thickBot="1">
      <c r="E13225"/>
    </row>
    <row r="13226" spans="5:5" ht="14.25" thickTop="1" thickBot="1">
      <c r="E13226"/>
    </row>
    <row r="13227" spans="5:5" ht="14.25" thickTop="1" thickBot="1">
      <c r="E13227"/>
    </row>
    <row r="13228" spans="5:5" ht="14.25" thickTop="1" thickBot="1">
      <c r="E13228"/>
    </row>
    <row r="13229" spans="5:5" ht="14.25" thickTop="1" thickBot="1">
      <c r="E13229"/>
    </row>
    <row r="13230" spans="5:5" ht="14.25" thickTop="1" thickBot="1">
      <c r="E13230"/>
    </row>
    <row r="13231" spans="5:5" ht="14.25" thickTop="1" thickBot="1">
      <c r="E13231"/>
    </row>
    <row r="13232" spans="5:5" ht="14.25" thickTop="1" thickBot="1">
      <c r="E13232"/>
    </row>
    <row r="13233" spans="5:5" ht="14.25" thickTop="1" thickBot="1">
      <c r="E13233"/>
    </row>
    <row r="13234" spans="5:5" ht="14.25" thickTop="1" thickBot="1">
      <c r="E13234"/>
    </row>
    <row r="13235" spans="5:5" ht="14.25" thickTop="1" thickBot="1">
      <c r="E13235"/>
    </row>
    <row r="13236" spans="5:5" ht="14.25" thickTop="1" thickBot="1">
      <c r="E13236"/>
    </row>
    <row r="13237" spans="5:5" ht="14.25" thickTop="1" thickBot="1">
      <c r="E13237"/>
    </row>
    <row r="13238" spans="5:5" ht="14.25" thickTop="1" thickBot="1">
      <c r="E13238"/>
    </row>
    <row r="13239" spans="5:5" ht="14.25" thickTop="1" thickBot="1">
      <c r="E13239"/>
    </row>
    <row r="13240" spans="5:5" ht="14.25" thickTop="1" thickBot="1">
      <c r="E13240"/>
    </row>
    <row r="13241" spans="5:5" ht="14.25" thickTop="1" thickBot="1">
      <c r="E13241"/>
    </row>
    <row r="13242" spans="5:5" ht="14.25" thickTop="1" thickBot="1">
      <c r="E13242"/>
    </row>
    <row r="13243" spans="5:5" ht="14.25" thickTop="1" thickBot="1">
      <c r="E13243"/>
    </row>
    <row r="13244" spans="5:5" ht="14.25" thickTop="1" thickBot="1">
      <c r="E13244"/>
    </row>
    <row r="13245" spans="5:5" ht="14.25" thickTop="1" thickBot="1">
      <c r="E13245"/>
    </row>
    <row r="13246" spans="5:5" ht="14.25" thickTop="1" thickBot="1">
      <c r="E13246"/>
    </row>
    <row r="13247" spans="5:5" ht="14.25" thickTop="1" thickBot="1">
      <c r="E13247"/>
    </row>
    <row r="13248" spans="5:5" ht="14.25" thickTop="1" thickBot="1">
      <c r="E13248"/>
    </row>
    <row r="13249" spans="5:5" ht="14.25" thickTop="1" thickBot="1">
      <c r="E13249"/>
    </row>
    <row r="13250" spans="5:5" ht="14.25" thickTop="1" thickBot="1">
      <c r="E13250"/>
    </row>
    <row r="13251" spans="5:5" ht="14.25" thickTop="1" thickBot="1">
      <c r="E13251"/>
    </row>
    <row r="13252" spans="5:5" ht="14.25" thickTop="1" thickBot="1">
      <c r="E13252"/>
    </row>
    <row r="13253" spans="5:5" ht="14.25" thickTop="1" thickBot="1">
      <c r="E13253"/>
    </row>
    <row r="13254" spans="5:5" ht="14.25" thickTop="1" thickBot="1">
      <c r="E13254"/>
    </row>
    <row r="13255" spans="5:5" ht="14.25" thickTop="1" thickBot="1">
      <c r="E13255"/>
    </row>
    <row r="13256" spans="5:5" ht="14.25" thickTop="1" thickBot="1">
      <c r="E13256"/>
    </row>
    <row r="13257" spans="5:5" ht="14.25" thickTop="1" thickBot="1">
      <c r="E13257"/>
    </row>
    <row r="13258" spans="5:5" ht="14.25" thickTop="1" thickBot="1">
      <c r="E13258"/>
    </row>
    <row r="13259" spans="5:5" ht="14.25" thickTop="1" thickBot="1">
      <c r="E13259"/>
    </row>
    <row r="13260" spans="5:5" ht="14.25" thickTop="1" thickBot="1">
      <c r="E13260"/>
    </row>
    <row r="13261" spans="5:5" ht="14.25" thickTop="1" thickBot="1">
      <c r="E13261"/>
    </row>
    <row r="13262" spans="5:5" ht="14.25" thickTop="1" thickBot="1">
      <c r="E13262"/>
    </row>
    <row r="13263" spans="5:5" ht="14.25" thickTop="1" thickBot="1">
      <c r="E13263"/>
    </row>
    <row r="13264" spans="5:5" ht="14.25" thickTop="1" thickBot="1">
      <c r="E13264"/>
    </row>
    <row r="13265" spans="5:5" ht="14.25" thickTop="1" thickBot="1">
      <c r="E13265"/>
    </row>
    <row r="13266" spans="5:5" ht="14.25" thickTop="1" thickBot="1">
      <c r="E13266"/>
    </row>
    <row r="13267" spans="5:5" ht="14.25" thickTop="1" thickBot="1">
      <c r="E13267"/>
    </row>
    <row r="13268" spans="5:5" ht="14.25" thickTop="1" thickBot="1">
      <c r="E13268"/>
    </row>
    <row r="13269" spans="5:5" ht="14.25" thickTop="1" thickBot="1">
      <c r="E13269"/>
    </row>
    <row r="13270" spans="5:5" ht="14.25" thickTop="1" thickBot="1">
      <c r="E13270"/>
    </row>
    <row r="13271" spans="5:5" ht="14.25" thickTop="1" thickBot="1">
      <c r="E13271"/>
    </row>
    <row r="13272" spans="5:5" ht="14.25" thickTop="1" thickBot="1">
      <c r="E13272"/>
    </row>
    <row r="13273" spans="5:5" ht="14.25" thickTop="1" thickBot="1">
      <c r="E13273"/>
    </row>
    <row r="13274" spans="5:5" ht="14.25" thickTop="1" thickBot="1">
      <c r="E13274"/>
    </row>
    <row r="13275" spans="5:5" ht="14.25" thickTop="1" thickBot="1">
      <c r="E13275"/>
    </row>
    <row r="13276" spans="5:5" ht="14.25" thickTop="1" thickBot="1">
      <c r="E13276"/>
    </row>
    <row r="13277" spans="5:5" ht="14.25" thickTop="1" thickBot="1">
      <c r="E13277"/>
    </row>
    <row r="13278" spans="5:5" ht="14.25" thickTop="1" thickBot="1">
      <c r="E13278"/>
    </row>
    <row r="13279" spans="5:5" ht="14.25" thickTop="1" thickBot="1">
      <c r="E13279"/>
    </row>
    <row r="13280" spans="5:5" ht="14.25" thickTop="1" thickBot="1">
      <c r="E13280"/>
    </row>
    <row r="13281" spans="5:5" ht="14.25" thickTop="1" thickBot="1">
      <c r="E13281"/>
    </row>
    <row r="13282" spans="5:5" ht="14.25" thickTop="1" thickBot="1">
      <c r="E13282"/>
    </row>
    <row r="13283" spans="5:5" ht="14.25" thickTop="1" thickBot="1">
      <c r="E13283"/>
    </row>
    <row r="13284" spans="5:5" ht="14.25" thickTop="1" thickBot="1">
      <c r="E13284"/>
    </row>
    <row r="13285" spans="5:5" ht="14.25" thickTop="1" thickBot="1">
      <c r="E13285"/>
    </row>
    <row r="13286" spans="5:5" ht="14.25" thickTop="1" thickBot="1">
      <c r="E13286"/>
    </row>
    <row r="13287" spans="5:5" ht="14.25" thickTop="1" thickBot="1">
      <c r="E13287"/>
    </row>
    <row r="13288" spans="5:5" ht="14.25" thickTop="1" thickBot="1">
      <c r="E13288"/>
    </row>
    <row r="13289" spans="5:5" ht="14.25" thickTop="1" thickBot="1">
      <c r="E13289"/>
    </row>
    <row r="13290" spans="5:5" ht="14.25" thickTop="1" thickBot="1">
      <c r="E13290"/>
    </row>
    <row r="13291" spans="5:5" ht="14.25" thickTop="1" thickBot="1">
      <c r="E13291"/>
    </row>
    <row r="13292" spans="5:5" ht="14.25" thickTop="1" thickBot="1">
      <c r="E13292"/>
    </row>
    <row r="13293" spans="5:5" ht="14.25" thickTop="1" thickBot="1">
      <c r="E13293"/>
    </row>
    <row r="13294" spans="5:5" ht="14.25" thickTop="1" thickBot="1">
      <c r="E13294"/>
    </row>
    <row r="13295" spans="5:5" ht="14.25" thickTop="1" thickBot="1">
      <c r="E13295"/>
    </row>
    <row r="13296" spans="5:5" ht="14.25" thickTop="1" thickBot="1">
      <c r="E13296"/>
    </row>
    <row r="13297" spans="5:5" ht="14.25" thickTop="1" thickBot="1">
      <c r="E13297"/>
    </row>
    <row r="13298" spans="5:5" ht="14.25" thickTop="1" thickBot="1">
      <c r="E13298"/>
    </row>
    <row r="13299" spans="5:5" ht="14.25" thickTop="1" thickBot="1">
      <c r="E13299"/>
    </row>
    <row r="13300" spans="5:5" ht="14.25" thickTop="1" thickBot="1">
      <c r="E13300"/>
    </row>
    <row r="13301" spans="5:5" ht="14.25" thickTop="1" thickBot="1">
      <c r="E13301"/>
    </row>
    <row r="13302" spans="5:5" ht="14.25" thickTop="1" thickBot="1">
      <c r="E13302"/>
    </row>
    <row r="13303" spans="5:5" ht="14.25" thickTop="1" thickBot="1">
      <c r="E13303"/>
    </row>
    <row r="13304" spans="5:5" ht="14.25" thickTop="1" thickBot="1">
      <c r="E13304"/>
    </row>
    <row r="13305" spans="5:5" ht="14.25" thickTop="1" thickBot="1">
      <c r="E13305"/>
    </row>
    <row r="13306" spans="5:5" ht="14.25" thickTop="1" thickBot="1">
      <c r="E13306"/>
    </row>
    <row r="13307" spans="5:5" ht="14.25" thickTop="1" thickBot="1">
      <c r="E13307"/>
    </row>
    <row r="13308" spans="5:5" ht="14.25" thickTop="1" thickBot="1">
      <c r="E13308"/>
    </row>
    <row r="13309" spans="5:5" ht="14.25" thickTop="1" thickBot="1">
      <c r="E13309"/>
    </row>
    <row r="13310" spans="5:5" ht="14.25" thickTop="1" thickBot="1">
      <c r="E13310"/>
    </row>
    <row r="13311" spans="5:5" ht="14.25" thickTop="1" thickBot="1">
      <c r="E13311"/>
    </row>
    <row r="13312" spans="5:5" ht="14.25" thickTop="1" thickBot="1">
      <c r="E13312"/>
    </row>
    <row r="13313" spans="5:5" ht="14.25" thickTop="1" thickBot="1">
      <c r="E13313"/>
    </row>
    <row r="13314" spans="5:5" ht="14.25" thickTop="1" thickBot="1">
      <c r="E13314"/>
    </row>
    <row r="13315" spans="5:5" ht="14.25" thickTop="1" thickBot="1">
      <c r="E13315"/>
    </row>
    <row r="13316" spans="5:5" ht="14.25" thickTop="1" thickBot="1">
      <c r="E13316"/>
    </row>
    <row r="13317" spans="5:5" ht="14.25" thickTop="1" thickBot="1">
      <c r="E13317"/>
    </row>
    <row r="13318" spans="5:5" ht="14.25" thickTop="1" thickBot="1">
      <c r="E13318"/>
    </row>
    <row r="13319" spans="5:5" ht="14.25" thickTop="1" thickBot="1">
      <c r="E13319"/>
    </row>
    <row r="13320" spans="5:5" ht="14.25" thickTop="1" thickBot="1">
      <c r="E13320"/>
    </row>
    <row r="13321" spans="5:5" ht="14.25" thickTop="1" thickBot="1">
      <c r="E13321"/>
    </row>
    <row r="13322" spans="5:5" ht="14.25" thickTop="1" thickBot="1">
      <c r="E13322"/>
    </row>
    <row r="13323" spans="5:5" ht="14.25" thickTop="1" thickBot="1">
      <c r="E13323"/>
    </row>
    <row r="13324" spans="5:5" ht="14.25" thickTop="1" thickBot="1">
      <c r="E13324"/>
    </row>
    <row r="13325" spans="5:5" ht="14.25" thickTop="1" thickBot="1">
      <c r="E13325"/>
    </row>
    <row r="13326" spans="5:5" ht="14.25" thickTop="1" thickBot="1">
      <c r="E13326"/>
    </row>
    <row r="13327" spans="5:5" ht="14.25" thickTop="1" thickBot="1">
      <c r="E13327"/>
    </row>
    <row r="13328" spans="5:5" ht="14.25" thickTop="1" thickBot="1">
      <c r="E13328"/>
    </row>
    <row r="13329" spans="5:5" ht="14.25" thickTop="1" thickBot="1">
      <c r="E13329"/>
    </row>
    <row r="13330" spans="5:5" ht="14.25" thickTop="1" thickBot="1">
      <c r="E13330"/>
    </row>
    <row r="13331" spans="5:5" ht="14.25" thickTop="1" thickBot="1">
      <c r="E13331"/>
    </row>
    <row r="13332" spans="5:5" ht="14.25" thickTop="1" thickBot="1">
      <c r="E13332"/>
    </row>
    <row r="13333" spans="5:5" ht="14.25" thickTop="1" thickBot="1">
      <c r="E13333"/>
    </row>
    <row r="13334" spans="5:5" ht="14.25" thickTop="1" thickBot="1">
      <c r="E13334"/>
    </row>
    <row r="13335" spans="5:5" ht="14.25" thickTop="1" thickBot="1">
      <c r="E13335"/>
    </row>
    <row r="13336" spans="5:5" ht="14.25" thickTop="1" thickBot="1">
      <c r="E13336"/>
    </row>
    <row r="13337" spans="5:5" ht="14.25" thickTop="1" thickBot="1">
      <c r="E13337"/>
    </row>
    <row r="13338" spans="5:5" ht="14.25" thickTop="1" thickBot="1">
      <c r="E13338"/>
    </row>
    <row r="13339" spans="5:5" ht="14.25" thickTop="1" thickBot="1">
      <c r="E13339"/>
    </row>
    <row r="13340" spans="5:5" ht="14.25" thickTop="1" thickBot="1">
      <c r="E13340"/>
    </row>
    <row r="13341" spans="5:5" ht="14.25" thickTop="1" thickBot="1">
      <c r="E13341"/>
    </row>
    <row r="13342" spans="5:5" ht="14.25" thickTop="1" thickBot="1">
      <c r="E13342"/>
    </row>
    <row r="13343" spans="5:5" ht="14.25" thickTop="1" thickBot="1">
      <c r="E13343"/>
    </row>
    <row r="13344" spans="5:5" ht="14.25" thickTop="1" thickBot="1">
      <c r="E13344"/>
    </row>
    <row r="13345" spans="5:5" ht="14.25" thickTop="1" thickBot="1">
      <c r="E13345"/>
    </row>
    <row r="13346" spans="5:5" ht="14.25" thickTop="1" thickBot="1">
      <c r="E13346"/>
    </row>
    <row r="13347" spans="5:5" ht="14.25" thickTop="1" thickBot="1">
      <c r="E13347"/>
    </row>
    <row r="13348" spans="5:5" ht="14.25" thickTop="1" thickBot="1">
      <c r="E13348"/>
    </row>
    <row r="13349" spans="5:5" ht="14.25" thickTop="1" thickBot="1">
      <c r="E13349"/>
    </row>
    <row r="13350" spans="5:5" ht="14.25" thickTop="1" thickBot="1">
      <c r="E13350"/>
    </row>
    <row r="13351" spans="5:5" ht="14.25" thickTop="1" thickBot="1">
      <c r="E13351"/>
    </row>
    <row r="13352" spans="5:5" ht="14.25" thickTop="1" thickBot="1">
      <c r="E13352"/>
    </row>
    <row r="13353" spans="5:5" ht="14.25" thickTop="1" thickBot="1">
      <c r="E13353"/>
    </row>
    <row r="13354" spans="5:5" ht="14.25" thickTop="1" thickBot="1">
      <c r="E13354"/>
    </row>
    <row r="13355" spans="5:5" ht="14.25" thickTop="1" thickBot="1">
      <c r="E13355"/>
    </row>
    <row r="13356" spans="5:5" ht="14.25" thickTop="1" thickBot="1">
      <c r="E13356"/>
    </row>
    <row r="13357" spans="5:5" ht="14.25" thickTop="1" thickBot="1">
      <c r="E13357"/>
    </row>
    <row r="13358" spans="5:5" ht="14.25" thickTop="1" thickBot="1">
      <c r="E13358"/>
    </row>
    <row r="13359" spans="5:5" ht="14.25" thickTop="1" thickBot="1">
      <c r="E13359"/>
    </row>
    <row r="13360" spans="5:5" ht="14.25" thickTop="1" thickBot="1">
      <c r="E13360"/>
    </row>
    <row r="13361" spans="5:5" ht="14.25" thickTop="1" thickBot="1">
      <c r="E13361"/>
    </row>
    <row r="13362" spans="5:5" ht="14.25" thickTop="1" thickBot="1">
      <c r="E13362"/>
    </row>
    <row r="13363" spans="5:5" ht="14.25" thickTop="1" thickBot="1">
      <c r="E13363"/>
    </row>
    <row r="13364" spans="5:5" ht="14.25" thickTop="1" thickBot="1">
      <c r="E13364"/>
    </row>
    <row r="13365" spans="5:5" ht="14.25" thickTop="1" thickBot="1">
      <c r="E13365"/>
    </row>
    <row r="13366" spans="5:5" ht="14.25" thickTop="1" thickBot="1">
      <c r="E13366"/>
    </row>
    <row r="13367" spans="5:5" ht="14.25" thickTop="1" thickBot="1">
      <c r="E13367"/>
    </row>
    <row r="13368" spans="5:5" ht="14.25" thickTop="1" thickBot="1">
      <c r="E13368"/>
    </row>
    <row r="13369" spans="5:5" ht="14.25" thickTop="1" thickBot="1">
      <c r="E13369"/>
    </row>
    <row r="13370" spans="5:5" ht="14.25" thickTop="1" thickBot="1">
      <c r="E13370"/>
    </row>
    <row r="13371" spans="5:5" ht="14.25" thickTop="1" thickBot="1">
      <c r="E13371"/>
    </row>
    <row r="13372" spans="5:5" ht="14.25" thickTop="1" thickBot="1">
      <c r="E13372"/>
    </row>
    <row r="13373" spans="5:5" ht="14.25" thickTop="1" thickBot="1">
      <c r="E13373"/>
    </row>
    <row r="13374" spans="5:5" ht="14.25" thickTop="1" thickBot="1">
      <c r="E13374"/>
    </row>
    <row r="13375" spans="5:5" ht="14.25" thickTop="1" thickBot="1">
      <c r="E13375"/>
    </row>
    <row r="13376" spans="5:5" ht="14.25" thickTop="1" thickBot="1">
      <c r="E13376"/>
    </row>
    <row r="13377" spans="5:5" ht="14.25" thickTop="1" thickBot="1">
      <c r="E13377"/>
    </row>
    <row r="13378" spans="5:5" ht="14.25" thickTop="1" thickBot="1">
      <c r="E13378"/>
    </row>
    <row r="13379" spans="5:5" ht="14.25" thickTop="1" thickBot="1">
      <c r="E13379"/>
    </row>
    <row r="13380" spans="5:5" ht="14.25" thickTop="1" thickBot="1">
      <c r="E13380"/>
    </row>
    <row r="13381" spans="5:5" ht="14.25" thickTop="1" thickBot="1">
      <c r="E13381"/>
    </row>
    <row r="13382" spans="5:5" ht="14.25" thickTop="1" thickBot="1">
      <c r="E13382"/>
    </row>
    <row r="13383" spans="5:5" ht="14.25" thickTop="1" thickBot="1">
      <c r="E13383"/>
    </row>
    <row r="13384" spans="5:5" ht="14.25" thickTop="1" thickBot="1">
      <c r="E13384"/>
    </row>
    <row r="13385" spans="5:5" ht="14.25" thickTop="1" thickBot="1">
      <c r="E13385"/>
    </row>
    <row r="13386" spans="5:5" ht="14.25" thickTop="1" thickBot="1">
      <c r="E13386"/>
    </row>
    <row r="13387" spans="5:5" ht="14.25" thickTop="1" thickBot="1">
      <c r="E13387"/>
    </row>
    <row r="13388" spans="5:5" ht="14.25" thickTop="1" thickBot="1">
      <c r="E13388"/>
    </row>
    <row r="13389" spans="5:5" ht="14.25" thickTop="1" thickBot="1">
      <c r="E13389"/>
    </row>
    <row r="13390" spans="5:5" ht="14.25" thickTop="1" thickBot="1">
      <c r="E13390"/>
    </row>
    <row r="13391" spans="5:5" ht="14.25" thickTop="1" thickBot="1">
      <c r="E13391"/>
    </row>
    <row r="13392" spans="5:5" ht="14.25" thickTop="1" thickBot="1">
      <c r="E13392"/>
    </row>
    <row r="13393" spans="5:5" ht="14.25" thickTop="1" thickBot="1">
      <c r="E13393"/>
    </row>
    <row r="13394" spans="5:5" ht="14.25" thickTop="1" thickBot="1">
      <c r="E13394"/>
    </row>
    <row r="13395" spans="5:5" ht="14.25" thickTop="1" thickBot="1">
      <c r="E13395"/>
    </row>
    <row r="13396" spans="5:5" ht="14.25" thickTop="1" thickBot="1">
      <c r="E13396"/>
    </row>
    <row r="13397" spans="5:5" ht="14.25" thickTop="1" thickBot="1">
      <c r="E13397"/>
    </row>
    <row r="13398" spans="5:5" ht="14.25" thickTop="1" thickBot="1">
      <c r="E13398"/>
    </row>
    <row r="13399" spans="5:5" ht="14.25" thickTop="1" thickBot="1">
      <c r="E13399"/>
    </row>
    <row r="13400" spans="5:5" ht="14.25" thickTop="1" thickBot="1">
      <c r="E13400"/>
    </row>
    <row r="13401" spans="5:5" ht="14.25" thickTop="1" thickBot="1">
      <c r="E13401"/>
    </row>
    <row r="13402" spans="5:5" ht="14.25" thickTop="1" thickBot="1">
      <c r="E13402"/>
    </row>
    <row r="13403" spans="5:5" ht="14.25" thickTop="1" thickBot="1">
      <c r="E13403"/>
    </row>
    <row r="13404" spans="5:5" ht="14.25" thickTop="1" thickBot="1">
      <c r="E13404"/>
    </row>
    <row r="13405" spans="5:5" ht="14.25" thickTop="1" thickBot="1">
      <c r="E13405"/>
    </row>
    <row r="13406" spans="5:5" ht="14.25" thickTop="1" thickBot="1">
      <c r="E13406"/>
    </row>
    <row r="13407" spans="5:5" ht="14.25" thickTop="1" thickBot="1">
      <c r="E13407"/>
    </row>
    <row r="13408" spans="5:5" ht="14.25" thickTop="1" thickBot="1">
      <c r="E13408"/>
    </row>
    <row r="13409" spans="5:5" ht="14.25" thickTop="1" thickBot="1">
      <c r="E13409"/>
    </row>
    <row r="13410" spans="5:5" ht="14.25" thickTop="1" thickBot="1">
      <c r="E13410"/>
    </row>
    <row r="13411" spans="5:5" ht="14.25" thickTop="1" thickBot="1">
      <c r="E13411"/>
    </row>
    <row r="13412" spans="5:5" ht="14.25" thickTop="1" thickBot="1">
      <c r="E13412"/>
    </row>
    <row r="13413" spans="5:5" ht="14.25" thickTop="1" thickBot="1">
      <c r="E13413"/>
    </row>
    <row r="13414" spans="5:5" ht="14.25" thickTop="1" thickBot="1">
      <c r="E13414"/>
    </row>
    <row r="13415" spans="5:5" ht="14.25" thickTop="1" thickBot="1">
      <c r="E13415"/>
    </row>
    <row r="13416" spans="5:5" ht="14.25" thickTop="1" thickBot="1">
      <c r="E13416"/>
    </row>
    <row r="13417" spans="5:5" ht="14.25" thickTop="1" thickBot="1">
      <c r="E13417"/>
    </row>
    <row r="13418" spans="5:5" ht="14.25" thickTop="1" thickBot="1">
      <c r="E13418"/>
    </row>
    <row r="13419" spans="5:5" ht="14.25" thickTop="1" thickBot="1">
      <c r="E13419"/>
    </row>
    <row r="13420" spans="5:5" ht="14.25" thickTop="1" thickBot="1">
      <c r="E13420"/>
    </row>
    <row r="13421" spans="5:5" ht="14.25" thickTop="1" thickBot="1">
      <c r="E13421"/>
    </row>
    <row r="13422" spans="5:5" ht="14.25" thickTop="1" thickBot="1">
      <c r="E13422"/>
    </row>
    <row r="13423" spans="5:5" ht="14.25" thickTop="1" thickBot="1">
      <c r="E13423"/>
    </row>
    <row r="13424" spans="5:5" ht="14.25" thickTop="1" thickBot="1">
      <c r="E13424"/>
    </row>
    <row r="13425" spans="5:5" ht="14.25" thickTop="1" thickBot="1">
      <c r="E13425"/>
    </row>
    <row r="13426" spans="5:5" ht="14.25" thickTop="1" thickBot="1">
      <c r="E13426"/>
    </row>
    <row r="13427" spans="5:5" ht="14.25" thickTop="1" thickBot="1">
      <c r="E13427"/>
    </row>
    <row r="13428" spans="5:5" ht="14.25" thickTop="1" thickBot="1">
      <c r="E13428"/>
    </row>
    <row r="13429" spans="5:5" ht="14.25" thickTop="1" thickBot="1">
      <c r="E13429"/>
    </row>
    <row r="13430" spans="5:5" ht="14.25" thickTop="1" thickBot="1">
      <c r="E13430"/>
    </row>
    <row r="13431" spans="5:5" ht="14.25" thickTop="1" thickBot="1">
      <c r="E13431"/>
    </row>
    <row r="13432" spans="5:5" ht="14.25" thickTop="1" thickBot="1">
      <c r="E13432"/>
    </row>
    <row r="13433" spans="5:5" ht="14.25" thickTop="1" thickBot="1">
      <c r="E13433"/>
    </row>
    <row r="13434" spans="5:5" ht="14.25" thickTop="1" thickBot="1">
      <c r="E13434"/>
    </row>
    <row r="13435" spans="5:5" ht="14.25" thickTop="1" thickBot="1">
      <c r="E13435"/>
    </row>
    <row r="13436" spans="5:5" ht="14.25" thickTop="1" thickBot="1">
      <c r="E13436"/>
    </row>
    <row r="13437" spans="5:5" ht="14.25" thickTop="1" thickBot="1">
      <c r="E13437"/>
    </row>
    <row r="13438" spans="5:5" ht="14.25" thickTop="1" thickBot="1">
      <c r="E13438"/>
    </row>
    <row r="13439" spans="5:5" ht="14.25" thickTop="1" thickBot="1">
      <c r="E13439"/>
    </row>
    <row r="13440" spans="5:5" ht="14.25" thickTop="1" thickBot="1">
      <c r="E13440"/>
    </row>
    <row r="13441" spans="5:5" ht="14.25" thickTop="1" thickBot="1">
      <c r="E13441"/>
    </row>
    <row r="13442" spans="5:5" ht="14.25" thickTop="1" thickBot="1">
      <c r="E13442"/>
    </row>
    <row r="13443" spans="5:5" ht="14.25" thickTop="1" thickBot="1">
      <c r="E13443"/>
    </row>
    <row r="13444" spans="5:5" ht="14.25" thickTop="1" thickBot="1">
      <c r="E13444"/>
    </row>
    <row r="13445" spans="5:5" ht="14.25" thickTop="1" thickBot="1">
      <c r="E13445"/>
    </row>
    <row r="13446" spans="5:5" ht="14.25" thickTop="1" thickBot="1">
      <c r="E13446"/>
    </row>
    <row r="13447" spans="5:5" ht="14.25" thickTop="1" thickBot="1">
      <c r="E13447"/>
    </row>
    <row r="13448" spans="5:5" ht="14.25" thickTop="1" thickBot="1">
      <c r="E13448"/>
    </row>
    <row r="13449" spans="5:5" ht="14.25" thickTop="1" thickBot="1">
      <c r="E13449"/>
    </row>
    <row r="13450" spans="5:5" ht="14.25" thickTop="1" thickBot="1">
      <c r="E13450"/>
    </row>
    <row r="13451" spans="5:5" ht="14.25" thickTop="1" thickBot="1">
      <c r="E13451"/>
    </row>
    <row r="13452" spans="5:5" ht="14.25" thickTop="1" thickBot="1">
      <c r="E13452"/>
    </row>
    <row r="13453" spans="5:5" ht="14.25" thickTop="1" thickBot="1">
      <c r="E13453"/>
    </row>
    <row r="13454" spans="5:5" ht="14.25" thickTop="1" thickBot="1">
      <c r="E13454"/>
    </row>
    <row r="13455" spans="5:5" ht="14.25" thickTop="1" thickBot="1">
      <c r="E13455"/>
    </row>
    <row r="13456" spans="5:5" ht="14.25" thickTop="1" thickBot="1">
      <c r="E13456"/>
    </row>
    <row r="13457" spans="5:5" ht="14.25" thickTop="1" thickBot="1">
      <c r="E13457"/>
    </row>
    <row r="13458" spans="5:5" ht="14.25" thickTop="1" thickBot="1">
      <c r="E13458"/>
    </row>
    <row r="13459" spans="5:5" ht="14.25" thickTop="1" thickBot="1">
      <c r="E13459"/>
    </row>
    <row r="13460" spans="5:5" ht="14.25" thickTop="1" thickBot="1">
      <c r="E13460"/>
    </row>
    <row r="13461" spans="5:5" ht="14.25" thickTop="1" thickBot="1">
      <c r="E13461"/>
    </row>
    <row r="13462" spans="5:5" ht="14.25" thickTop="1" thickBot="1">
      <c r="E13462"/>
    </row>
    <row r="13463" spans="5:5" ht="14.25" thickTop="1" thickBot="1">
      <c r="E13463"/>
    </row>
    <row r="13464" spans="5:5" ht="14.25" thickTop="1" thickBot="1">
      <c r="E13464"/>
    </row>
    <row r="13465" spans="5:5" ht="14.25" thickTop="1" thickBot="1">
      <c r="E13465"/>
    </row>
    <row r="13466" spans="5:5" ht="14.25" thickTop="1" thickBot="1">
      <c r="E13466"/>
    </row>
    <row r="13467" spans="5:5" ht="14.25" thickTop="1" thickBot="1">
      <c r="E13467"/>
    </row>
    <row r="13468" spans="5:5" ht="14.25" thickTop="1" thickBot="1">
      <c r="E13468"/>
    </row>
    <row r="13469" spans="5:5" ht="14.25" thickTop="1" thickBot="1">
      <c r="E13469"/>
    </row>
    <row r="13470" spans="5:5" ht="14.25" thickTop="1" thickBot="1">
      <c r="E13470"/>
    </row>
    <row r="13471" spans="5:5" ht="14.25" thickTop="1" thickBot="1">
      <c r="E13471"/>
    </row>
    <row r="13472" spans="5:5" ht="14.25" thickTop="1" thickBot="1">
      <c r="E13472"/>
    </row>
    <row r="13473" spans="5:5" ht="14.25" thickTop="1" thickBot="1">
      <c r="E13473"/>
    </row>
    <row r="13474" spans="5:5" ht="14.25" thickTop="1" thickBot="1">
      <c r="E13474"/>
    </row>
    <row r="13475" spans="5:5" ht="14.25" thickTop="1" thickBot="1">
      <c r="E13475"/>
    </row>
    <row r="13476" spans="5:5" ht="14.25" thickTop="1" thickBot="1">
      <c r="E13476"/>
    </row>
    <row r="13477" spans="5:5" ht="14.25" thickTop="1" thickBot="1">
      <c r="E13477"/>
    </row>
    <row r="13478" spans="5:5" ht="14.25" thickTop="1" thickBot="1">
      <c r="E13478"/>
    </row>
    <row r="13479" spans="5:5" ht="14.25" thickTop="1" thickBot="1">
      <c r="E13479"/>
    </row>
    <row r="13480" spans="5:5" ht="14.25" thickTop="1" thickBot="1">
      <c r="E13480"/>
    </row>
    <row r="13481" spans="5:5" ht="14.25" thickTop="1" thickBot="1">
      <c r="E13481"/>
    </row>
    <row r="13482" spans="5:5" ht="14.25" thickTop="1" thickBot="1">
      <c r="E13482"/>
    </row>
    <row r="13483" spans="5:5" ht="14.25" thickTop="1" thickBot="1">
      <c r="E13483"/>
    </row>
    <row r="13484" spans="5:5" ht="14.25" thickTop="1" thickBot="1">
      <c r="E13484"/>
    </row>
    <row r="13485" spans="5:5" ht="14.25" thickTop="1" thickBot="1">
      <c r="E13485"/>
    </row>
    <row r="13486" spans="5:5" ht="14.25" thickTop="1" thickBot="1">
      <c r="E13486"/>
    </row>
    <row r="13487" spans="5:5" ht="14.25" thickTop="1" thickBot="1">
      <c r="E13487"/>
    </row>
    <row r="13488" spans="5:5" ht="14.25" thickTop="1" thickBot="1">
      <c r="E13488"/>
    </row>
    <row r="13489" spans="5:5" ht="14.25" thickTop="1" thickBot="1">
      <c r="E13489"/>
    </row>
    <row r="13490" spans="5:5" ht="14.25" thickTop="1" thickBot="1">
      <c r="E13490"/>
    </row>
    <row r="13491" spans="5:5" ht="14.25" thickTop="1" thickBot="1">
      <c r="E13491"/>
    </row>
    <row r="13492" spans="5:5" ht="14.25" thickTop="1" thickBot="1">
      <c r="E13492"/>
    </row>
    <row r="13493" spans="5:5" ht="14.25" thickTop="1" thickBot="1">
      <c r="E13493"/>
    </row>
    <row r="13494" spans="5:5" ht="14.25" thickTop="1" thickBot="1">
      <c r="E13494"/>
    </row>
    <row r="13495" spans="5:5" ht="14.25" thickTop="1" thickBot="1">
      <c r="E13495"/>
    </row>
    <row r="13496" spans="5:5" ht="14.25" thickTop="1" thickBot="1">
      <c r="E13496"/>
    </row>
    <row r="13497" spans="5:5" ht="14.25" thickTop="1" thickBot="1">
      <c r="E13497"/>
    </row>
    <row r="13498" spans="5:5" ht="14.25" thickTop="1" thickBot="1">
      <c r="E13498"/>
    </row>
    <row r="13499" spans="5:5" ht="14.25" thickTop="1" thickBot="1">
      <c r="E13499"/>
    </row>
    <row r="13500" spans="5:5" ht="14.25" thickTop="1" thickBot="1">
      <c r="E13500"/>
    </row>
    <row r="13501" spans="5:5" ht="14.25" thickTop="1" thickBot="1">
      <c r="E13501"/>
    </row>
    <row r="13502" spans="5:5" ht="14.25" thickTop="1" thickBot="1">
      <c r="E13502"/>
    </row>
    <row r="13503" spans="5:5" ht="14.25" thickTop="1" thickBot="1">
      <c r="E13503"/>
    </row>
    <row r="13504" spans="5:5" ht="14.25" thickTop="1" thickBot="1">
      <c r="E13504"/>
    </row>
    <row r="13505" spans="5:5" ht="14.25" thickTop="1" thickBot="1">
      <c r="E13505"/>
    </row>
    <row r="13506" spans="5:5" ht="14.25" thickTop="1" thickBot="1">
      <c r="E13506"/>
    </row>
    <row r="13507" spans="5:5" ht="14.25" thickTop="1" thickBot="1">
      <c r="E13507"/>
    </row>
    <row r="13508" spans="5:5" ht="14.25" thickTop="1" thickBot="1">
      <c r="E13508"/>
    </row>
    <row r="13509" spans="5:5" ht="14.25" thickTop="1" thickBot="1">
      <c r="E13509"/>
    </row>
    <row r="13510" spans="5:5" ht="14.25" thickTop="1" thickBot="1">
      <c r="E13510"/>
    </row>
    <row r="13511" spans="5:5" ht="14.25" thickTop="1" thickBot="1">
      <c r="E13511"/>
    </row>
    <row r="13512" spans="5:5" ht="14.25" thickTop="1" thickBot="1">
      <c r="E13512"/>
    </row>
    <row r="13513" spans="5:5" ht="14.25" thickTop="1" thickBot="1">
      <c r="E13513"/>
    </row>
    <row r="13514" spans="5:5" ht="14.25" thickTop="1" thickBot="1">
      <c r="E13514"/>
    </row>
    <row r="13515" spans="5:5" ht="14.25" thickTop="1" thickBot="1">
      <c r="E13515"/>
    </row>
    <row r="13516" spans="5:5" ht="14.25" thickTop="1" thickBot="1">
      <c r="E13516"/>
    </row>
    <row r="13517" spans="5:5" ht="14.25" thickTop="1" thickBot="1">
      <c r="E13517"/>
    </row>
    <row r="13518" spans="5:5" ht="14.25" thickTop="1" thickBot="1">
      <c r="E13518"/>
    </row>
    <row r="13519" spans="5:5" ht="14.25" thickTop="1" thickBot="1">
      <c r="E13519"/>
    </row>
    <row r="13520" spans="5:5" ht="14.25" thickTop="1" thickBot="1">
      <c r="E13520"/>
    </row>
    <row r="13521" spans="5:5" ht="14.25" thickTop="1" thickBot="1">
      <c r="E13521"/>
    </row>
    <row r="13522" spans="5:5" ht="14.25" thickTop="1" thickBot="1">
      <c r="E13522"/>
    </row>
    <row r="13523" spans="5:5" ht="14.25" thickTop="1" thickBot="1">
      <c r="E13523"/>
    </row>
    <row r="13524" spans="5:5" ht="14.25" thickTop="1" thickBot="1">
      <c r="E13524"/>
    </row>
    <row r="13525" spans="5:5" ht="14.25" thickTop="1" thickBot="1">
      <c r="E13525"/>
    </row>
    <row r="13526" spans="5:5" ht="14.25" thickTop="1" thickBot="1">
      <c r="E13526"/>
    </row>
    <row r="13527" spans="5:5" ht="14.25" thickTop="1" thickBot="1">
      <c r="E13527"/>
    </row>
    <row r="13528" spans="5:5" ht="14.25" thickTop="1" thickBot="1">
      <c r="E13528"/>
    </row>
    <row r="13529" spans="5:5" ht="14.25" thickTop="1" thickBot="1">
      <c r="E13529"/>
    </row>
    <row r="13530" spans="5:5" ht="14.25" thickTop="1" thickBot="1">
      <c r="E13530"/>
    </row>
    <row r="13531" spans="5:5" ht="14.25" thickTop="1" thickBot="1">
      <c r="E13531"/>
    </row>
    <row r="13532" spans="5:5" ht="14.25" thickTop="1" thickBot="1">
      <c r="E13532"/>
    </row>
    <row r="13533" spans="5:5" ht="14.25" thickTop="1" thickBot="1">
      <c r="E13533"/>
    </row>
    <row r="13534" spans="5:5" ht="14.25" thickTop="1" thickBot="1">
      <c r="E13534"/>
    </row>
    <row r="13535" spans="5:5" ht="14.25" thickTop="1" thickBot="1">
      <c r="E13535"/>
    </row>
    <row r="13536" spans="5:5" ht="14.25" thickTop="1" thickBot="1">
      <c r="E13536"/>
    </row>
    <row r="13537" spans="5:5" ht="14.25" thickTop="1" thickBot="1">
      <c r="E13537"/>
    </row>
    <row r="13538" spans="5:5" ht="14.25" thickTop="1" thickBot="1">
      <c r="E13538"/>
    </row>
    <row r="13539" spans="5:5" ht="14.25" thickTop="1" thickBot="1">
      <c r="E13539"/>
    </row>
    <row r="13540" spans="5:5" ht="14.25" thickTop="1" thickBot="1">
      <c r="E13540"/>
    </row>
    <row r="13541" spans="5:5" ht="14.25" thickTop="1" thickBot="1">
      <c r="E13541"/>
    </row>
    <row r="13542" spans="5:5" ht="14.25" thickTop="1" thickBot="1">
      <c r="E13542"/>
    </row>
    <row r="13543" spans="5:5" ht="14.25" thickTop="1" thickBot="1">
      <c r="E13543"/>
    </row>
    <row r="13544" spans="5:5" ht="14.25" thickTop="1" thickBot="1">
      <c r="E13544"/>
    </row>
    <row r="13545" spans="5:5" ht="14.25" thickTop="1" thickBot="1">
      <c r="E13545"/>
    </row>
    <row r="13546" spans="5:5" ht="14.25" thickTop="1" thickBot="1">
      <c r="E13546"/>
    </row>
    <row r="13547" spans="5:5" ht="14.25" thickTop="1" thickBot="1">
      <c r="E13547"/>
    </row>
    <row r="13548" spans="5:5" ht="14.25" thickTop="1" thickBot="1">
      <c r="E13548"/>
    </row>
    <row r="13549" spans="5:5" ht="14.25" thickTop="1" thickBot="1">
      <c r="E13549"/>
    </row>
    <row r="13550" spans="5:5" ht="14.25" thickTop="1" thickBot="1">
      <c r="E13550"/>
    </row>
    <row r="13551" spans="5:5" ht="14.25" thickTop="1" thickBot="1">
      <c r="E13551"/>
    </row>
    <row r="13552" spans="5:5" ht="14.25" thickTop="1" thickBot="1">
      <c r="E13552"/>
    </row>
    <row r="13553" spans="5:5" ht="14.25" thickTop="1" thickBot="1">
      <c r="E13553"/>
    </row>
    <row r="13554" spans="5:5" ht="14.25" thickTop="1" thickBot="1">
      <c r="E13554"/>
    </row>
    <row r="13555" spans="5:5" ht="14.25" thickTop="1" thickBot="1">
      <c r="E13555"/>
    </row>
    <row r="13556" spans="5:5" ht="14.25" thickTop="1" thickBot="1">
      <c r="E13556"/>
    </row>
    <row r="13557" spans="5:5" ht="14.25" thickTop="1" thickBot="1">
      <c r="E13557"/>
    </row>
    <row r="13558" spans="5:5" ht="14.25" thickTop="1" thickBot="1">
      <c r="E13558"/>
    </row>
    <row r="13559" spans="5:5" ht="14.25" thickTop="1" thickBot="1">
      <c r="E13559"/>
    </row>
    <row r="13560" spans="5:5" ht="14.25" thickTop="1" thickBot="1">
      <c r="E13560"/>
    </row>
    <row r="13561" spans="5:5" ht="14.25" thickTop="1" thickBot="1">
      <c r="E13561"/>
    </row>
    <row r="13562" spans="5:5" ht="14.25" thickTop="1" thickBot="1">
      <c r="E13562"/>
    </row>
    <row r="13563" spans="5:5" ht="14.25" thickTop="1" thickBot="1">
      <c r="E13563"/>
    </row>
    <row r="13564" spans="5:5" ht="14.25" thickTop="1" thickBot="1">
      <c r="E13564"/>
    </row>
    <row r="13565" spans="5:5" ht="14.25" thickTop="1" thickBot="1">
      <c r="E13565"/>
    </row>
    <row r="13566" spans="5:5" ht="14.25" thickTop="1" thickBot="1">
      <c r="E13566"/>
    </row>
    <row r="13567" spans="5:5" ht="14.25" thickTop="1" thickBot="1">
      <c r="E13567"/>
    </row>
    <row r="13568" spans="5:5" ht="14.25" thickTop="1" thickBot="1">
      <c r="E13568"/>
    </row>
    <row r="13569" spans="5:5" ht="14.25" thickTop="1" thickBot="1">
      <c r="E13569"/>
    </row>
    <row r="13570" spans="5:5" ht="14.25" thickTop="1" thickBot="1">
      <c r="E13570"/>
    </row>
    <row r="13571" spans="5:5" ht="14.25" thickTop="1" thickBot="1">
      <c r="E13571"/>
    </row>
    <row r="13572" spans="5:5" ht="14.25" thickTop="1" thickBot="1">
      <c r="E13572"/>
    </row>
    <row r="13573" spans="5:5" ht="14.25" thickTop="1" thickBot="1">
      <c r="E13573"/>
    </row>
    <row r="13574" spans="5:5" ht="14.25" thickTop="1" thickBot="1">
      <c r="E13574"/>
    </row>
    <row r="13575" spans="5:5" ht="14.25" thickTop="1" thickBot="1">
      <c r="E13575"/>
    </row>
    <row r="13576" spans="5:5" ht="14.25" thickTop="1" thickBot="1">
      <c r="E13576"/>
    </row>
    <row r="13577" spans="5:5" ht="14.25" thickTop="1" thickBot="1">
      <c r="E13577"/>
    </row>
    <row r="13578" spans="5:5" ht="14.25" thickTop="1" thickBot="1">
      <c r="E13578"/>
    </row>
    <row r="13579" spans="5:5" ht="14.25" thickTop="1" thickBot="1">
      <c r="E13579"/>
    </row>
    <row r="13580" spans="5:5" ht="14.25" thickTop="1" thickBot="1">
      <c r="E13580"/>
    </row>
    <row r="13581" spans="5:5" ht="14.25" thickTop="1" thickBot="1">
      <c r="E13581"/>
    </row>
    <row r="13582" spans="5:5" ht="14.25" thickTop="1" thickBot="1">
      <c r="E13582"/>
    </row>
    <row r="13583" spans="5:5" ht="14.25" thickTop="1" thickBot="1">
      <c r="E13583"/>
    </row>
    <row r="13584" spans="5:5" ht="14.25" thickTop="1" thickBot="1">
      <c r="E13584"/>
    </row>
    <row r="13585" spans="5:5" ht="14.25" thickTop="1" thickBot="1">
      <c r="E13585"/>
    </row>
    <row r="13586" spans="5:5" ht="14.25" thickTop="1" thickBot="1">
      <c r="E13586"/>
    </row>
    <row r="13587" spans="5:5" ht="14.25" thickTop="1" thickBot="1">
      <c r="E13587"/>
    </row>
    <row r="13588" spans="5:5" ht="14.25" thickTop="1" thickBot="1">
      <c r="E13588"/>
    </row>
    <row r="13589" spans="5:5" ht="14.25" thickTop="1" thickBot="1">
      <c r="E13589"/>
    </row>
    <row r="13590" spans="5:5" ht="14.25" thickTop="1" thickBot="1">
      <c r="E13590"/>
    </row>
    <row r="13591" spans="5:5" ht="14.25" thickTop="1" thickBot="1">
      <c r="E13591"/>
    </row>
    <row r="13592" spans="5:5" ht="14.25" thickTop="1" thickBot="1">
      <c r="E13592"/>
    </row>
    <row r="13593" spans="5:5" ht="14.25" thickTop="1" thickBot="1">
      <c r="E13593"/>
    </row>
    <row r="13594" spans="5:5" ht="14.25" thickTop="1" thickBot="1">
      <c r="E13594"/>
    </row>
    <row r="13595" spans="5:5" ht="14.25" thickTop="1" thickBot="1">
      <c r="E13595"/>
    </row>
    <row r="13596" spans="5:5" ht="14.25" thickTop="1" thickBot="1">
      <c r="E13596"/>
    </row>
    <row r="13597" spans="5:5" ht="14.25" thickTop="1" thickBot="1">
      <c r="E13597"/>
    </row>
    <row r="13598" spans="5:5" ht="14.25" thickTop="1" thickBot="1">
      <c r="E13598"/>
    </row>
    <row r="13599" spans="5:5" ht="14.25" thickTop="1" thickBot="1">
      <c r="E13599"/>
    </row>
    <row r="13600" spans="5:5" ht="14.25" thickTop="1" thickBot="1">
      <c r="E13600"/>
    </row>
    <row r="13601" spans="5:5" ht="14.25" thickTop="1" thickBot="1">
      <c r="E13601"/>
    </row>
    <row r="13602" spans="5:5" ht="14.25" thickTop="1" thickBot="1">
      <c r="E13602"/>
    </row>
    <row r="13603" spans="5:5" ht="14.25" thickTop="1" thickBot="1">
      <c r="E13603"/>
    </row>
    <row r="13604" spans="5:5" ht="14.25" thickTop="1" thickBot="1">
      <c r="E13604"/>
    </row>
    <row r="13605" spans="5:5" ht="14.25" thickTop="1" thickBot="1">
      <c r="E13605"/>
    </row>
    <row r="13606" spans="5:5" ht="14.25" thickTop="1" thickBot="1">
      <c r="E13606"/>
    </row>
    <row r="13607" spans="5:5" ht="14.25" thickTop="1" thickBot="1">
      <c r="E13607"/>
    </row>
    <row r="13608" spans="5:5" ht="14.25" thickTop="1" thickBot="1">
      <c r="E13608"/>
    </row>
    <row r="13609" spans="5:5" ht="14.25" thickTop="1" thickBot="1">
      <c r="E13609"/>
    </row>
    <row r="13610" spans="5:5" ht="14.25" thickTop="1" thickBot="1">
      <c r="E13610"/>
    </row>
    <row r="13611" spans="5:5" ht="14.25" thickTop="1" thickBot="1">
      <c r="E13611"/>
    </row>
    <row r="13612" spans="5:5" ht="14.25" thickTop="1" thickBot="1">
      <c r="E13612"/>
    </row>
    <row r="13613" spans="5:5" ht="14.25" thickTop="1" thickBot="1">
      <c r="E13613"/>
    </row>
    <row r="13614" spans="5:5" ht="14.25" thickTop="1" thickBot="1">
      <c r="E13614"/>
    </row>
    <row r="13615" spans="5:5" ht="14.25" thickTop="1" thickBot="1">
      <c r="E13615"/>
    </row>
    <row r="13616" spans="5:5" ht="14.25" thickTop="1" thickBot="1">
      <c r="E13616"/>
    </row>
    <row r="13617" spans="5:5" ht="14.25" thickTop="1" thickBot="1">
      <c r="E13617"/>
    </row>
    <row r="13618" spans="5:5" ht="14.25" thickTop="1" thickBot="1">
      <c r="E13618"/>
    </row>
    <row r="13619" spans="5:5" ht="14.25" thickTop="1" thickBot="1">
      <c r="E13619"/>
    </row>
    <row r="13620" spans="5:5" ht="14.25" thickTop="1" thickBot="1">
      <c r="E13620"/>
    </row>
    <row r="13621" spans="5:5" ht="14.25" thickTop="1" thickBot="1">
      <c r="E13621"/>
    </row>
    <row r="13622" spans="5:5" ht="14.25" thickTop="1" thickBot="1">
      <c r="E13622"/>
    </row>
    <row r="13623" spans="5:5" ht="14.25" thickTop="1" thickBot="1">
      <c r="E13623"/>
    </row>
    <row r="13624" spans="5:5" ht="14.25" thickTop="1" thickBot="1">
      <c r="E13624"/>
    </row>
    <row r="13625" spans="5:5" ht="14.25" thickTop="1" thickBot="1">
      <c r="E13625"/>
    </row>
    <row r="13626" spans="5:5" ht="14.25" thickTop="1" thickBot="1">
      <c r="E13626"/>
    </row>
    <row r="13627" spans="5:5" ht="14.25" thickTop="1" thickBot="1">
      <c r="E13627"/>
    </row>
    <row r="13628" spans="5:5" ht="14.25" thickTop="1" thickBot="1">
      <c r="E13628"/>
    </row>
    <row r="13629" spans="5:5" ht="14.25" thickTop="1" thickBot="1">
      <c r="E13629"/>
    </row>
    <row r="13630" spans="5:5" ht="14.25" thickTop="1" thickBot="1">
      <c r="E13630"/>
    </row>
    <row r="13631" spans="5:5" ht="14.25" thickTop="1" thickBot="1">
      <c r="E13631"/>
    </row>
    <row r="13632" spans="5:5" ht="14.25" thickTop="1" thickBot="1">
      <c r="E13632"/>
    </row>
    <row r="13633" spans="5:5" ht="14.25" thickTop="1" thickBot="1">
      <c r="E13633"/>
    </row>
    <row r="13634" spans="5:5" ht="14.25" thickTop="1" thickBot="1">
      <c r="E13634"/>
    </row>
    <row r="13635" spans="5:5" ht="14.25" thickTop="1" thickBot="1">
      <c r="E13635"/>
    </row>
    <row r="13636" spans="5:5" ht="14.25" thickTop="1" thickBot="1">
      <c r="E13636"/>
    </row>
    <row r="13637" spans="5:5" ht="14.25" thickTop="1" thickBot="1">
      <c r="E13637"/>
    </row>
    <row r="13638" spans="5:5" ht="14.25" thickTop="1" thickBot="1">
      <c r="E13638"/>
    </row>
    <row r="13639" spans="5:5" ht="14.25" thickTop="1" thickBot="1">
      <c r="E13639"/>
    </row>
    <row r="13640" spans="5:5" ht="14.25" thickTop="1" thickBot="1">
      <c r="E13640"/>
    </row>
    <row r="13641" spans="5:5" ht="14.25" thickTop="1" thickBot="1">
      <c r="E13641"/>
    </row>
    <row r="13642" spans="5:5" ht="14.25" thickTop="1" thickBot="1">
      <c r="E13642"/>
    </row>
    <row r="13643" spans="5:5" ht="14.25" thickTop="1" thickBot="1">
      <c r="E13643"/>
    </row>
    <row r="13644" spans="5:5" ht="14.25" thickTop="1" thickBot="1">
      <c r="E13644"/>
    </row>
    <row r="13645" spans="5:5" ht="14.25" thickTop="1" thickBot="1">
      <c r="E13645"/>
    </row>
    <row r="13646" spans="5:5" ht="14.25" thickTop="1" thickBot="1">
      <c r="E13646"/>
    </row>
    <row r="13647" spans="5:5" ht="14.25" thickTop="1" thickBot="1">
      <c r="E13647"/>
    </row>
    <row r="13648" spans="5:5" ht="14.25" thickTop="1" thickBot="1">
      <c r="E13648"/>
    </row>
    <row r="13649" spans="5:5" ht="14.25" thickTop="1" thickBot="1">
      <c r="E13649"/>
    </row>
    <row r="13650" spans="5:5" ht="14.25" thickTop="1" thickBot="1">
      <c r="E13650"/>
    </row>
    <row r="13651" spans="5:5" ht="14.25" thickTop="1" thickBot="1">
      <c r="E13651"/>
    </row>
    <row r="13652" spans="5:5" ht="14.25" thickTop="1" thickBot="1">
      <c r="E13652"/>
    </row>
    <row r="13653" spans="5:5" ht="14.25" thickTop="1" thickBot="1">
      <c r="E13653"/>
    </row>
    <row r="13654" spans="5:5" ht="14.25" thickTop="1" thickBot="1">
      <c r="E13654"/>
    </row>
    <row r="13655" spans="5:5" ht="14.25" thickTop="1" thickBot="1">
      <c r="E13655"/>
    </row>
    <row r="13656" spans="5:5" ht="14.25" thickTop="1" thickBot="1">
      <c r="E13656"/>
    </row>
    <row r="13657" spans="5:5" ht="14.25" thickTop="1" thickBot="1">
      <c r="E13657"/>
    </row>
    <row r="13658" spans="5:5" ht="14.25" thickTop="1" thickBot="1">
      <c r="E13658"/>
    </row>
    <row r="13659" spans="5:5" ht="14.25" thickTop="1" thickBot="1">
      <c r="E13659"/>
    </row>
    <row r="13660" spans="5:5" ht="14.25" thickTop="1" thickBot="1">
      <c r="E13660"/>
    </row>
    <row r="13661" spans="5:5" ht="14.25" thickTop="1" thickBot="1">
      <c r="E13661"/>
    </row>
    <row r="13662" spans="5:5" ht="14.25" thickTop="1" thickBot="1">
      <c r="E13662"/>
    </row>
    <row r="13663" spans="5:5" ht="14.25" thickTop="1" thickBot="1">
      <c r="E13663"/>
    </row>
    <row r="13664" spans="5:5" ht="14.25" thickTop="1" thickBot="1">
      <c r="E13664"/>
    </row>
    <row r="13665" spans="5:5" ht="14.25" thickTop="1" thickBot="1">
      <c r="E13665"/>
    </row>
    <row r="13666" spans="5:5" ht="14.25" thickTop="1" thickBot="1">
      <c r="E13666"/>
    </row>
    <row r="13667" spans="5:5" ht="14.25" thickTop="1" thickBot="1">
      <c r="E13667"/>
    </row>
    <row r="13668" spans="5:5" ht="14.25" thickTop="1" thickBot="1">
      <c r="E13668"/>
    </row>
    <row r="13669" spans="5:5" ht="14.25" thickTop="1" thickBot="1">
      <c r="E13669"/>
    </row>
    <row r="13670" spans="5:5" ht="14.25" thickTop="1" thickBot="1">
      <c r="E13670"/>
    </row>
    <row r="13671" spans="5:5" ht="14.25" thickTop="1" thickBot="1">
      <c r="E13671"/>
    </row>
    <row r="13672" spans="5:5" ht="14.25" thickTop="1" thickBot="1">
      <c r="E13672"/>
    </row>
    <row r="13673" spans="5:5" ht="14.25" thickTop="1" thickBot="1">
      <c r="E13673"/>
    </row>
    <row r="13674" spans="5:5" ht="14.25" thickTop="1" thickBot="1">
      <c r="E13674"/>
    </row>
    <row r="13675" spans="5:5" ht="14.25" thickTop="1" thickBot="1">
      <c r="E13675"/>
    </row>
    <row r="13676" spans="5:5" ht="14.25" thickTop="1" thickBot="1">
      <c r="E13676"/>
    </row>
    <row r="13677" spans="5:5" ht="14.25" thickTop="1" thickBot="1">
      <c r="E13677"/>
    </row>
    <row r="13678" spans="5:5" ht="14.25" thickTop="1" thickBot="1">
      <c r="E13678"/>
    </row>
    <row r="13679" spans="5:5" ht="14.25" thickTop="1" thickBot="1">
      <c r="E13679"/>
    </row>
    <row r="13680" spans="5:5" ht="14.25" thickTop="1" thickBot="1">
      <c r="E13680"/>
    </row>
    <row r="13681" spans="5:5" ht="14.25" thickTop="1" thickBot="1">
      <c r="E13681"/>
    </row>
    <row r="13682" spans="5:5" ht="14.25" thickTop="1" thickBot="1">
      <c r="E13682"/>
    </row>
    <row r="13683" spans="5:5" ht="14.25" thickTop="1" thickBot="1">
      <c r="E13683"/>
    </row>
    <row r="13684" spans="5:5" ht="14.25" thickTop="1" thickBot="1">
      <c r="E13684"/>
    </row>
    <row r="13685" spans="5:5" ht="14.25" thickTop="1" thickBot="1">
      <c r="E13685"/>
    </row>
    <row r="13686" spans="5:5" ht="14.25" thickTop="1" thickBot="1">
      <c r="E13686"/>
    </row>
    <row r="13687" spans="5:5" ht="14.25" thickTop="1" thickBot="1">
      <c r="E13687"/>
    </row>
    <row r="13688" spans="5:5" ht="14.25" thickTop="1" thickBot="1">
      <c r="E13688"/>
    </row>
    <row r="13689" spans="5:5" ht="14.25" thickTop="1" thickBot="1">
      <c r="E13689"/>
    </row>
    <row r="13690" spans="5:5" ht="14.25" thickTop="1" thickBot="1">
      <c r="E13690"/>
    </row>
    <row r="13691" spans="5:5" ht="14.25" thickTop="1" thickBot="1">
      <c r="E13691"/>
    </row>
    <row r="13692" spans="5:5" ht="14.25" thickTop="1" thickBot="1">
      <c r="E13692"/>
    </row>
    <row r="13693" spans="5:5" ht="14.25" thickTop="1" thickBot="1">
      <c r="E13693"/>
    </row>
    <row r="13694" spans="5:5" ht="14.25" thickTop="1" thickBot="1">
      <c r="E13694"/>
    </row>
    <row r="13695" spans="5:5" ht="14.25" thickTop="1" thickBot="1">
      <c r="E13695"/>
    </row>
    <row r="13696" spans="5:5" ht="14.25" thickTop="1" thickBot="1">
      <c r="E13696"/>
    </row>
    <row r="13697" spans="5:5" ht="14.25" thickTop="1" thickBot="1">
      <c r="E13697"/>
    </row>
    <row r="13698" spans="5:5" ht="14.25" thickTop="1" thickBot="1">
      <c r="E13698"/>
    </row>
    <row r="13699" spans="5:5" ht="14.25" thickTop="1" thickBot="1">
      <c r="E13699"/>
    </row>
    <row r="13700" spans="5:5" ht="14.25" thickTop="1" thickBot="1">
      <c r="E13700"/>
    </row>
    <row r="13701" spans="5:5" ht="14.25" thickTop="1" thickBot="1">
      <c r="E13701"/>
    </row>
    <row r="13702" spans="5:5" ht="14.25" thickTop="1" thickBot="1">
      <c r="E13702"/>
    </row>
    <row r="13703" spans="5:5" ht="14.25" thickTop="1" thickBot="1">
      <c r="E13703"/>
    </row>
    <row r="13704" spans="5:5" ht="14.25" thickTop="1" thickBot="1">
      <c r="E13704"/>
    </row>
    <row r="13705" spans="5:5" ht="14.25" thickTop="1" thickBot="1">
      <c r="E13705"/>
    </row>
    <row r="13706" spans="5:5" ht="14.25" thickTop="1" thickBot="1">
      <c r="E13706"/>
    </row>
    <row r="13707" spans="5:5" ht="14.25" thickTop="1" thickBot="1">
      <c r="E13707"/>
    </row>
    <row r="13708" spans="5:5" ht="14.25" thickTop="1" thickBot="1">
      <c r="E13708"/>
    </row>
    <row r="13709" spans="5:5" ht="14.25" thickTop="1" thickBot="1">
      <c r="E13709"/>
    </row>
    <row r="13710" spans="5:5" ht="14.25" thickTop="1" thickBot="1">
      <c r="E13710"/>
    </row>
    <row r="13711" spans="5:5" ht="14.25" thickTop="1" thickBot="1">
      <c r="E13711"/>
    </row>
    <row r="13712" spans="5:5" ht="14.25" thickTop="1" thickBot="1">
      <c r="E13712"/>
    </row>
    <row r="13713" spans="5:5" ht="14.25" thickTop="1" thickBot="1">
      <c r="E13713"/>
    </row>
    <row r="13714" spans="5:5" ht="14.25" thickTop="1" thickBot="1">
      <c r="E13714"/>
    </row>
    <row r="13715" spans="5:5" ht="14.25" thickTop="1" thickBot="1">
      <c r="E13715"/>
    </row>
    <row r="13716" spans="5:5" ht="14.25" thickTop="1" thickBot="1">
      <c r="E13716"/>
    </row>
    <row r="13717" spans="5:5" ht="14.25" thickTop="1" thickBot="1">
      <c r="E13717"/>
    </row>
    <row r="13718" spans="5:5" ht="14.25" thickTop="1" thickBot="1">
      <c r="E13718"/>
    </row>
    <row r="13719" spans="5:5" ht="14.25" thickTop="1" thickBot="1">
      <c r="E13719"/>
    </row>
    <row r="13720" spans="5:5" ht="14.25" thickTop="1" thickBot="1">
      <c r="E13720"/>
    </row>
    <row r="13721" spans="5:5" ht="14.25" thickTop="1" thickBot="1">
      <c r="E13721"/>
    </row>
    <row r="13722" spans="5:5" ht="14.25" thickTop="1" thickBot="1">
      <c r="E13722"/>
    </row>
    <row r="13723" spans="5:5" ht="14.25" thickTop="1" thickBot="1">
      <c r="E13723"/>
    </row>
    <row r="13724" spans="5:5" ht="14.25" thickTop="1" thickBot="1">
      <c r="E13724"/>
    </row>
    <row r="13725" spans="5:5" ht="14.25" thickTop="1" thickBot="1">
      <c r="E13725"/>
    </row>
    <row r="13726" spans="5:5" ht="14.25" thickTop="1" thickBot="1">
      <c r="E13726"/>
    </row>
    <row r="13727" spans="5:5" ht="14.25" thickTop="1" thickBot="1">
      <c r="E13727"/>
    </row>
    <row r="13728" spans="5:5" ht="14.25" thickTop="1" thickBot="1">
      <c r="E13728"/>
    </row>
    <row r="13729" spans="5:5" ht="14.25" thickTop="1" thickBot="1">
      <c r="E13729"/>
    </row>
    <row r="13730" spans="5:5" ht="14.25" thickTop="1" thickBot="1">
      <c r="E13730"/>
    </row>
    <row r="13731" spans="5:5" ht="14.25" thickTop="1" thickBot="1">
      <c r="E13731"/>
    </row>
    <row r="13732" spans="5:5" ht="14.25" thickTop="1" thickBot="1">
      <c r="E13732"/>
    </row>
    <row r="13733" spans="5:5" ht="14.25" thickTop="1" thickBot="1">
      <c r="E13733"/>
    </row>
    <row r="13734" spans="5:5" ht="14.25" thickTop="1" thickBot="1">
      <c r="E13734"/>
    </row>
    <row r="13735" spans="5:5" ht="14.25" thickTop="1" thickBot="1">
      <c r="E13735"/>
    </row>
    <row r="13736" spans="5:5" ht="14.25" thickTop="1" thickBot="1">
      <c r="E13736"/>
    </row>
    <row r="13737" spans="5:5" ht="14.25" thickTop="1" thickBot="1">
      <c r="E13737"/>
    </row>
    <row r="13738" spans="5:5" ht="14.25" thickTop="1" thickBot="1">
      <c r="E13738"/>
    </row>
    <row r="13739" spans="5:5" ht="14.25" thickTop="1" thickBot="1">
      <c r="E13739"/>
    </row>
    <row r="13740" spans="5:5" ht="14.25" thickTop="1" thickBot="1">
      <c r="E13740"/>
    </row>
    <row r="13741" spans="5:5" ht="14.25" thickTop="1" thickBot="1">
      <c r="E13741"/>
    </row>
    <row r="13742" spans="5:5" ht="14.25" thickTop="1" thickBot="1">
      <c r="E13742"/>
    </row>
    <row r="13743" spans="5:5" ht="14.25" thickTop="1" thickBot="1">
      <c r="E13743"/>
    </row>
    <row r="13744" spans="5:5" ht="14.25" thickTop="1" thickBot="1">
      <c r="E13744"/>
    </row>
    <row r="13745" spans="5:5" ht="14.25" thickTop="1" thickBot="1">
      <c r="E13745"/>
    </row>
    <row r="13746" spans="5:5" ht="14.25" thickTop="1" thickBot="1">
      <c r="E13746"/>
    </row>
    <row r="13747" spans="5:5" ht="14.25" thickTop="1" thickBot="1">
      <c r="E13747"/>
    </row>
    <row r="13748" spans="5:5" ht="14.25" thickTop="1" thickBot="1">
      <c r="E13748"/>
    </row>
    <row r="13749" spans="5:5" ht="14.25" thickTop="1" thickBot="1">
      <c r="E13749"/>
    </row>
    <row r="13750" spans="5:5" ht="14.25" thickTop="1" thickBot="1">
      <c r="E13750"/>
    </row>
    <row r="13751" spans="5:5" ht="14.25" thickTop="1" thickBot="1">
      <c r="E13751"/>
    </row>
    <row r="13752" spans="5:5" ht="14.25" thickTop="1" thickBot="1">
      <c r="E13752"/>
    </row>
    <row r="13753" spans="5:5" ht="14.25" thickTop="1" thickBot="1">
      <c r="E13753"/>
    </row>
    <row r="13754" spans="5:5" ht="14.25" thickTop="1" thickBot="1">
      <c r="E13754"/>
    </row>
    <row r="13755" spans="5:5" ht="14.25" thickTop="1" thickBot="1">
      <c r="E13755"/>
    </row>
    <row r="13756" spans="5:5" ht="14.25" thickTop="1" thickBot="1">
      <c r="E13756"/>
    </row>
    <row r="13757" spans="5:5" ht="14.25" thickTop="1" thickBot="1">
      <c r="E13757"/>
    </row>
    <row r="13758" spans="5:5" ht="14.25" thickTop="1" thickBot="1">
      <c r="E13758"/>
    </row>
    <row r="13759" spans="5:5" ht="14.25" thickTop="1" thickBot="1">
      <c r="E13759"/>
    </row>
    <row r="13760" spans="5:5" ht="14.25" thickTop="1" thickBot="1">
      <c r="E13760"/>
    </row>
    <row r="13761" spans="5:5" ht="14.25" thickTop="1" thickBot="1">
      <c r="E13761"/>
    </row>
    <row r="13762" spans="5:5" ht="14.25" thickTop="1" thickBot="1">
      <c r="E13762"/>
    </row>
    <row r="13763" spans="5:5" ht="14.25" thickTop="1" thickBot="1">
      <c r="E13763"/>
    </row>
    <row r="13764" spans="5:5" ht="14.25" thickTop="1" thickBot="1">
      <c r="E13764"/>
    </row>
    <row r="13765" spans="5:5" ht="14.25" thickTop="1" thickBot="1">
      <c r="E13765"/>
    </row>
    <row r="13766" spans="5:5" ht="14.25" thickTop="1" thickBot="1">
      <c r="E13766"/>
    </row>
    <row r="13767" spans="5:5" ht="14.25" thickTop="1" thickBot="1">
      <c r="E13767"/>
    </row>
    <row r="13768" spans="5:5" ht="14.25" thickTop="1" thickBot="1">
      <c r="E13768"/>
    </row>
    <row r="13769" spans="5:5" ht="14.25" thickTop="1" thickBot="1">
      <c r="E13769"/>
    </row>
    <row r="13770" spans="5:5" ht="14.25" thickTop="1" thickBot="1">
      <c r="E13770"/>
    </row>
    <row r="13771" spans="5:5" ht="14.25" thickTop="1" thickBot="1">
      <c r="E13771"/>
    </row>
    <row r="13772" spans="5:5" ht="14.25" thickTop="1" thickBot="1">
      <c r="E13772"/>
    </row>
    <row r="13773" spans="5:5" ht="14.25" thickTop="1" thickBot="1">
      <c r="E13773"/>
    </row>
    <row r="13774" spans="5:5" ht="14.25" thickTop="1" thickBot="1">
      <c r="E13774"/>
    </row>
    <row r="13775" spans="5:5" ht="14.25" thickTop="1" thickBot="1">
      <c r="E13775"/>
    </row>
    <row r="13776" spans="5:5" ht="14.25" thickTop="1" thickBot="1">
      <c r="E13776"/>
    </row>
    <row r="13777" spans="5:5" ht="14.25" thickTop="1" thickBot="1">
      <c r="E13777"/>
    </row>
    <row r="13778" spans="5:5" ht="14.25" thickTop="1" thickBot="1">
      <c r="E13778"/>
    </row>
    <row r="13779" spans="5:5" ht="14.25" thickTop="1" thickBot="1">
      <c r="E13779"/>
    </row>
    <row r="13780" spans="5:5" ht="14.25" thickTop="1" thickBot="1">
      <c r="E13780"/>
    </row>
    <row r="13781" spans="5:5" ht="14.25" thickTop="1" thickBot="1">
      <c r="E13781"/>
    </row>
    <row r="13782" spans="5:5" ht="14.25" thickTop="1" thickBot="1">
      <c r="E13782"/>
    </row>
    <row r="13783" spans="5:5" ht="14.25" thickTop="1" thickBot="1">
      <c r="E13783"/>
    </row>
    <row r="13784" spans="5:5" ht="14.25" thickTop="1" thickBot="1">
      <c r="E13784"/>
    </row>
    <row r="13785" spans="5:5" ht="14.25" thickTop="1" thickBot="1">
      <c r="E13785"/>
    </row>
    <row r="13786" spans="5:5" ht="14.25" thickTop="1" thickBot="1">
      <c r="E13786"/>
    </row>
    <row r="13787" spans="5:5" ht="14.25" thickTop="1" thickBot="1">
      <c r="E13787"/>
    </row>
    <row r="13788" spans="5:5" ht="14.25" thickTop="1" thickBot="1">
      <c r="E13788"/>
    </row>
    <row r="13789" spans="5:5" ht="14.25" thickTop="1" thickBot="1">
      <c r="E13789"/>
    </row>
    <row r="13790" spans="5:5" ht="14.25" thickTop="1" thickBot="1">
      <c r="E13790"/>
    </row>
    <row r="13791" spans="5:5" ht="14.25" thickTop="1" thickBot="1">
      <c r="E13791"/>
    </row>
    <row r="13792" spans="5:5" ht="14.25" thickTop="1" thickBot="1">
      <c r="E13792"/>
    </row>
    <row r="13793" spans="5:5" ht="14.25" thickTop="1" thickBot="1">
      <c r="E13793"/>
    </row>
    <row r="13794" spans="5:5" ht="14.25" thickTop="1" thickBot="1">
      <c r="E13794"/>
    </row>
    <row r="13795" spans="5:5" ht="14.25" thickTop="1" thickBot="1">
      <c r="E13795"/>
    </row>
    <row r="13796" spans="5:5" ht="14.25" thickTop="1" thickBot="1">
      <c r="E13796"/>
    </row>
    <row r="13797" spans="5:5" ht="14.25" thickTop="1" thickBot="1">
      <c r="E13797"/>
    </row>
    <row r="13798" spans="5:5" ht="14.25" thickTop="1" thickBot="1">
      <c r="E13798"/>
    </row>
    <row r="13799" spans="5:5" ht="14.25" thickTop="1" thickBot="1">
      <c r="E13799"/>
    </row>
    <row r="13800" spans="5:5" ht="14.25" thickTop="1" thickBot="1">
      <c r="E13800"/>
    </row>
    <row r="13801" spans="5:5" ht="14.25" thickTop="1" thickBot="1">
      <c r="E13801"/>
    </row>
    <row r="13802" spans="5:5" ht="14.25" thickTop="1" thickBot="1">
      <c r="E13802"/>
    </row>
    <row r="13803" spans="5:5" ht="14.25" thickTop="1" thickBot="1">
      <c r="E13803"/>
    </row>
    <row r="13804" spans="5:5" ht="14.25" thickTop="1" thickBot="1">
      <c r="E13804"/>
    </row>
    <row r="13805" spans="5:5" ht="14.25" thickTop="1" thickBot="1">
      <c r="E13805"/>
    </row>
    <row r="13806" spans="5:5" ht="14.25" thickTop="1" thickBot="1">
      <c r="E13806"/>
    </row>
    <row r="13807" spans="5:5" ht="14.25" thickTop="1" thickBot="1">
      <c r="E13807"/>
    </row>
    <row r="13808" spans="5:5" ht="14.25" thickTop="1" thickBot="1">
      <c r="E13808"/>
    </row>
    <row r="13809" spans="5:5" ht="14.25" thickTop="1" thickBot="1">
      <c r="E13809"/>
    </row>
    <row r="13810" spans="5:5" ht="14.25" thickTop="1" thickBot="1">
      <c r="E13810"/>
    </row>
    <row r="13811" spans="5:5" ht="14.25" thickTop="1" thickBot="1">
      <c r="E13811"/>
    </row>
    <row r="13812" spans="5:5" ht="14.25" thickTop="1" thickBot="1">
      <c r="E13812"/>
    </row>
    <row r="13813" spans="5:5" ht="14.25" thickTop="1" thickBot="1">
      <c r="E13813"/>
    </row>
    <row r="13814" spans="5:5" ht="14.25" thickTop="1" thickBot="1">
      <c r="E13814"/>
    </row>
    <row r="13815" spans="5:5" ht="14.25" thickTop="1" thickBot="1">
      <c r="E13815"/>
    </row>
    <row r="13816" spans="5:5" ht="14.25" thickTop="1" thickBot="1">
      <c r="E13816"/>
    </row>
    <row r="13817" spans="5:5" ht="14.25" thickTop="1" thickBot="1">
      <c r="E13817"/>
    </row>
    <row r="13818" spans="5:5" ht="14.25" thickTop="1" thickBot="1">
      <c r="E13818"/>
    </row>
    <row r="13819" spans="5:5" ht="14.25" thickTop="1" thickBot="1">
      <c r="E13819"/>
    </row>
    <row r="13820" spans="5:5" ht="14.25" thickTop="1" thickBot="1">
      <c r="E13820"/>
    </row>
    <row r="13821" spans="5:5" ht="14.25" thickTop="1" thickBot="1">
      <c r="E13821"/>
    </row>
    <row r="13822" spans="5:5" ht="14.25" thickTop="1" thickBot="1">
      <c r="E13822"/>
    </row>
    <row r="13823" spans="5:5" ht="14.25" thickTop="1" thickBot="1">
      <c r="E13823"/>
    </row>
    <row r="13824" spans="5:5" ht="14.25" thickTop="1" thickBot="1">
      <c r="E13824"/>
    </row>
    <row r="13825" spans="5:5" ht="14.25" thickTop="1" thickBot="1">
      <c r="E13825"/>
    </row>
    <row r="13826" spans="5:5" ht="14.25" thickTop="1" thickBot="1">
      <c r="E13826"/>
    </row>
    <row r="13827" spans="5:5" ht="14.25" thickTop="1" thickBot="1">
      <c r="E13827"/>
    </row>
    <row r="13828" spans="5:5" ht="14.25" thickTop="1" thickBot="1">
      <c r="E13828"/>
    </row>
    <row r="13829" spans="5:5" ht="14.25" thickTop="1" thickBot="1">
      <c r="E13829"/>
    </row>
    <row r="13830" spans="5:5" ht="14.25" thickTop="1" thickBot="1">
      <c r="E13830"/>
    </row>
    <row r="13831" spans="5:5" ht="14.25" thickTop="1" thickBot="1">
      <c r="E13831"/>
    </row>
    <row r="13832" spans="5:5" ht="14.25" thickTop="1" thickBot="1">
      <c r="E13832"/>
    </row>
    <row r="13833" spans="5:5" ht="14.25" thickTop="1" thickBot="1">
      <c r="E13833"/>
    </row>
    <row r="13834" spans="5:5" ht="14.25" thickTop="1" thickBot="1">
      <c r="E13834"/>
    </row>
    <row r="13835" spans="5:5" ht="14.25" thickTop="1" thickBot="1">
      <c r="E13835"/>
    </row>
    <row r="13836" spans="5:5" ht="14.25" thickTop="1" thickBot="1">
      <c r="E13836"/>
    </row>
    <row r="13837" spans="5:5" ht="14.25" thickTop="1" thickBot="1">
      <c r="E13837"/>
    </row>
    <row r="13838" spans="5:5" ht="14.25" thickTop="1" thickBot="1">
      <c r="E13838"/>
    </row>
    <row r="13839" spans="5:5" ht="14.25" thickTop="1" thickBot="1">
      <c r="E13839"/>
    </row>
    <row r="13840" spans="5:5" ht="14.25" thickTop="1" thickBot="1">
      <c r="E13840"/>
    </row>
    <row r="13841" spans="5:5" ht="14.25" thickTop="1" thickBot="1">
      <c r="E13841"/>
    </row>
    <row r="13842" spans="5:5" ht="14.25" thickTop="1" thickBot="1">
      <c r="E13842"/>
    </row>
    <row r="13843" spans="5:5" ht="14.25" thickTop="1" thickBot="1">
      <c r="E13843"/>
    </row>
    <row r="13844" spans="5:5" ht="14.25" thickTop="1" thickBot="1">
      <c r="E13844"/>
    </row>
    <row r="13845" spans="5:5" ht="14.25" thickTop="1" thickBot="1">
      <c r="E13845"/>
    </row>
    <row r="13846" spans="5:5" ht="14.25" thickTop="1" thickBot="1">
      <c r="E13846"/>
    </row>
    <row r="13847" spans="5:5" ht="14.25" thickTop="1" thickBot="1">
      <c r="E13847"/>
    </row>
    <row r="13848" spans="5:5" ht="14.25" thickTop="1" thickBot="1">
      <c r="E13848"/>
    </row>
    <row r="13849" spans="5:5" ht="14.25" thickTop="1" thickBot="1">
      <c r="E13849"/>
    </row>
    <row r="13850" spans="5:5" ht="14.25" thickTop="1" thickBot="1">
      <c r="E13850"/>
    </row>
    <row r="13851" spans="5:5" ht="14.25" thickTop="1" thickBot="1">
      <c r="E13851"/>
    </row>
    <row r="13852" spans="5:5" ht="14.25" thickTop="1" thickBot="1">
      <c r="E13852"/>
    </row>
    <row r="13853" spans="5:5" ht="14.25" thickTop="1" thickBot="1">
      <c r="E13853"/>
    </row>
    <row r="13854" spans="5:5" ht="14.25" thickTop="1" thickBot="1">
      <c r="E13854"/>
    </row>
    <row r="13855" spans="5:5" ht="14.25" thickTop="1" thickBot="1">
      <c r="E13855"/>
    </row>
    <row r="13856" spans="5:5" ht="14.25" thickTop="1" thickBot="1">
      <c r="E13856"/>
    </row>
    <row r="13857" spans="5:5" ht="14.25" thickTop="1" thickBot="1">
      <c r="E13857"/>
    </row>
    <row r="13858" spans="5:5" ht="14.25" thickTop="1" thickBot="1">
      <c r="E13858"/>
    </row>
    <row r="13859" spans="5:5" ht="14.25" thickTop="1" thickBot="1">
      <c r="E13859"/>
    </row>
    <row r="13860" spans="5:5" ht="14.25" thickTop="1" thickBot="1">
      <c r="E13860"/>
    </row>
    <row r="13861" spans="5:5" ht="14.25" thickTop="1" thickBot="1">
      <c r="E13861"/>
    </row>
    <row r="13862" spans="5:5" ht="14.25" thickTop="1" thickBot="1">
      <c r="E13862"/>
    </row>
    <row r="13863" spans="5:5" ht="14.25" thickTop="1" thickBot="1">
      <c r="E13863"/>
    </row>
    <row r="13864" spans="5:5" ht="14.25" thickTop="1" thickBot="1">
      <c r="E13864"/>
    </row>
    <row r="13865" spans="5:5" ht="14.25" thickTop="1" thickBot="1">
      <c r="E13865"/>
    </row>
    <row r="13866" spans="5:5" ht="14.25" thickTop="1" thickBot="1">
      <c r="E13866"/>
    </row>
    <row r="13867" spans="5:5" ht="14.25" thickTop="1" thickBot="1">
      <c r="E13867"/>
    </row>
    <row r="13868" spans="5:5" ht="14.25" thickTop="1" thickBot="1">
      <c r="E13868"/>
    </row>
    <row r="13869" spans="5:5" ht="14.25" thickTop="1" thickBot="1">
      <c r="E13869"/>
    </row>
    <row r="13870" spans="5:5" ht="14.25" thickTop="1" thickBot="1">
      <c r="E13870"/>
    </row>
    <row r="13871" spans="5:5" ht="14.25" thickTop="1" thickBot="1">
      <c r="E13871"/>
    </row>
    <row r="13872" spans="5:5" ht="14.25" thickTop="1" thickBot="1">
      <c r="E13872"/>
    </row>
    <row r="13873" spans="5:5" ht="14.25" thickTop="1" thickBot="1">
      <c r="E13873"/>
    </row>
    <row r="13874" spans="5:5" ht="14.25" thickTop="1" thickBot="1">
      <c r="E13874"/>
    </row>
    <row r="13875" spans="5:5" ht="14.25" thickTop="1" thickBot="1">
      <c r="E13875"/>
    </row>
    <row r="13876" spans="5:5" ht="14.25" thickTop="1" thickBot="1">
      <c r="E13876"/>
    </row>
    <row r="13877" spans="5:5" ht="14.25" thickTop="1" thickBot="1">
      <c r="E13877"/>
    </row>
    <row r="13878" spans="5:5" ht="14.25" thickTop="1" thickBot="1">
      <c r="E13878"/>
    </row>
    <row r="13879" spans="5:5" ht="14.25" thickTop="1" thickBot="1">
      <c r="E13879"/>
    </row>
    <row r="13880" spans="5:5" ht="14.25" thickTop="1" thickBot="1">
      <c r="E13880"/>
    </row>
    <row r="13881" spans="5:5" ht="14.25" thickTop="1" thickBot="1">
      <c r="E13881"/>
    </row>
    <row r="13882" spans="5:5" ht="14.25" thickTop="1" thickBot="1">
      <c r="E13882"/>
    </row>
    <row r="13883" spans="5:5" ht="14.25" thickTop="1" thickBot="1">
      <c r="E13883"/>
    </row>
    <row r="13884" spans="5:5" ht="14.25" thickTop="1" thickBot="1">
      <c r="E13884"/>
    </row>
    <row r="13885" spans="5:5" ht="14.25" thickTop="1" thickBot="1">
      <c r="E13885"/>
    </row>
    <row r="13886" spans="5:5" ht="14.25" thickTop="1" thickBot="1">
      <c r="E13886"/>
    </row>
    <row r="13887" spans="5:5" ht="14.25" thickTop="1" thickBot="1">
      <c r="E13887"/>
    </row>
    <row r="13888" spans="5:5" ht="14.25" thickTop="1" thickBot="1">
      <c r="E13888"/>
    </row>
    <row r="13889" spans="5:5" ht="14.25" thickTop="1" thickBot="1">
      <c r="E13889"/>
    </row>
    <row r="13890" spans="5:5" ht="14.25" thickTop="1" thickBot="1">
      <c r="E13890"/>
    </row>
    <row r="13891" spans="5:5" ht="14.25" thickTop="1" thickBot="1">
      <c r="E13891"/>
    </row>
    <row r="13892" spans="5:5" ht="14.25" thickTop="1" thickBot="1">
      <c r="E13892"/>
    </row>
    <row r="13893" spans="5:5" ht="14.25" thickTop="1" thickBot="1">
      <c r="E13893"/>
    </row>
    <row r="13894" spans="5:5" ht="14.25" thickTop="1" thickBot="1">
      <c r="E13894"/>
    </row>
    <row r="13895" spans="5:5" ht="14.25" thickTop="1" thickBot="1">
      <c r="E13895"/>
    </row>
    <row r="13896" spans="5:5" ht="14.25" thickTop="1" thickBot="1">
      <c r="E13896"/>
    </row>
    <row r="13897" spans="5:5" ht="14.25" thickTop="1" thickBot="1">
      <c r="E13897"/>
    </row>
    <row r="13898" spans="5:5" ht="14.25" thickTop="1" thickBot="1">
      <c r="E13898"/>
    </row>
    <row r="13899" spans="5:5" ht="14.25" thickTop="1" thickBot="1">
      <c r="E13899"/>
    </row>
    <row r="13900" spans="5:5" ht="14.25" thickTop="1" thickBot="1">
      <c r="E13900"/>
    </row>
    <row r="13901" spans="5:5" ht="14.25" thickTop="1" thickBot="1">
      <c r="E13901"/>
    </row>
    <row r="13902" spans="5:5" ht="14.25" thickTop="1" thickBot="1">
      <c r="E13902"/>
    </row>
    <row r="13903" spans="5:5" ht="14.25" thickTop="1" thickBot="1">
      <c r="E13903"/>
    </row>
    <row r="13904" spans="5:5" ht="14.25" thickTop="1" thickBot="1">
      <c r="E13904"/>
    </row>
    <row r="13905" spans="5:5" ht="14.25" thickTop="1" thickBot="1">
      <c r="E13905"/>
    </row>
    <row r="13906" spans="5:5" ht="14.25" thickTop="1" thickBot="1">
      <c r="E13906"/>
    </row>
    <row r="13907" spans="5:5" ht="14.25" thickTop="1" thickBot="1">
      <c r="E13907"/>
    </row>
    <row r="13908" spans="5:5" ht="14.25" thickTop="1" thickBot="1">
      <c r="E13908"/>
    </row>
    <row r="13909" spans="5:5" ht="14.25" thickTop="1" thickBot="1">
      <c r="E13909"/>
    </row>
    <row r="13910" spans="5:5" ht="14.25" thickTop="1" thickBot="1">
      <c r="E13910"/>
    </row>
    <row r="13911" spans="5:5" ht="14.25" thickTop="1" thickBot="1">
      <c r="E13911"/>
    </row>
    <row r="13912" spans="5:5" ht="14.25" thickTop="1" thickBot="1">
      <c r="E13912"/>
    </row>
    <row r="13913" spans="5:5" ht="14.25" thickTop="1" thickBot="1">
      <c r="E13913"/>
    </row>
    <row r="13914" spans="5:5" ht="14.25" thickTop="1" thickBot="1">
      <c r="E13914"/>
    </row>
    <row r="13915" spans="5:5" ht="14.25" thickTop="1" thickBot="1">
      <c r="E13915"/>
    </row>
    <row r="13916" spans="5:5" ht="14.25" thickTop="1" thickBot="1">
      <c r="E13916"/>
    </row>
    <row r="13917" spans="5:5" ht="14.25" thickTop="1" thickBot="1">
      <c r="E13917"/>
    </row>
    <row r="13918" spans="5:5" ht="14.25" thickTop="1" thickBot="1">
      <c r="E13918"/>
    </row>
    <row r="13919" spans="5:5" ht="14.25" thickTop="1" thickBot="1">
      <c r="E13919"/>
    </row>
    <row r="13920" spans="5:5" ht="14.25" thickTop="1" thickBot="1">
      <c r="E13920"/>
    </row>
    <row r="13921" spans="5:5" ht="14.25" thickTop="1" thickBot="1">
      <c r="E13921"/>
    </row>
    <row r="13922" spans="5:5" ht="14.25" thickTop="1" thickBot="1">
      <c r="E13922"/>
    </row>
    <row r="13923" spans="5:5" ht="14.25" thickTop="1" thickBot="1">
      <c r="E13923"/>
    </row>
    <row r="13924" spans="5:5" ht="14.25" thickTop="1" thickBot="1">
      <c r="E13924"/>
    </row>
    <row r="13925" spans="5:5" ht="14.25" thickTop="1" thickBot="1">
      <c r="E13925"/>
    </row>
    <row r="13926" spans="5:5" ht="14.25" thickTop="1" thickBot="1">
      <c r="E13926"/>
    </row>
    <row r="13927" spans="5:5" ht="14.25" thickTop="1" thickBot="1">
      <c r="E13927"/>
    </row>
    <row r="13928" spans="5:5" ht="14.25" thickTop="1" thickBot="1">
      <c r="E13928"/>
    </row>
    <row r="13929" spans="5:5" ht="14.25" thickTop="1" thickBot="1">
      <c r="E13929"/>
    </row>
    <row r="13930" spans="5:5" ht="14.25" thickTop="1" thickBot="1">
      <c r="E13930"/>
    </row>
    <row r="13931" spans="5:5" ht="14.25" thickTop="1" thickBot="1">
      <c r="E13931"/>
    </row>
    <row r="13932" spans="5:5" ht="14.25" thickTop="1" thickBot="1">
      <c r="E13932"/>
    </row>
    <row r="13933" spans="5:5" ht="14.25" thickTop="1" thickBot="1">
      <c r="E13933"/>
    </row>
    <row r="13934" spans="5:5" ht="14.25" thickTop="1" thickBot="1">
      <c r="E13934"/>
    </row>
    <row r="13935" spans="5:5" ht="14.25" thickTop="1" thickBot="1">
      <c r="E13935"/>
    </row>
    <row r="13936" spans="5:5" ht="14.25" thickTop="1" thickBot="1">
      <c r="E13936"/>
    </row>
    <row r="13937" spans="5:5" ht="14.25" thickTop="1" thickBot="1">
      <c r="E13937"/>
    </row>
    <row r="13938" spans="5:5" ht="14.25" thickTop="1" thickBot="1">
      <c r="E13938"/>
    </row>
    <row r="13939" spans="5:5" ht="14.25" thickTop="1" thickBot="1">
      <c r="E13939"/>
    </row>
    <row r="13940" spans="5:5" ht="14.25" thickTop="1" thickBot="1">
      <c r="E13940"/>
    </row>
    <row r="13941" spans="5:5" ht="14.25" thickTop="1" thickBot="1">
      <c r="E13941"/>
    </row>
    <row r="13942" spans="5:5" ht="14.25" thickTop="1" thickBot="1">
      <c r="E13942"/>
    </row>
    <row r="13943" spans="5:5" ht="14.25" thickTop="1" thickBot="1">
      <c r="E13943"/>
    </row>
    <row r="13944" spans="5:5" ht="14.25" thickTop="1" thickBot="1">
      <c r="E13944"/>
    </row>
    <row r="13945" spans="5:5" ht="14.25" thickTop="1" thickBot="1">
      <c r="E13945"/>
    </row>
    <row r="13946" spans="5:5" ht="14.25" thickTop="1" thickBot="1">
      <c r="E13946"/>
    </row>
    <row r="13947" spans="5:5" ht="14.25" thickTop="1" thickBot="1">
      <c r="E13947"/>
    </row>
    <row r="13948" spans="5:5" ht="14.25" thickTop="1" thickBot="1">
      <c r="E13948"/>
    </row>
    <row r="13949" spans="5:5" ht="14.25" thickTop="1" thickBot="1">
      <c r="E13949"/>
    </row>
    <row r="13950" spans="5:5" ht="14.25" thickTop="1" thickBot="1">
      <c r="E13950"/>
    </row>
    <row r="13951" spans="5:5" ht="14.25" thickTop="1" thickBot="1">
      <c r="E13951"/>
    </row>
    <row r="13952" spans="5:5" ht="14.25" thickTop="1" thickBot="1">
      <c r="E13952"/>
    </row>
    <row r="13953" spans="5:5" ht="14.25" thickTop="1" thickBot="1">
      <c r="E13953"/>
    </row>
    <row r="13954" spans="5:5" ht="14.25" thickTop="1" thickBot="1">
      <c r="E13954"/>
    </row>
    <row r="13955" spans="5:5" ht="14.25" thickTop="1" thickBot="1">
      <c r="E13955"/>
    </row>
    <row r="13956" spans="5:5" ht="14.25" thickTop="1" thickBot="1">
      <c r="E13956"/>
    </row>
    <row r="13957" spans="5:5" ht="14.25" thickTop="1" thickBot="1">
      <c r="E13957"/>
    </row>
    <row r="13958" spans="5:5" ht="14.25" thickTop="1" thickBot="1">
      <c r="E13958"/>
    </row>
    <row r="13959" spans="5:5" ht="14.25" thickTop="1" thickBot="1">
      <c r="E13959"/>
    </row>
    <row r="13960" spans="5:5" ht="14.25" thickTop="1" thickBot="1">
      <c r="E13960"/>
    </row>
    <row r="13961" spans="5:5" ht="14.25" thickTop="1" thickBot="1">
      <c r="E13961"/>
    </row>
    <row r="13962" spans="5:5" ht="14.25" thickTop="1" thickBot="1">
      <c r="E13962"/>
    </row>
    <row r="13963" spans="5:5" ht="14.25" thickTop="1" thickBot="1">
      <c r="E13963"/>
    </row>
    <row r="13964" spans="5:5" ht="14.25" thickTop="1" thickBot="1">
      <c r="E13964"/>
    </row>
    <row r="13965" spans="5:5" ht="14.25" thickTop="1" thickBot="1">
      <c r="E13965"/>
    </row>
    <row r="13966" spans="5:5" ht="14.25" thickTop="1" thickBot="1">
      <c r="E13966"/>
    </row>
    <row r="13967" spans="5:5" ht="14.25" thickTop="1" thickBot="1">
      <c r="E13967"/>
    </row>
    <row r="13968" spans="5:5" ht="14.25" thickTop="1" thickBot="1">
      <c r="E13968"/>
    </row>
    <row r="13969" spans="5:5" ht="14.25" thickTop="1" thickBot="1">
      <c r="E13969"/>
    </row>
    <row r="13970" spans="5:5" ht="14.25" thickTop="1" thickBot="1">
      <c r="E13970"/>
    </row>
    <row r="13971" spans="5:5" ht="14.25" thickTop="1" thickBot="1">
      <c r="E13971"/>
    </row>
    <row r="13972" spans="5:5" ht="14.25" thickTop="1" thickBot="1">
      <c r="E13972"/>
    </row>
    <row r="13973" spans="5:5" ht="14.25" thickTop="1" thickBot="1">
      <c r="E13973"/>
    </row>
    <row r="13974" spans="5:5" ht="14.25" thickTop="1" thickBot="1">
      <c r="E13974"/>
    </row>
    <row r="13975" spans="5:5" ht="14.25" thickTop="1" thickBot="1">
      <c r="E13975"/>
    </row>
    <row r="13976" spans="5:5" ht="14.25" thickTop="1" thickBot="1">
      <c r="E13976"/>
    </row>
    <row r="13977" spans="5:5" ht="14.25" thickTop="1" thickBot="1">
      <c r="E13977"/>
    </row>
    <row r="13978" spans="5:5" ht="14.25" thickTop="1" thickBot="1">
      <c r="E13978"/>
    </row>
    <row r="13979" spans="5:5" ht="14.25" thickTop="1" thickBot="1">
      <c r="E13979"/>
    </row>
    <row r="13980" spans="5:5" ht="14.25" thickTop="1" thickBot="1">
      <c r="E13980"/>
    </row>
    <row r="13981" spans="5:5" ht="14.25" thickTop="1" thickBot="1">
      <c r="E13981"/>
    </row>
    <row r="13982" spans="5:5" ht="14.25" thickTop="1" thickBot="1">
      <c r="E13982"/>
    </row>
    <row r="13983" spans="5:5" ht="14.25" thickTop="1" thickBot="1">
      <c r="E13983"/>
    </row>
    <row r="13984" spans="5:5" ht="14.25" thickTop="1" thickBot="1">
      <c r="E13984"/>
    </row>
    <row r="13985" spans="5:5" ht="14.25" thickTop="1" thickBot="1">
      <c r="E13985"/>
    </row>
    <row r="13986" spans="5:5" ht="14.25" thickTop="1" thickBot="1">
      <c r="E13986"/>
    </row>
    <row r="13987" spans="5:5" ht="14.25" thickTop="1" thickBot="1">
      <c r="E13987"/>
    </row>
    <row r="13988" spans="5:5" ht="14.25" thickTop="1" thickBot="1">
      <c r="E13988"/>
    </row>
    <row r="13989" spans="5:5" ht="14.25" thickTop="1" thickBot="1">
      <c r="E13989"/>
    </row>
    <row r="13990" spans="5:5" ht="14.25" thickTop="1" thickBot="1">
      <c r="E13990"/>
    </row>
    <row r="13991" spans="5:5" ht="14.25" thickTop="1" thickBot="1">
      <c r="E13991"/>
    </row>
    <row r="13992" spans="5:5" ht="14.25" thickTop="1" thickBot="1">
      <c r="E13992"/>
    </row>
    <row r="13993" spans="5:5" ht="14.25" thickTop="1" thickBot="1">
      <c r="E13993"/>
    </row>
    <row r="13994" spans="5:5" ht="14.25" thickTop="1" thickBot="1">
      <c r="E13994"/>
    </row>
    <row r="13995" spans="5:5" ht="14.25" thickTop="1" thickBot="1">
      <c r="E13995"/>
    </row>
    <row r="13996" spans="5:5" ht="14.25" thickTop="1" thickBot="1">
      <c r="E13996"/>
    </row>
    <row r="13997" spans="5:5" ht="14.25" thickTop="1" thickBot="1">
      <c r="E13997"/>
    </row>
    <row r="13998" spans="5:5" ht="14.25" thickTop="1" thickBot="1">
      <c r="E13998"/>
    </row>
    <row r="13999" spans="5:5" ht="14.25" thickTop="1" thickBot="1">
      <c r="E13999"/>
    </row>
    <row r="14000" spans="5:5" ht="14.25" thickTop="1" thickBot="1">
      <c r="E14000"/>
    </row>
    <row r="14001" spans="5:5" ht="14.25" thickTop="1" thickBot="1">
      <c r="E14001"/>
    </row>
    <row r="14002" spans="5:5" ht="14.25" thickTop="1" thickBot="1">
      <c r="E14002"/>
    </row>
    <row r="14003" spans="5:5" ht="14.25" thickTop="1" thickBot="1">
      <c r="E14003"/>
    </row>
    <row r="14004" spans="5:5" ht="14.25" thickTop="1" thickBot="1">
      <c r="E14004"/>
    </row>
    <row r="14005" spans="5:5" ht="14.25" thickTop="1" thickBot="1">
      <c r="E14005"/>
    </row>
    <row r="14006" spans="5:5" ht="14.25" thickTop="1" thickBot="1">
      <c r="E14006"/>
    </row>
    <row r="14007" spans="5:5" ht="14.25" thickTop="1" thickBot="1">
      <c r="E14007"/>
    </row>
    <row r="14008" spans="5:5" ht="14.25" thickTop="1" thickBot="1">
      <c r="E14008"/>
    </row>
    <row r="14009" spans="5:5" ht="14.25" thickTop="1" thickBot="1">
      <c r="E14009"/>
    </row>
    <row r="14010" spans="5:5" ht="14.25" thickTop="1" thickBot="1">
      <c r="E14010"/>
    </row>
    <row r="14011" spans="5:5" ht="14.25" thickTop="1" thickBot="1">
      <c r="E14011"/>
    </row>
    <row r="14012" spans="5:5" ht="14.25" thickTop="1" thickBot="1">
      <c r="E14012"/>
    </row>
    <row r="14013" spans="5:5" ht="14.25" thickTop="1" thickBot="1">
      <c r="E14013"/>
    </row>
    <row r="14014" spans="5:5" ht="14.25" thickTop="1" thickBot="1">
      <c r="E14014"/>
    </row>
    <row r="14015" spans="5:5" ht="14.25" thickTop="1" thickBot="1">
      <c r="E14015"/>
    </row>
    <row r="14016" spans="5:5" ht="14.25" thickTop="1" thickBot="1">
      <c r="E14016"/>
    </row>
    <row r="14017" spans="5:5" ht="14.25" thickTop="1" thickBot="1">
      <c r="E14017"/>
    </row>
    <row r="14018" spans="5:5" ht="14.25" thickTop="1" thickBot="1">
      <c r="E14018"/>
    </row>
    <row r="14019" spans="5:5" ht="14.25" thickTop="1" thickBot="1">
      <c r="E14019"/>
    </row>
    <row r="14020" spans="5:5" ht="14.25" thickTop="1" thickBot="1">
      <c r="E14020"/>
    </row>
    <row r="14021" spans="5:5" ht="14.25" thickTop="1" thickBot="1">
      <c r="E14021"/>
    </row>
    <row r="14022" spans="5:5" ht="14.25" thickTop="1" thickBot="1">
      <c r="E14022"/>
    </row>
    <row r="14023" spans="5:5" ht="14.25" thickTop="1" thickBot="1">
      <c r="E14023"/>
    </row>
    <row r="14024" spans="5:5" ht="14.25" thickTop="1" thickBot="1">
      <c r="E14024"/>
    </row>
    <row r="14025" spans="5:5" ht="14.25" thickTop="1" thickBot="1">
      <c r="E14025"/>
    </row>
    <row r="14026" spans="5:5" ht="14.25" thickTop="1" thickBot="1">
      <c r="E14026"/>
    </row>
    <row r="14027" spans="5:5" ht="14.25" thickTop="1" thickBot="1">
      <c r="E14027"/>
    </row>
    <row r="14028" spans="5:5" ht="14.25" thickTop="1" thickBot="1">
      <c r="E14028"/>
    </row>
    <row r="14029" spans="5:5" ht="14.25" thickTop="1" thickBot="1">
      <c r="E14029"/>
    </row>
    <row r="14030" spans="5:5" ht="14.25" thickTop="1" thickBot="1">
      <c r="E14030"/>
    </row>
    <row r="14031" spans="5:5" ht="14.25" thickTop="1" thickBot="1">
      <c r="E14031"/>
    </row>
    <row r="14032" spans="5:5" ht="14.25" thickTop="1" thickBot="1">
      <c r="E14032"/>
    </row>
    <row r="14033" spans="5:5" ht="14.25" thickTop="1" thickBot="1">
      <c r="E14033"/>
    </row>
    <row r="14034" spans="5:5" ht="14.25" thickTop="1" thickBot="1">
      <c r="E14034"/>
    </row>
    <row r="14035" spans="5:5" ht="14.25" thickTop="1" thickBot="1">
      <c r="E14035"/>
    </row>
    <row r="14036" spans="5:5" ht="14.25" thickTop="1" thickBot="1">
      <c r="E14036"/>
    </row>
    <row r="14037" spans="5:5" ht="14.25" thickTop="1" thickBot="1">
      <c r="E14037"/>
    </row>
    <row r="14038" spans="5:5" ht="14.25" thickTop="1" thickBot="1">
      <c r="E14038"/>
    </row>
    <row r="14039" spans="5:5" ht="14.25" thickTop="1" thickBot="1">
      <c r="E14039"/>
    </row>
    <row r="14040" spans="5:5" ht="14.25" thickTop="1" thickBot="1">
      <c r="E14040"/>
    </row>
    <row r="14041" spans="5:5" ht="14.25" thickTop="1" thickBot="1">
      <c r="E14041"/>
    </row>
    <row r="14042" spans="5:5" ht="14.25" thickTop="1" thickBot="1">
      <c r="E14042"/>
    </row>
    <row r="14043" spans="5:5" ht="14.25" thickTop="1" thickBot="1">
      <c r="E14043"/>
    </row>
    <row r="14044" spans="5:5" ht="14.25" thickTop="1" thickBot="1">
      <c r="E14044"/>
    </row>
    <row r="14045" spans="5:5" ht="14.25" thickTop="1" thickBot="1">
      <c r="E14045"/>
    </row>
    <row r="14046" spans="5:5" ht="14.25" thickTop="1" thickBot="1">
      <c r="E14046"/>
    </row>
    <row r="14047" spans="5:5" ht="14.25" thickTop="1" thickBot="1">
      <c r="E14047"/>
    </row>
    <row r="14048" spans="5:5" ht="14.25" thickTop="1" thickBot="1">
      <c r="E14048"/>
    </row>
    <row r="14049" spans="5:5" ht="14.25" thickTop="1" thickBot="1">
      <c r="E14049"/>
    </row>
    <row r="14050" spans="5:5" ht="14.25" thickTop="1" thickBot="1">
      <c r="E14050"/>
    </row>
    <row r="14051" spans="5:5" ht="14.25" thickTop="1" thickBot="1">
      <c r="E14051"/>
    </row>
    <row r="14052" spans="5:5" ht="14.25" thickTop="1" thickBot="1">
      <c r="E14052"/>
    </row>
    <row r="14053" spans="5:5" ht="14.25" thickTop="1" thickBot="1">
      <c r="E14053"/>
    </row>
    <row r="14054" spans="5:5" ht="14.25" thickTop="1" thickBot="1">
      <c r="E14054"/>
    </row>
    <row r="14055" spans="5:5" ht="14.25" thickTop="1" thickBot="1">
      <c r="E14055"/>
    </row>
    <row r="14056" spans="5:5" ht="14.25" thickTop="1" thickBot="1">
      <c r="E14056"/>
    </row>
    <row r="14057" spans="5:5" ht="14.25" thickTop="1" thickBot="1">
      <c r="E14057"/>
    </row>
    <row r="14058" spans="5:5" ht="14.25" thickTop="1" thickBot="1">
      <c r="E14058"/>
    </row>
    <row r="14059" spans="5:5" ht="14.25" thickTop="1" thickBot="1">
      <c r="E14059"/>
    </row>
    <row r="14060" spans="5:5" ht="14.25" thickTop="1" thickBot="1">
      <c r="E14060"/>
    </row>
    <row r="14061" spans="5:5" ht="14.25" thickTop="1" thickBot="1">
      <c r="E14061"/>
    </row>
    <row r="14062" spans="5:5" ht="14.25" thickTop="1" thickBot="1">
      <c r="E14062"/>
    </row>
    <row r="14063" spans="5:5" ht="14.25" thickTop="1" thickBot="1">
      <c r="E14063"/>
    </row>
    <row r="14064" spans="5:5" ht="14.25" thickTop="1" thickBot="1">
      <c r="E14064"/>
    </row>
    <row r="14065" spans="5:5" ht="14.25" thickTop="1" thickBot="1">
      <c r="E14065"/>
    </row>
    <row r="14066" spans="5:5" ht="14.25" thickTop="1" thickBot="1">
      <c r="E14066"/>
    </row>
    <row r="14067" spans="5:5" ht="14.25" thickTop="1" thickBot="1">
      <c r="E14067"/>
    </row>
    <row r="14068" spans="5:5" ht="14.25" thickTop="1" thickBot="1">
      <c r="E14068"/>
    </row>
    <row r="14069" spans="5:5" ht="14.25" thickTop="1" thickBot="1">
      <c r="E14069"/>
    </row>
    <row r="14070" spans="5:5" ht="14.25" thickTop="1" thickBot="1">
      <c r="E14070"/>
    </row>
    <row r="14071" spans="5:5" ht="14.25" thickTop="1" thickBot="1">
      <c r="E14071"/>
    </row>
    <row r="14072" spans="5:5" ht="14.25" thickTop="1" thickBot="1">
      <c r="E14072"/>
    </row>
    <row r="14073" spans="5:5" ht="14.25" thickTop="1" thickBot="1">
      <c r="E14073"/>
    </row>
    <row r="14074" spans="5:5" ht="14.25" thickTop="1" thickBot="1">
      <c r="E14074"/>
    </row>
    <row r="14075" spans="5:5" ht="14.25" thickTop="1" thickBot="1">
      <c r="E14075"/>
    </row>
    <row r="14076" spans="5:5" ht="14.25" thickTop="1" thickBot="1">
      <c r="E14076"/>
    </row>
    <row r="14077" spans="5:5" ht="14.25" thickTop="1" thickBot="1">
      <c r="E14077"/>
    </row>
    <row r="14078" spans="5:5" ht="14.25" thickTop="1" thickBot="1">
      <c r="E14078"/>
    </row>
    <row r="14079" spans="5:5" ht="14.25" thickTop="1" thickBot="1">
      <c r="E14079"/>
    </row>
    <row r="14080" spans="5:5" ht="14.25" thickTop="1" thickBot="1">
      <c r="E14080"/>
    </row>
    <row r="14081" spans="5:5" ht="14.25" thickTop="1" thickBot="1">
      <c r="E14081"/>
    </row>
    <row r="14082" spans="5:5" ht="14.25" thickTop="1" thickBot="1">
      <c r="E14082"/>
    </row>
    <row r="14083" spans="5:5" ht="14.25" thickTop="1" thickBot="1">
      <c r="E14083"/>
    </row>
    <row r="14084" spans="5:5" ht="14.25" thickTop="1" thickBot="1">
      <c r="E14084"/>
    </row>
    <row r="14085" spans="5:5" ht="14.25" thickTop="1" thickBot="1">
      <c r="E14085"/>
    </row>
    <row r="14086" spans="5:5" ht="14.25" thickTop="1" thickBot="1">
      <c r="E14086"/>
    </row>
    <row r="14087" spans="5:5" ht="14.25" thickTop="1" thickBot="1">
      <c r="E14087"/>
    </row>
    <row r="14088" spans="5:5" ht="14.25" thickTop="1" thickBot="1">
      <c r="E14088"/>
    </row>
    <row r="14089" spans="5:5" ht="14.25" thickTop="1" thickBot="1">
      <c r="E14089"/>
    </row>
    <row r="14090" spans="5:5" ht="14.25" thickTop="1" thickBot="1">
      <c r="E14090"/>
    </row>
    <row r="14091" spans="5:5" ht="14.25" thickTop="1" thickBot="1">
      <c r="E14091"/>
    </row>
    <row r="14092" spans="5:5" ht="14.25" thickTop="1" thickBot="1">
      <c r="E14092"/>
    </row>
    <row r="14093" spans="5:5" ht="14.25" thickTop="1" thickBot="1">
      <c r="E14093"/>
    </row>
    <row r="14094" spans="5:5" ht="14.25" thickTop="1" thickBot="1">
      <c r="E14094"/>
    </row>
    <row r="14095" spans="5:5" ht="14.25" thickTop="1" thickBot="1">
      <c r="E14095"/>
    </row>
    <row r="14096" spans="5:5" ht="14.25" thickTop="1" thickBot="1">
      <c r="E14096"/>
    </row>
    <row r="14097" spans="5:5" ht="14.25" thickTop="1" thickBot="1">
      <c r="E14097"/>
    </row>
    <row r="14098" spans="5:5" ht="14.25" thickTop="1" thickBot="1">
      <c r="E14098"/>
    </row>
    <row r="14099" spans="5:5" ht="14.25" thickTop="1" thickBot="1">
      <c r="E14099"/>
    </row>
    <row r="14100" spans="5:5" ht="14.25" thickTop="1" thickBot="1">
      <c r="E14100"/>
    </row>
    <row r="14101" spans="5:5" ht="14.25" thickTop="1" thickBot="1">
      <c r="E14101"/>
    </row>
    <row r="14102" spans="5:5" ht="14.25" thickTop="1" thickBot="1">
      <c r="E14102"/>
    </row>
    <row r="14103" spans="5:5" ht="14.25" thickTop="1" thickBot="1">
      <c r="E14103"/>
    </row>
    <row r="14104" spans="5:5" ht="14.25" thickTop="1" thickBot="1">
      <c r="E14104"/>
    </row>
    <row r="14105" spans="5:5" ht="14.25" thickTop="1" thickBot="1">
      <c r="E14105"/>
    </row>
    <row r="14106" spans="5:5" ht="14.25" thickTop="1" thickBot="1">
      <c r="E14106"/>
    </row>
    <row r="14107" spans="5:5" ht="14.25" thickTop="1" thickBot="1">
      <c r="E14107"/>
    </row>
    <row r="14108" spans="5:5" ht="14.25" thickTop="1" thickBot="1">
      <c r="E14108"/>
    </row>
    <row r="14109" spans="5:5" ht="14.25" thickTop="1" thickBot="1">
      <c r="E14109"/>
    </row>
    <row r="14110" spans="5:5" ht="14.25" thickTop="1" thickBot="1">
      <c r="E14110"/>
    </row>
    <row r="14111" spans="5:5" ht="14.25" thickTop="1" thickBot="1">
      <c r="E14111"/>
    </row>
    <row r="14112" spans="5:5" ht="14.25" thickTop="1" thickBot="1">
      <c r="E14112"/>
    </row>
    <row r="14113" spans="5:5" ht="14.25" thickTop="1" thickBot="1">
      <c r="E14113"/>
    </row>
    <row r="14114" spans="5:5" ht="14.25" thickTop="1" thickBot="1">
      <c r="E14114"/>
    </row>
    <row r="14115" spans="5:5" ht="14.25" thickTop="1" thickBot="1">
      <c r="E14115"/>
    </row>
    <row r="14116" spans="5:5" ht="14.25" thickTop="1" thickBot="1">
      <c r="E14116"/>
    </row>
    <row r="14117" spans="5:5" ht="14.25" thickTop="1" thickBot="1">
      <c r="E14117"/>
    </row>
    <row r="14118" spans="5:5" ht="14.25" thickTop="1" thickBot="1">
      <c r="E14118"/>
    </row>
    <row r="14119" spans="5:5" ht="14.25" thickTop="1" thickBot="1">
      <c r="E14119"/>
    </row>
    <row r="14120" spans="5:5" ht="14.25" thickTop="1" thickBot="1">
      <c r="E14120"/>
    </row>
    <row r="14121" spans="5:5" ht="14.25" thickTop="1" thickBot="1">
      <c r="E14121"/>
    </row>
    <row r="14122" spans="5:5" ht="14.25" thickTop="1" thickBot="1">
      <c r="E14122"/>
    </row>
    <row r="14123" spans="5:5" ht="14.25" thickTop="1" thickBot="1">
      <c r="E14123"/>
    </row>
    <row r="14124" spans="5:5" ht="14.25" thickTop="1" thickBot="1">
      <c r="E14124"/>
    </row>
    <row r="14125" spans="5:5" ht="14.25" thickTop="1" thickBot="1">
      <c r="E14125"/>
    </row>
    <row r="14126" spans="5:5" ht="14.25" thickTop="1" thickBot="1">
      <c r="E14126"/>
    </row>
    <row r="14127" spans="5:5" ht="14.25" thickTop="1" thickBot="1">
      <c r="E14127"/>
    </row>
    <row r="14128" spans="5:5" ht="14.25" thickTop="1" thickBot="1">
      <c r="E14128"/>
    </row>
    <row r="14129" spans="5:5" ht="14.25" thickTop="1" thickBot="1">
      <c r="E14129"/>
    </row>
    <row r="14130" spans="5:5" ht="14.25" thickTop="1" thickBot="1">
      <c r="E14130"/>
    </row>
    <row r="14131" spans="5:5" ht="14.25" thickTop="1" thickBot="1">
      <c r="E14131"/>
    </row>
    <row r="14132" spans="5:5" ht="14.25" thickTop="1" thickBot="1">
      <c r="E14132"/>
    </row>
    <row r="14133" spans="5:5" ht="14.25" thickTop="1" thickBot="1">
      <c r="E14133"/>
    </row>
    <row r="14134" spans="5:5" ht="14.25" thickTop="1" thickBot="1">
      <c r="E14134"/>
    </row>
    <row r="14135" spans="5:5" ht="14.25" thickTop="1" thickBot="1">
      <c r="E14135"/>
    </row>
    <row r="14136" spans="5:5" ht="14.25" thickTop="1" thickBot="1">
      <c r="E14136"/>
    </row>
    <row r="14137" spans="5:5" ht="14.25" thickTop="1" thickBot="1">
      <c r="E14137"/>
    </row>
    <row r="14138" spans="5:5" ht="14.25" thickTop="1" thickBot="1">
      <c r="E14138"/>
    </row>
    <row r="14139" spans="5:5" ht="14.25" thickTop="1" thickBot="1">
      <c r="E14139"/>
    </row>
    <row r="14140" spans="5:5" ht="14.25" thickTop="1" thickBot="1">
      <c r="E14140"/>
    </row>
    <row r="14141" spans="5:5" ht="14.25" thickTop="1" thickBot="1">
      <c r="E14141"/>
    </row>
    <row r="14142" spans="5:5" ht="14.25" thickTop="1" thickBot="1">
      <c r="E14142"/>
    </row>
    <row r="14143" spans="5:5" ht="14.25" thickTop="1" thickBot="1">
      <c r="E14143"/>
    </row>
    <row r="14144" spans="5:5" ht="14.25" thickTop="1" thickBot="1">
      <c r="E14144"/>
    </row>
    <row r="14145" spans="5:5" ht="14.25" thickTop="1" thickBot="1">
      <c r="E14145"/>
    </row>
    <row r="14146" spans="5:5" ht="14.25" thickTop="1" thickBot="1">
      <c r="E14146"/>
    </row>
    <row r="14147" spans="5:5" ht="14.25" thickTop="1" thickBot="1">
      <c r="E14147"/>
    </row>
    <row r="14148" spans="5:5" ht="14.25" thickTop="1" thickBot="1">
      <c r="E14148"/>
    </row>
    <row r="14149" spans="5:5" ht="14.25" thickTop="1" thickBot="1">
      <c r="E14149"/>
    </row>
    <row r="14150" spans="5:5" ht="14.25" thickTop="1" thickBot="1">
      <c r="E14150"/>
    </row>
    <row r="14151" spans="5:5" ht="14.25" thickTop="1" thickBot="1">
      <c r="E14151"/>
    </row>
    <row r="14152" spans="5:5" ht="14.25" thickTop="1" thickBot="1">
      <c r="E14152"/>
    </row>
    <row r="14153" spans="5:5" ht="14.25" thickTop="1" thickBot="1">
      <c r="E14153"/>
    </row>
    <row r="14154" spans="5:5" ht="14.25" thickTop="1" thickBot="1">
      <c r="E14154"/>
    </row>
    <row r="14155" spans="5:5" ht="14.25" thickTop="1" thickBot="1">
      <c r="E14155"/>
    </row>
    <row r="14156" spans="5:5" ht="14.25" thickTop="1" thickBot="1">
      <c r="E14156"/>
    </row>
    <row r="14157" spans="5:5" ht="14.25" thickTop="1" thickBot="1">
      <c r="E14157"/>
    </row>
    <row r="14158" spans="5:5" ht="14.25" thickTop="1" thickBot="1">
      <c r="E14158"/>
    </row>
    <row r="14159" spans="5:5" ht="14.25" thickTop="1" thickBot="1">
      <c r="E14159"/>
    </row>
    <row r="14160" spans="5:5" ht="14.25" thickTop="1" thickBot="1">
      <c r="E14160"/>
    </row>
    <row r="14161" spans="5:5" ht="14.25" thickTop="1" thickBot="1">
      <c r="E14161"/>
    </row>
    <row r="14162" spans="5:5" ht="14.25" thickTop="1" thickBot="1">
      <c r="E14162"/>
    </row>
    <row r="14163" spans="5:5" ht="14.25" thickTop="1" thickBot="1">
      <c r="E14163"/>
    </row>
    <row r="14164" spans="5:5" ht="14.25" thickTop="1" thickBot="1">
      <c r="E14164"/>
    </row>
    <row r="14165" spans="5:5" ht="14.25" thickTop="1" thickBot="1">
      <c r="E14165"/>
    </row>
    <row r="14166" spans="5:5" ht="14.25" thickTop="1" thickBot="1">
      <c r="E14166"/>
    </row>
    <row r="14167" spans="5:5" ht="14.25" thickTop="1" thickBot="1">
      <c r="E14167"/>
    </row>
    <row r="14168" spans="5:5" ht="14.25" thickTop="1" thickBot="1">
      <c r="E14168"/>
    </row>
    <row r="14169" spans="5:5" ht="14.25" thickTop="1" thickBot="1">
      <c r="E14169"/>
    </row>
    <row r="14170" spans="5:5" ht="14.25" thickTop="1" thickBot="1">
      <c r="E14170"/>
    </row>
    <row r="14171" spans="5:5" ht="14.25" thickTop="1" thickBot="1">
      <c r="E14171"/>
    </row>
    <row r="14172" spans="5:5" ht="14.25" thickTop="1" thickBot="1">
      <c r="E14172"/>
    </row>
    <row r="14173" spans="5:5" ht="14.25" thickTop="1" thickBot="1">
      <c r="E14173"/>
    </row>
    <row r="14174" spans="5:5" ht="14.25" thickTop="1" thickBot="1">
      <c r="E14174"/>
    </row>
    <row r="14175" spans="5:5" ht="14.25" thickTop="1" thickBot="1">
      <c r="E14175"/>
    </row>
    <row r="14176" spans="5:5" ht="14.25" thickTop="1" thickBot="1">
      <c r="E14176"/>
    </row>
    <row r="14177" spans="5:5" ht="14.25" thickTop="1" thickBot="1">
      <c r="E14177"/>
    </row>
    <row r="14178" spans="5:5" ht="14.25" thickTop="1" thickBot="1">
      <c r="E14178"/>
    </row>
    <row r="14179" spans="5:5" ht="14.25" thickTop="1" thickBot="1">
      <c r="E14179"/>
    </row>
    <row r="14180" spans="5:5" ht="14.25" thickTop="1" thickBot="1">
      <c r="E14180"/>
    </row>
    <row r="14181" spans="5:5" ht="14.25" thickTop="1" thickBot="1">
      <c r="E14181"/>
    </row>
    <row r="14182" spans="5:5" ht="14.25" thickTop="1" thickBot="1">
      <c r="E14182"/>
    </row>
    <row r="14183" spans="5:5" ht="14.25" thickTop="1" thickBot="1">
      <c r="E14183"/>
    </row>
    <row r="14184" spans="5:5" ht="14.25" thickTop="1" thickBot="1">
      <c r="E14184"/>
    </row>
    <row r="14185" spans="5:5" ht="14.25" thickTop="1" thickBot="1">
      <c r="E14185"/>
    </row>
    <row r="14186" spans="5:5" ht="14.25" thickTop="1" thickBot="1">
      <c r="E14186"/>
    </row>
    <row r="14187" spans="5:5" ht="14.25" thickTop="1" thickBot="1">
      <c r="E14187"/>
    </row>
    <row r="14188" spans="5:5" ht="14.25" thickTop="1" thickBot="1">
      <c r="E14188"/>
    </row>
    <row r="14189" spans="5:5" ht="14.25" thickTop="1" thickBot="1">
      <c r="E14189"/>
    </row>
    <row r="14190" spans="5:5" ht="14.25" thickTop="1" thickBot="1">
      <c r="E14190"/>
    </row>
    <row r="14191" spans="5:5" ht="14.25" thickTop="1" thickBot="1">
      <c r="E14191"/>
    </row>
    <row r="14192" spans="5:5" ht="14.25" thickTop="1" thickBot="1">
      <c r="E14192"/>
    </row>
    <row r="14193" spans="5:5" ht="14.25" thickTop="1" thickBot="1">
      <c r="E14193"/>
    </row>
    <row r="14194" spans="5:5" ht="14.25" thickTop="1" thickBot="1">
      <c r="E14194"/>
    </row>
    <row r="14195" spans="5:5" ht="14.25" thickTop="1" thickBot="1">
      <c r="E14195"/>
    </row>
    <row r="14196" spans="5:5" ht="14.25" thickTop="1" thickBot="1">
      <c r="E14196"/>
    </row>
    <row r="14197" spans="5:5" ht="14.25" thickTop="1" thickBot="1">
      <c r="E14197"/>
    </row>
    <row r="14198" spans="5:5" ht="14.25" thickTop="1" thickBot="1">
      <c r="E14198"/>
    </row>
    <row r="14199" spans="5:5" ht="14.25" thickTop="1" thickBot="1">
      <c r="E14199"/>
    </row>
    <row r="14200" spans="5:5" ht="14.25" thickTop="1" thickBot="1">
      <c r="E14200"/>
    </row>
    <row r="14201" spans="5:5" ht="14.25" thickTop="1" thickBot="1">
      <c r="E14201"/>
    </row>
    <row r="14202" spans="5:5" ht="14.25" thickTop="1" thickBot="1">
      <c r="E14202"/>
    </row>
    <row r="14203" spans="5:5" ht="14.25" thickTop="1" thickBot="1">
      <c r="E14203"/>
    </row>
    <row r="14204" spans="5:5" ht="14.25" thickTop="1" thickBot="1">
      <c r="E14204"/>
    </row>
    <row r="14205" spans="5:5" ht="14.25" thickTop="1" thickBot="1">
      <c r="E14205"/>
    </row>
    <row r="14206" spans="5:5" ht="14.25" thickTop="1" thickBot="1">
      <c r="E14206"/>
    </row>
    <row r="14207" spans="5:5" ht="14.25" thickTop="1" thickBot="1">
      <c r="E14207"/>
    </row>
    <row r="14208" spans="5:5" ht="14.25" thickTop="1" thickBot="1">
      <c r="E14208"/>
    </row>
    <row r="14209" spans="5:5" ht="14.25" thickTop="1" thickBot="1">
      <c r="E14209"/>
    </row>
    <row r="14210" spans="5:5" ht="14.25" thickTop="1" thickBot="1">
      <c r="E14210"/>
    </row>
    <row r="14211" spans="5:5" ht="14.25" thickTop="1" thickBot="1">
      <c r="E14211"/>
    </row>
    <row r="14212" spans="5:5" ht="14.25" thickTop="1" thickBot="1">
      <c r="E14212"/>
    </row>
    <row r="14213" spans="5:5" ht="14.25" thickTop="1" thickBot="1">
      <c r="E14213"/>
    </row>
    <row r="14214" spans="5:5" ht="14.25" thickTop="1" thickBot="1">
      <c r="E14214"/>
    </row>
    <row r="14215" spans="5:5" ht="14.25" thickTop="1" thickBot="1">
      <c r="E14215"/>
    </row>
    <row r="14216" spans="5:5" ht="14.25" thickTop="1" thickBot="1">
      <c r="E14216"/>
    </row>
    <row r="14217" spans="5:5" ht="14.25" thickTop="1" thickBot="1">
      <c r="E14217"/>
    </row>
    <row r="14218" spans="5:5" ht="14.25" thickTop="1" thickBot="1">
      <c r="E14218"/>
    </row>
    <row r="14219" spans="5:5" ht="14.25" thickTop="1" thickBot="1">
      <c r="E14219"/>
    </row>
    <row r="14220" spans="5:5" ht="14.25" thickTop="1" thickBot="1">
      <c r="E14220"/>
    </row>
    <row r="14221" spans="5:5" ht="14.25" thickTop="1" thickBot="1">
      <c r="E14221"/>
    </row>
    <row r="14222" spans="5:5" ht="14.25" thickTop="1" thickBot="1">
      <c r="E14222"/>
    </row>
    <row r="14223" spans="5:5" ht="14.25" thickTop="1" thickBot="1">
      <c r="E14223"/>
    </row>
    <row r="14224" spans="5:5" ht="14.25" thickTop="1" thickBot="1">
      <c r="E14224"/>
    </row>
    <row r="14225" spans="5:5" ht="14.25" thickTop="1" thickBot="1">
      <c r="E14225"/>
    </row>
    <row r="14226" spans="5:5" ht="14.25" thickTop="1" thickBot="1">
      <c r="E14226"/>
    </row>
    <row r="14227" spans="5:5" ht="14.25" thickTop="1" thickBot="1">
      <c r="E14227"/>
    </row>
    <row r="14228" spans="5:5" ht="14.25" thickTop="1" thickBot="1">
      <c r="E14228"/>
    </row>
    <row r="14229" spans="5:5" ht="14.25" thickTop="1" thickBot="1">
      <c r="E14229"/>
    </row>
    <row r="14230" spans="5:5" ht="14.25" thickTop="1" thickBot="1">
      <c r="E14230"/>
    </row>
    <row r="14231" spans="5:5" ht="14.25" thickTop="1" thickBot="1">
      <c r="E14231"/>
    </row>
    <row r="14232" spans="5:5" ht="14.25" thickTop="1" thickBot="1">
      <c r="E14232"/>
    </row>
    <row r="14233" spans="5:5" ht="14.25" thickTop="1" thickBot="1">
      <c r="E14233"/>
    </row>
    <row r="14234" spans="5:5" ht="14.25" thickTop="1" thickBot="1">
      <c r="E14234"/>
    </row>
    <row r="14235" spans="5:5" ht="14.25" thickTop="1" thickBot="1">
      <c r="E14235"/>
    </row>
    <row r="14236" spans="5:5" ht="14.25" thickTop="1" thickBot="1">
      <c r="E14236"/>
    </row>
    <row r="14237" spans="5:5" ht="14.25" thickTop="1" thickBot="1">
      <c r="E14237"/>
    </row>
    <row r="14238" spans="5:5" ht="14.25" thickTop="1" thickBot="1">
      <c r="E14238"/>
    </row>
    <row r="14239" spans="5:5" ht="14.25" thickTop="1" thickBot="1">
      <c r="E14239"/>
    </row>
    <row r="14240" spans="5:5" ht="14.25" thickTop="1" thickBot="1">
      <c r="E14240"/>
    </row>
    <row r="14241" spans="5:5" ht="14.25" thickTop="1" thickBot="1">
      <c r="E14241"/>
    </row>
    <row r="14242" spans="5:5" ht="14.25" thickTop="1" thickBot="1">
      <c r="E14242"/>
    </row>
    <row r="14243" spans="5:5" ht="14.25" thickTop="1" thickBot="1">
      <c r="E14243"/>
    </row>
    <row r="14244" spans="5:5" ht="14.25" thickTop="1" thickBot="1">
      <c r="E14244"/>
    </row>
    <row r="14245" spans="5:5" ht="14.25" thickTop="1" thickBot="1">
      <c r="E14245"/>
    </row>
    <row r="14246" spans="5:5" ht="14.25" thickTop="1" thickBot="1">
      <c r="E14246"/>
    </row>
    <row r="14247" spans="5:5" ht="14.25" thickTop="1" thickBot="1">
      <c r="E14247"/>
    </row>
    <row r="14248" spans="5:5" ht="14.25" thickTop="1" thickBot="1">
      <c r="E14248"/>
    </row>
    <row r="14249" spans="5:5" ht="14.25" thickTop="1" thickBot="1">
      <c r="E14249"/>
    </row>
    <row r="14250" spans="5:5" ht="14.25" thickTop="1" thickBot="1">
      <c r="E14250"/>
    </row>
    <row r="14251" spans="5:5" ht="14.25" thickTop="1" thickBot="1">
      <c r="E14251"/>
    </row>
    <row r="14252" spans="5:5" ht="14.25" thickTop="1" thickBot="1">
      <c r="E14252"/>
    </row>
    <row r="14253" spans="5:5" ht="14.25" thickTop="1" thickBot="1">
      <c r="E14253"/>
    </row>
    <row r="14254" spans="5:5" ht="14.25" thickTop="1" thickBot="1">
      <c r="E14254"/>
    </row>
    <row r="14255" spans="5:5" ht="14.25" thickTop="1" thickBot="1">
      <c r="E14255"/>
    </row>
    <row r="14256" spans="5:5" ht="14.25" thickTop="1" thickBot="1">
      <c r="E14256"/>
    </row>
    <row r="14257" spans="5:5" ht="14.25" thickTop="1" thickBot="1">
      <c r="E14257"/>
    </row>
    <row r="14258" spans="5:5" ht="14.25" thickTop="1" thickBot="1">
      <c r="E14258"/>
    </row>
    <row r="14259" spans="5:5" ht="14.25" thickTop="1" thickBot="1">
      <c r="E14259"/>
    </row>
    <row r="14260" spans="5:5" ht="14.25" thickTop="1" thickBot="1">
      <c r="E14260"/>
    </row>
    <row r="14261" spans="5:5" ht="14.25" thickTop="1" thickBot="1">
      <c r="E14261"/>
    </row>
    <row r="14262" spans="5:5" ht="14.25" thickTop="1" thickBot="1">
      <c r="E14262"/>
    </row>
    <row r="14263" spans="5:5" ht="14.25" thickTop="1" thickBot="1">
      <c r="E14263"/>
    </row>
    <row r="14264" spans="5:5" ht="14.25" thickTop="1" thickBot="1">
      <c r="E14264"/>
    </row>
    <row r="14265" spans="5:5" ht="14.25" thickTop="1" thickBot="1">
      <c r="E14265"/>
    </row>
    <row r="14266" spans="5:5" ht="14.25" thickTop="1" thickBot="1">
      <c r="E14266"/>
    </row>
    <row r="14267" spans="5:5" ht="14.25" thickTop="1" thickBot="1">
      <c r="E14267"/>
    </row>
    <row r="14268" spans="5:5" ht="14.25" thickTop="1" thickBot="1">
      <c r="E14268"/>
    </row>
    <row r="14269" spans="5:5" ht="14.25" thickTop="1" thickBot="1">
      <c r="E14269"/>
    </row>
    <row r="14270" spans="5:5" ht="14.25" thickTop="1" thickBot="1">
      <c r="E14270"/>
    </row>
    <row r="14271" spans="5:5" ht="14.25" thickTop="1" thickBot="1">
      <c r="E14271"/>
    </row>
    <row r="14272" spans="5:5" ht="14.25" thickTop="1" thickBot="1">
      <c r="E14272"/>
    </row>
    <row r="14273" spans="5:5" ht="14.25" thickTop="1" thickBot="1">
      <c r="E14273"/>
    </row>
    <row r="14274" spans="5:5" ht="14.25" thickTop="1" thickBot="1">
      <c r="E14274"/>
    </row>
    <row r="14275" spans="5:5" ht="14.25" thickTop="1" thickBot="1">
      <c r="E14275"/>
    </row>
    <row r="14276" spans="5:5" ht="14.25" thickTop="1" thickBot="1">
      <c r="E14276"/>
    </row>
    <row r="14277" spans="5:5" ht="14.25" thickTop="1" thickBot="1">
      <c r="E14277"/>
    </row>
    <row r="14278" spans="5:5" ht="14.25" thickTop="1" thickBot="1">
      <c r="E14278"/>
    </row>
    <row r="14279" spans="5:5" ht="14.25" thickTop="1" thickBot="1">
      <c r="E14279"/>
    </row>
    <row r="14280" spans="5:5" ht="14.25" thickTop="1" thickBot="1">
      <c r="E14280"/>
    </row>
    <row r="14281" spans="5:5" ht="14.25" thickTop="1" thickBot="1">
      <c r="E14281"/>
    </row>
    <row r="14282" spans="5:5" ht="14.25" thickTop="1" thickBot="1">
      <c r="E14282"/>
    </row>
    <row r="14283" spans="5:5" ht="14.25" thickTop="1" thickBot="1">
      <c r="E14283"/>
    </row>
    <row r="14284" spans="5:5" ht="14.25" thickTop="1" thickBot="1">
      <c r="E14284"/>
    </row>
    <row r="14285" spans="5:5" ht="14.25" thickTop="1" thickBot="1">
      <c r="E14285"/>
    </row>
    <row r="14286" spans="5:5" ht="14.25" thickTop="1" thickBot="1">
      <c r="E14286"/>
    </row>
    <row r="14287" spans="5:5" ht="14.25" thickTop="1" thickBot="1">
      <c r="E14287"/>
    </row>
    <row r="14288" spans="5:5" ht="14.25" thickTop="1" thickBot="1">
      <c r="E14288"/>
    </row>
    <row r="14289" spans="5:5" ht="14.25" thickTop="1" thickBot="1">
      <c r="E14289"/>
    </row>
    <row r="14290" spans="5:5" ht="14.25" thickTop="1" thickBot="1">
      <c r="E14290"/>
    </row>
    <row r="14291" spans="5:5" ht="14.25" thickTop="1" thickBot="1">
      <c r="E14291"/>
    </row>
    <row r="14292" spans="5:5" ht="14.25" thickTop="1" thickBot="1">
      <c r="E14292"/>
    </row>
    <row r="14293" spans="5:5" ht="14.25" thickTop="1" thickBot="1">
      <c r="E14293"/>
    </row>
    <row r="14294" spans="5:5" ht="14.25" thickTop="1" thickBot="1">
      <c r="E14294"/>
    </row>
    <row r="14295" spans="5:5" ht="14.25" thickTop="1" thickBot="1">
      <c r="E14295"/>
    </row>
    <row r="14296" spans="5:5" ht="14.25" thickTop="1" thickBot="1">
      <c r="E14296"/>
    </row>
    <row r="14297" spans="5:5" ht="14.25" thickTop="1" thickBot="1">
      <c r="E14297"/>
    </row>
    <row r="14298" spans="5:5" ht="14.25" thickTop="1" thickBot="1">
      <c r="E14298"/>
    </row>
    <row r="14299" spans="5:5" ht="14.25" thickTop="1" thickBot="1">
      <c r="E14299"/>
    </row>
    <row r="14300" spans="5:5" ht="14.25" thickTop="1" thickBot="1">
      <c r="E14300"/>
    </row>
    <row r="14301" spans="5:5" ht="14.25" thickTop="1" thickBot="1">
      <c r="E14301"/>
    </row>
    <row r="14302" spans="5:5" ht="14.25" thickTop="1" thickBot="1">
      <c r="E14302"/>
    </row>
    <row r="14303" spans="5:5" ht="14.25" thickTop="1" thickBot="1">
      <c r="E14303"/>
    </row>
    <row r="14304" spans="5:5" ht="14.25" thickTop="1" thickBot="1">
      <c r="E14304"/>
    </row>
    <row r="14305" spans="5:5" ht="14.25" thickTop="1" thickBot="1">
      <c r="E14305"/>
    </row>
    <row r="14306" spans="5:5" ht="14.25" thickTop="1" thickBot="1">
      <c r="E14306"/>
    </row>
    <row r="14307" spans="5:5" ht="14.25" thickTop="1" thickBot="1">
      <c r="E14307"/>
    </row>
    <row r="14308" spans="5:5" ht="14.25" thickTop="1" thickBot="1">
      <c r="E14308"/>
    </row>
    <row r="14309" spans="5:5" ht="14.25" thickTop="1" thickBot="1">
      <c r="E14309"/>
    </row>
    <row r="14310" spans="5:5" ht="14.25" thickTop="1" thickBot="1">
      <c r="E14310"/>
    </row>
    <row r="14311" spans="5:5" ht="14.25" thickTop="1" thickBot="1">
      <c r="E14311"/>
    </row>
    <row r="14312" spans="5:5" ht="14.25" thickTop="1" thickBot="1">
      <c r="E14312"/>
    </row>
    <row r="14313" spans="5:5" ht="14.25" thickTop="1" thickBot="1">
      <c r="E14313"/>
    </row>
    <row r="14314" spans="5:5" ht="14.25" thickTop="1" thickBot="1">
      <c r="E14314"/>
    </row>
    <row r="14315" spans="5:5" ht="14.25" thickTop="1" thickBot="1">
      <c r="E14315"/>
    </row>
    <row r="14316" spans="5:5" ht="14.25" thickTop="1" thickBot="1">
      <c r="E14316"/>
    </row>
    <row r="14317" spans="5:5" ht="14.25" thickTop="1" thickBot="1">
      <c r="E14317"/>
    </row>
    <row r="14318" spans="5:5" ht="14.25" thickTop="1" thickBot="1">
      <c r="E14318"/>
    </row>
    <row r="14319" spans="5:5" ht="14.25" thickTop="1" thickBot="1">
      <c r="E14319"/>
    </row>
    <row r="14320" spans="5:5" ht="14.25" thickTop="1" thickBot="1">
      <c r="E14320"/>
    </row>
    <row r="14321" spans="5:5" ht="14.25" thickTop="1" thickBot="1">
      <c r="E14321"/>
    </row>
    <row r="14322" spans="5:5" ht="14.25" thickTop="1" thickBot="1">
      <c r="E14322"/>
    </row>
    <row r="14323" spans="5:5" ht="14.25" thickTop="1" thickBot="1">
      <c r="E14323"/>
    </row>
    <row r="14324" spans="5:5" ht="14.25" thickTop="1" thickBot="1">
      <c r="E14324"/>
    </row>
    <row r="14325" spans="5:5" ht="14.25" thickTop="1" thickBot="1">
      <c r="E14325"/>
    </row>
    <row r="14326" spans="5:5" ht="14.25" thickTop="1" thickBot="1">
      <c r="E14326"/>
    </row>
    <row r="14327" spans="5:5" ht="14.25" thickTop="1" thickBot="1">
      <c r="E14327"/>
    </row>
    <row r="14328" spans="5:5" ht="14.25" thickTop="1" thickBot="1">
      <c r="E14328"/>
    </row>
    <row r="14329" spans="5:5" ht="14.25" thickTop="1" thickBot="1">
      <c r="E14329"/>
    </row>
    <row r="14330" spans="5:5" ht="14.25" thickTop="1" thickBot="1">
      <c r="E14330"/>
    </row>
    <row r="14331" spans="5:5" ht="14.25" thickTop="1" thickBot="1">
      <c r="E14331"/>
    </row>
    <row r="14332" spans="5:5" ht="14.25" thickTop="1" thickBot="1">
      <c r="E14332"/>
    </row>
    <row r="14333" spans="5:5" ht="14.25" thickTop="1" thickBot="1">
      <c r="E14333"/>
    </row>
    <row r="14334" spans="5:5" ht="14.25" thickTop="1" thickBot="1">
      <c r="E14334"/>
    </row>
    <row r="14335" spans="5:5" ht="14.25" thickTop="1" thickBot="1">
      <c r="E14335"/>
    </row>
    <row r="14336" spans="5:5" ht="14.25" thickTop="1" thickBot="1">
      <c r="E14336"/>
    </row>
    <row r="14337" spans="5:5" ht="14.25" thickTop="1" thickBot="1">
      <c r="E14337"/>
    </row>
    <row r="14338" spans="5:5" ht="14.25" thickTop="1" thickBot="1">
      <c r="E14338"/>
    </row>
    <row r="14339" spans="5:5" ht="14.25" thickTop="1" thickBot="1">
      <c r="E14339"/>
    </row>
    <row r="14340" spans="5:5" ht="14.25" thickTop="1" thickBot="1">
      <c r="E14340"/>
    </row>
    <row r="14341" spans="5:5" ht="14.25" thickTop="1" thickBot="1">
      <c r="E14341"/>
    </row>
    <row r="14342" spans="5:5" ht="14.25" thickTop="1" thickBot="1">
      <c r="E14342"/>
    </row>
    <row r="14343" spans="5:5" ht="14.25" thickTop="1" thickBot="1">
      <c r="E14343"/>
    </row>
    <row r="14344" spans="5:5" ht="14.25" thickTop="1" thickBot="1">
      <c r="E14344"/>
    </row>
    <row r="14345" spans="5:5" ht="14.25" thickTop="1" thickBot="1">
      <c r="E14345"/>
    </row>
    <row r="14346" spans="5:5" ht="14.25" thickTop="1" thickBot="1">
      <c r="E14346"/>
    </row>
    <row r="14347" spans="5:5" ht="14.25" thickTop="1" thickBot="1">
      <c r="E14347"/>
    </row>
    <row r="14348" spans="5:5" ht="14.25" thickTop="1" thickBot="1">
      <c r="E14348"/>
    </row>
    <row r="14349" spans="5:5" ht="14.25" thickTop="1" thickBot="1">
      <c r="E14349"/>
    </row>
    <row r="14350" spans="5:5" ht="14.25" thickTop="1" thickBot="1">
      <c r="E14350"/>
    </row>
    <row r="14351" spans="5:5" ht="14.25" thickTop="1" thickBot="1">
      <c r="E14351"/>
    </row>
    <row r="14352" spans="5:5" ht="14.25" thickTop="1" thickBot="1">
      <c r="E14352"/>
    </row>
    <row r="14353" spans="5:5" ht="14.25" thickTop="1" thickBot="1">
      <c r="E14353"/>
    </row>
    <row r="14354" spans="5:5" ht="14.25" thickTop="1" thickBot="1">
      <c r="E14354"/>
    </row>
    <row r="14355" spans="5:5" ht="14.25" thickTop="1" thickBot="1">
      <c r="E14355"/>
    </row>
    <row r="14356" spans="5:5" ht="14.25" thickTop="1" thickBot="1">
      <c r="E14356"/>
    </row>
    <row r="14357" spans="5:5" ht="14.25" thickTop="1" thickBot="1">
      <c r="E14357"/>
    </row>
    <row r="14358" spans="5:5" ht="14.25" thickTop="1" thickBot="1">
      <c r="E14358"/>
    </row>
    <row r="14359" spans="5:5" ht="14.25" thickTop="1" thickBot="1">
      <c r="E14359"/>
    </row>
    <row r="14360" spans="5:5" ht="14.25" thickTop="1" thickBot="1">
      <c r="E14360"/>
    </row>
    <row r="14361" spans="5:5" ht="14.25" thickTop="1" thickBot="1">
      <c r="E14361"/>
    </row>
    <row r="14362" spans="5:5" ht="14.25" thickTop="1" thickBot="1">
      <c r="E14362"/>
    </row>
    <row r="14363" spans="5:5" ht="14.25" thickTop="1" thickBot="1">
      <c r="E14363"/>
    </row>
    <row r="14364" spans="5:5" ht="14.25" thickTop="1" thickBot="1">
      <c r="E14364"/>
    </row>
    <row r="14365" spans="5:5" ht="14.25" thickTop="1" thickBot="1">
      <c r="E14365"/>
    </row>
    <row r="14366" spans="5:5" ht="14.25" thickTop="1" thickBot="1">
      <c r="E14366"/>
    </row>
    <row r="14367" spans="5:5" ht="14.25" thickTop="1" thickBot="1">
      <c r="E14367"/>
    </row>
    <row r="14368" spans="5:5" ht="14.25" thickTop="1" thickBot="1">
      <c r="E14368"/>
    </row>
    <row r="14369" spans="5:5" ht="14.25" thickTop="1" thickBot="1">
      <c r="E14369"/>
    </row>
    <row r="14370" spans="5:5" ht="14.25" thickTop="1" thickBot="1">
      <c r="E14370"/>
    </row>
    <row r="14371" spans="5:5" ht="14.25" thickTop="1" thickBot="1">
      <c r="E14371"/>
    </row>
    <row r="14372" spans="5:5" ht="14.25" thickTop="1" thickBot="1">
      <c r="E14372"/>
    </row>
    <row r="14373" spans="5:5" ht="14.25" thickTop="1" thickBot="1">
      <c r="E14373"/>
    </row>
    <row r="14374" spans="5:5" ht="14.25" thickTop="1" thickBot="1">
      <c r="E14374"/>
    </row>
    <row r="14375" spans="5:5" ht="14.25" thickTop="1" thickBot="1">
      <c r="E14375"/>
    </row>
    <row r="14376" spans="5:5" ht="14.25" thickTop="1" thickBot="1">
      <c r="E14376"/>
    </row>
    <row r="14377" spans="5:5" ht="14.25" thickTop="1" thickBot="1">
      <c r="E14377"/>
    </row>
    <row r="14378" spans="5:5" ht="14.25" thickTop="1" thickBot="1">
      <c r="E14378"/>
    </row>
    <row r="14379" spans="5:5" ht="14.25" thickTop="1" thickBot="1">
      <c r="E14379"/>
    </row>
    <row r="14380" spans="5:5" ht="14.25" thickTop="1" thickBot="1">
      <c r="E14380"/>
    </row>
    <row r="14381" spans="5:5" ht="14.25" thickTop="1" thickBot="1">
      <c r="E14381"/>
    </row>
    <row r="14382" spans="5:5" ht="14.25" thickTop="1" thickBot="1">
      <c r="E14382"/>
    </row>
    <row r="14383" spans="5:5" ht="14.25" thickTop="1" thickBot="1">
      <c r="E14383"/>
    </row>
    <row r="14384" spans="5:5" ht="14.25" thickTop="1" thickBot="1">
      <c r="E14384"/>
    </row>
    <row r="14385" spans="5:5" ht="14.25" thickTop="1" thickBot="1">
      <c r="E14385"/>
    </row>
    <row r="14386" spans="5:5" ht="14.25" thickTop="1" thickBot="1">
      <c r="E14386"/>
    </row>
    <row r="14387" spans="5:5" ht="14.25" thickTop="1" thickBot="1">
      <c r="E14387"/>
    </row>
    <row r="14388" spans="5:5" ht="14.25" thickTop="1" thickBot="1">
      <c r="E14388"/>
    </row>
    <row r="14389" spans="5:5" ht="14.25" thickTop="1" thickBot="1">
      <c r="E14389"/>
    </row>
    <row r="14390" spans="5:5" ht="14.25" thickTop="1" thickBot="1">
      <c r="E14390"/>
    </row>
    <row r="14391" spans="5:5" ht="14.25" thickTop="1" thickBot="1">
      <c r="E14391"/>
    </row>
    <row r="14392" spans="5:5" ht="14.25" thickTop="1" thickBot="1">
      <c r="E14392"/>
    </row>
    <row r="14393" spans="5:5" ht="14.25" thickTop="1" thickBot="1">
      <c r="E14393"/>
    </row>
    <row r="14394" spans="5:5" ht="14.25" thickTop="1" thickBot="1">
      <c r="E14394"/>
    </row>
    <row r="14395" spans="5:5" ht="14.25" thickTop="1" thickBot="1">
      <c r="E14395"/>
    </row>
    <row r="14396" spans="5:5" ht="14.25" thickTop="1" thickBot="1">
      <c r="E14396"/>
    </row>
    <row r="14397" spans="5:5" ht="14.25" thickTop="1" thickBot="1">
      <c r="E14397"/>
    </row>
    <row r="14398" spans="5:5" ht="14.25" thickTop="1" thickBot="1">
      <c r="E14398"/>
    </row>
    <row r="14399" spans="5:5" ht="14.25" thickTop="1" thickBot="1">
      <c r="E14399"/>
    </row>
    <row r="14400" spans="5:5" ht="14.25" thickTop="1" thickBot="1">
      <c r="E14400"/>
    </row>
    <row r="14401" spans="5:5" ht="14.25" thickTop="1" thickBot="1">
      <c r="E14401"/>
    </row>
    <row r="14402" spans="5:5" ht="14.25" thickTop="1" thickBot="1">
      <c r="E14402"/>
    </row>
    <row r="14403" spans="5:5" ht="14.25" thickTop="1" thickBot="1">
      <c r="E14403"/>
    </row>
    <row r="14404" spans="5:5" ht="14.25" thickTop="1" thickBot="1">
      <c r="E14404"/>
    </row>
    <row r="14405" spans="5:5" ht="14.25" thickTop="1" thickBot="1">
      <c r="E14405"/>
    </row>
    <row r="14406" spans="5:5" ht="14.25" thickTop="1" thickBot="1">
      <c r="E14406"/>
    </row>
    <row r="14407" spans="5:5" ht="14.25" thickTop="1" thickBot="1">
      <c r="E14407"/>
    </row>
    <row r="14408" spans="5:5" ht="14.25" thickTop="1" thickBot="1">
      <c r="E14408"/>
    </row>
    <row r="14409" spans="5:5" ht="14.25" thickTop="1" thickBot="1">
      <c r="E14409"/>
    </row>
    <row r="14410" spans="5:5" ht="14.25" thickTop="1" thickBot="1">
      <c r="E14410"/>
    </row>
    <row r="14411" spans="5:5" ht="14.25" thickTop="1" thickBot="1">
      <c r="E14411"/>
    </row>
    <row r="14412" spans="5:5" ht="14.25" thickTop="1" thickBot="1">
      <c r="E14412"/>
    </row>
    <row r="14413" spans="5:5" ht="14.25" thickTop="1" thickBot="1">
      <c r="E14413"/>
    </row>
    <row r="14414" spans="5:5" ht="14.25" thickTop="1" thickBot="1">
      <c r="E14414"/>
    </row>
    <row r="14415" spans="5:5" ht="14.25" thickTop="1" thickBot="1">
      <c r="E14415"/>
    </row>
    <row r="14416" spans="5:5" ht="14.25" thickTop="1" thickBot="1">
      <c r="E14416"/>
    </row>
    <row r="14417" spans="5:5" ht="14.25" thickTop="1" thickBot="1">
      <c r="E14417"/>
    </row>
    <row r="14418" spans="5:5" ht="14.25" thickTop="1" thickBot="1">
      <c r="E14418"/>
    </row>
    <row r="14419" spans="5:5" ht="14.25" thickTop="1" thickBot="1">
      <c r="E14419"/>
    </row>
    <row r="14420" spans="5:5" ht="14.25" thickTop="1" thickBot="1">
      <c r="E14420"/>
    </row>
    <row r="14421" spans="5:5" ht="14.25" thickTop="1" thickBot="1">
      <c r="E14421"/>
    </row>
    <row r="14422" spans="5:5" ht="14.25" thickTop="1" thickBot="1">
      <c r="E14422"/>
    </row>
    <row r="14423" spans="5:5" ht="14.25" thickTop="1" thickBot="1">
      <c r="E14423"/>
    </row>
    <row r="14424" spans="5:5" ht="14.25" thickTop="1" thickBot="1">
      <c r="E14424"/>
    </row>
    <row r="14425" spans="5:5" ht="14.25" thickTop="1" thickBot="1">
      <c r="E14425"/>
    </row>
    <row r="14426" spans="5:5" ht="14.25" thickTop="1" thickBot="1">
      <c r="E14426"/>
    </row>
    <row r="14427" spans="5:5" ht="14.25" thickTop="1" thickBot="1">
      <c r="E14427"/>
    </row>
    <row r="14428" spans="5:5" ht="14.25" thickTop="1" thickBot="1">
      <c r="E14428"/>
    </row>
    <row r="14429" spans="5:5" ht="14.25" thickTop="1" thickBot="1">
      <c r="E14429"/>
    </row>
    <row r="14430" spans="5:5" ht="14.25" thickTop="1" thickBot="1">
      <c r="E14430"/>
    </row>
    <row r="14431" spans="5:5" ht="14.25" thickTop="1" thickBot="1">
      <c r="E14431"/>
    </row>
    <row r="14432" spans="5:5" ht="14.25" thickTop="1" thickBot="1">
      <c r="E14432"/>
    </row>
    <row r="14433" spans="5:5" ht="14.25" thickTop="1" thickBot="1">
      <c r="E14433"/>
    </row>
    <row r="14434" spans="5:5" ht="14.25" thickTop="1" thickBot="1">
      <c r="E14434"/>
    </row>
    <row r="14435" spans="5:5" ht="14.25" thickTop="1" thickBot="1">
      <c r="E14435"/>
    </row>
    <row r="14436" spans="5:5" ht="14.25" thickTop="1" thickBot="1">
      <c r="E14436"/>
    </row>
    <row r="14437" spans="5:5" ht="14.25" thickTop="1" thickBot="1">
      <c r="E14437"/>
    </row>
    <row r="14438" spans="5:5" ht="14.25" thickTop="1" thickBot="1">
      <c r="E14438"/>
    </row>
    <row r="14439" spans="5:5" ht="14.25" thickTop="1" thickBot="1">
      <c r="E14439"/>
    </row>
    <row r="14440" spans="5:5" ht="14.25" thickTop="1" thickBot="1">
      <c r="E14440"/>
    </row>
    <row r="14441" spans="5:5" ht="14.25" thickTop="1" thickBot="1">
      <c r="E14441"/>
    </row>
    <row r="14442" spans="5:5" ht="14.25" thickTop="1" thickBot="1">
      <c r="E14442"/>
    </row>
    <row r="14443" spans="5:5" ht="14.25" thickTop="1" thickBot="1">
      <c r="E14443"/>
    </row>
    <row r="14444" spans="5:5" ht="14.25" thickTop="1" thickBot="1">
      <c r="E14444"/>
    </row>
    <row r="14445" spans="5:5" ht="14.25" thickTop="1" thickBot="1">
      <c r="E14445"/>
    </row>
    <row r="14446" spans="5:5" ht="14.25" thickTop="1" thickBot="1">
      <c r="E14446"/>
    </row>
    <row r="14447" spans="5:5" ht="14.25" thickTop="1" thickBot="1">
      <c r="E14447"/>
    </row>
    <row r="14448" spans="5:5" ht="14.25" thickTop="1" thickBot="1">
      <c r="E14448"/>
    </row>
    <row r="14449" spans="5:5" ht="14.25" thickTop="1" thickBot="1">
      <c r="E14449"/>
    </row>
    <row r="14450" spans="5:5" ht="14.25" thickTop="1" thickBot="1">
      <c r="E14450"/>
    </row>
    <row r="14451" spans="5:5" ht="14.25" thickTop="1" thickBot="1">
      <c r="E14451"/>
    </row>
    <row r="14452" spans="5:5" ht="14.25" thickTop="1" thickBot="1">
      <c r="E14452"/>
    </row>
    <row r="14453" spans="5:5" ht="14.25" thickTop="1" thickBot="1">
      <c r="E14453"/>
    </row>
    <row r="14454" spans="5:5" ht="14.25" thickTop="1" thickBot="1">
      <c r="E14454"/>
    </row>
    <row r="14455" spans="5:5" ht="14.25" thickTop="1" thickBot="1">
      <c r="E14455"/>
    </row>
    <row r="14456" spans="5:5" ht="14.25" thickTop="1" thickBot="1">
      <c r="E14456"/>
    </row>
    <row r="14457" spans="5:5" ht="14.25" thickTop="1" thickBot="1">
      <c r="E14457"/>
    </row>
    <row r="14458" spans="5:5" ht="14.25" thickTop="1" thickBot="1">
      <c r="E14458"/>
    </row>
    <row r="14459" spans="5:5" ht="14.25" thickTop="1" thickBot="1">
      <c r="E14459"/>
    </row>
    <row r="14460" spans="5:5" ht="14.25" thickTop="1" thickBot="1">
      <c r="E14460"/>
    </row>
    <row r="14461" spans="5:5" ht="14.25" thickTop="1" thickBot="1">
      <c r="E14461"/>
    </row>
    <row r="14462" spans="5:5" ht="14.25" thickTop="1" thickBot="1">
      <c r="E14462"/>
    </row>
    <row r="14463" spans="5:5" ht="14.25" thickTop="1" thickBot="1">
      <c r="E14463"/>
    </row>
    <row r="14464" spans="5:5" ht="14.25" thickTop="1" thickBot="1">
      <c r="E14464"/>
    </row>
    <row r="14465" spans="5:5" ht="14.25" thickTop="1" thickBot="1">
      <c r="E14465"/>
    </row>
    <row r="14466" spans="5:5" ht="14.25" thickTop="1" thickBot="1">
      <c r="E14466"/>
    </row>
    <row r="14467" spans="5:5" ht="14.25" thickTop="1" thickBot="1">
      <c r="E14467"/>
    </row>
    <row r="14468" spans="5:5" ht="14.25" thickTop="1" thickBot="1">
      <c r="E14468"/>
    </row>
    <row r="14469" spans="5:5" ht="14.25" thickTop="1" thickBot="1">
      <c r="E14469"/>
    </row>
    <row r="14470" spans="5:5" ht="14.25" thickTop="1" thickBot="1">
      <c r="E14470"/>
    </row>
    <row r="14471" spans="5:5" ht="14.25" thickTop="1" thickBot="1">
      <c r="E14471"/>
    </row>
    <row r="14472" spans="5:5" ht="14.25" thickTop="1" thickBot="1">
      <c r="E14472"/>
    </row>
    <row r="14473" spans="5:5" ht="14.25" thickTop="1" thickBot="1">
      <c r="E14473"/>
    </row>
    <row r="14474" spans="5:5" ht="14.25" thickTop="1" thickBot="1">
      <c r="E14474"/>
    </row>
    <row r="14475" spans="5:5" ht="14.25" thickTop="1" thickBot="1">
      <c r="E14475"/>
    </row>
    <row r="14476" spans="5:5" ht="14.25" thickTop="1" thickBot="1">
      <c r="E14476"/>
    </row>
    <row r="14477" spans="5:5" ht="14.25" thickTop="1" thickBot="1">
      <c r="E14477"/>
    </row>
    <row r="14478" spans="5:5" ht="14.25" thickTop="1" thickBot="1">
      <c r="E14478"/>
    </row>
    <row r="14479" spans="5:5" ht="14.25" thickTop="1" thickBot="1">
      <c r="E14479"/>
    </row>
    <row r="14480" spans="5:5" ht="14.25" thickTop="1" thickBot="1">
      <c r="E14480"/>
    </row>
    <row r="14481" spans="5:5" ht="14.25" thickTop="1" thickBot="1">
      <c r="E14481"/>
    </row>
    <row r="14482" spans="5:5" ht="14.25" thickTop="1" thickBot="1">
      <c r="E14482"/>
    </row>
    <row r="14483" spans="5:5" ht="14.25" thickTop="1" thickBot="1">
      <c r="E14483"/>
    </row>
    <row r="14484" spans="5:5" ht="14.25" thickTop="1" thickBot="1">
      <c r="E14484"/>
    </row>
    <row r="14485" spans="5:5" ht="14.25" thickTop="1" thickBot="1">
      <c r="E14485"/>
    </row>
    <row r="14486" spans="5:5" ht="14.25" thickTop="1" thickBot="1">
      <c r="E14486"/>
    </row>
    <row r="14487" spans="5:5" ht="14.25" thickTop="1" thickBot="1">
      <c r="E14487"/>
    </row>
    <row r="14488" spans="5:5" ht="14.25" thickTop="1" thickBot="1">
      <c r="E14488"/>
    </row>
    <row r="14489" spans="5:5" ht="14.25" thickTop="1" thickBot="1">
      <c r="E14489"/>
    </row>
    <row r="14490" spans="5:5" ht="14.25" thickTop="1" thickBot="1">
      <c r="E14490"/>
    </row>
    <row r="14491" spans="5:5" ht="14.25" thickTop="1" thickBot="1">
      <c r="E14491"/>
    </row>
    <row r="14492" spans="5:5" ht="14.25" thickTop="1" thickBot="1">
      <c r="E14492"/>
    </row>
    <row r="14493" spans="5:5" ht="14.25" thickTop="1" thickBot="1">
      <c r="E14493"/>
    </row>
    <row r="14494" spans="5:5" ht="14.25" thickTop="1" thickBot="1">
      <c r="E14494"/>
    </row>
    <row r="14495" spans="5:5" ht="14.25" thickTop="1" thickBot="1">
      <c r="E14495"/>
    </row>
    <row r="14496" spans="5:5" ht="14.25" thickTop="1" thickBot="1">
      <c r="E14496"/>
    </row>
    <row r="14497" spans="5:5" ht="14.25" thickTop="1" thickBot="1">
      <c r="E14497"/>
    </row>
    <row r="14498" spans="5:5" ht="14.25" thickTop="1" thickBot="1">
      <c r="E14498"/>
    </row>
    <row r="14499" spans="5:5" ht="14.25" thickTop="1" thickBot="1">
      <c r="E14499"/>
    </row>
    <row r="14500" spans="5:5" ht="14.25" thickTop="1" thickBot="1">
      <c r="E14500"/>
    </row>
    <row r="14501" spans="5:5" ht="14.25" thickTop="1" thickBot="1">
      <c r="E14501"/>
    </row>
    <row r="14502" spans="5:5" ht="14.25" thickTop="1" thickBot="1">
      <c r="E14502"/>
    </row>
    <row r="14503" spans="5:5" ht="14.25" thickTop="1" thickBot="1">
      <c r="E14503"/>
    </row>
    <row r="14504" spans="5:5" ht="14.25" thickTop="1" thickBot="1">
      <c r="E14504"/>
    </row>
    <row r="14505" spans="5:5" ht="14.25" thickTop="1" thickBot="1">
      <c r="E14505"/>
    </row>
    <row r="14506" spans="5:5" ht="14.25" thickTop="1" thickBot="1">
      <c r="E14506"/>
    </row>
    <row r="14507" spans="5:5" ht="14.25" thickTop="1" thickBot="1">
      <c r="E14507"/>
    </row>
    <row r="14508" spans="5:5" ht="14.25" thickTop="1" thickBot="1">
      <c r="E14508"/>
    </row>
    <row r="14509" spans="5:5" ht="14.25" thickTop="1" thickBot="1">
      <c r="E14509"/>
    </row>
    <row r="14510" spans="5:5" ht="14.25" thickTop="1" thickBot="1">
      <c r="E14510"/>
    </row>
    <row r="14511" spans="5:5" ht="14.25" thickTop="1" thickBot="1">
      <c r="E14511"/>
    </row>
    <row r="14512" spans="5:5" ht="14.25" thickTop="1" thickBot="1">
      <c r="E14512"/>
    </row>
    <row r="14513" spans="5:5" ht="14.25" thickTop="1" thickBot="1">
      <c r="E14513"/>
    </row>
    <row r="14514" spans="5:5" ht="14.25" thickTop="1" thickBot="1">
      <c r="E14514"/>
    </row>
    <row r="14515" spans="5:5" ht="14.25" thickTop="1" thickBot="1">
      <c r="E14515"/>
    </row>
    <row r="14516" spans="5:5" ht="14.25" thickTop="1" thickBot="1">
      <c r="E14516"/>
    </row>
    <row r="14517" spans="5:5" ht="14.25" thickTop="1" thickBot="1">
      <c r="E14517"/>
    </row>
    <row r="14518" spans="5:5" ht="14.25" thickTop="1" thickBot="1">
      <c r="E14518"/>
    </row>
    <row r="14519" spans="5:5" ht="14.25" thickTop="1" thickBot="1">
      <c r="E14519"/>
    </row>
    <row r="14520" spans="5:5" ht="14.25" thickTop="1" thickBot="1">
      <c r="E14520"/>
    </row>
    <row r="14521" spans="5:5" ht="14.25" thickTop="1" thickBot="1">
      <c r="E14521"/>
    </row>
    <row r="14522" spans="5:5" ht="14.25" thickTop="1" thickBot="1">
      <c r="E14522"/>
    </row>
    <row r="14523" spans="5:5" ht="14.25" thickTop="1" thickBot="1">
      <c r="E14523"/>
    </row>
    <row r="14524" spans="5:5" ht="14.25" thickTop="1" thickBot="1">
      <c r="E14524"/>
    </row>
    <row r="14525" spans="5:5" ht="14.25" thickTop="1" thickBot="1">
      <c r="E14525"/>
    </row>
    <row r="14526" spans="5:5" ht="14.25" thickTop="1" thickBot="1">
      <c r="E14526"/>
    </row>
    <row r="14527" spans="5:5" ht="14.25" thickTop="1" thickBot="1">
      <c r="E14527"/>
    </row>
    <row r="14528" spans="5:5" ht="14.25" thickTop="1" thickBot="1">
      <c r="E14528"/>
    </row>
    <row r="14529" spans="5:5" ht="14.25" thickTop="1" thickBot="1">
      <c r="E14529"/>
    </row>
    <row r="14530" spans="5:5" ht="14.25" thickTop="1" thickBot="1">
      <c r="E14530"/>
    </row>
    <row r="14531" spans="5:5" ht="14.25" thickTop="1" thickBot="1">
      <c r="E14531"/>
    </row>
    <row r="14532" spans="5:5" ht="14.25" thickTop="1" thickBot="1">
      <c r="E14532"/>
    </row>
    <row r="14533" spans="5:5" ht="14.25" thickTop="1" thickBot="1">
      <c r="E14533"/>
    </row>
    <row r="14534" spans="5:5" ht="14.25" thickTop="1" thickBot="1">
      <c r="E14534"/>
    </row>
    <row r="14535" spans="5:5" ht="14.25" thickTop="1" thickBot="1">
      <c r="E14535"/>
    </row>
    <row r="14536" spans="5:5" ht="14.25" thickTop="1" thickBot="1">
      <c r="E14536"/>
    </row>
    <row r="14537" spans="5:5" ht="14.25" thickTop="1" thickBot="1">
      <c r="E14537"/>
    </row>
    <row r="14538" spans="5:5" ht="14.25" thickTop="1" thickBot="1">
      <c r="E14538"/>
    </row>
    <row r="14539" spans="5:5" ht="14.25" thickTop="1" thickBot="1">
      <c r="E14539"/>
    </row>
    <row r="14540" spans="5:5" ht="14.25" thickTop="1" thickBot="1">
      <c r="E14540"/>
    </row>
    <row r="14541" spans="5:5" ht="14.25" thickTop="1" thickBot="1">
      <c r="E14541"/>
    </row>
    <row r="14542" spans="5:5" ht="14.25" thickTop="1" thickBot="1">
      <c r="E14542"/>
    </row>
    <row r="14543" spans="5:5" ht="14.25" thickTop="1" thickBot="1">
      <c r="E14543"/>
    </row>
    <row r="14544" spans="5:5" ht="14.25" thickTop="1" thickBot="1">
      <c r="E14544"/>
    </row>
    <row r="14545" spans="5:5" ht="14.25" thickTop="1" thickBot="1">
      <c r="E14545"/>
    </row>
    <row r="14546" spans="5:5" ht="14.25" thickTop="1" thickBot="1">
      <c r="E14546"/>
    </row>
    <row r="14547" spans="5:5" ht="14.25" thickTop="1" thickBot="1">
      <c r="E14547"/>
    </row>
    <row r="14548" spans="5:5" ht="14.25" thickTop="1" thickBot="1">
      <c r="E14548"/>
    </row>
    <row r="14549" spans="5:5" ht="14.25" thickTop="1" thickBot="1">
      <c r="E14549"/>
    </row>
    <row r="14550" spans="5:5" ht="14.25" thickTop="1" thickBot="1">
      <c r="E14550"/>
    </row>
    <row r="14551" spans="5:5" ht="14.25" thickTop="1" thickBot="1">
      <c r="E14551"/>
    </row>
    <row r="14552" spans="5:5" ht="14.25" thickTop="1" thickBot="1">
      <c r="E14552"/>
    </row>
    <row r="14553" spans="5:5" ht="14.25" thickTop="1" thickBot="1">
      <c r="E14553"/>
    </row>
    <row r="14554" spans="5:5" ht="14.25" thickTop="1" thickBot="1">
      <c r="E14554"/>
    </row>
    <row r="14555" spans="5:5" ht="14.25" thickTop="1" thickBot="1">
      <c r="E14555"/>
    </row>
    <row r="14556" spans="5:5" ht="14.25" thickTop="1" thickBot="1">
      <c r="E14556"/>
    </row>
    <row r="14557" spans="5:5" ht="14.25" thickTop="1" thickBot="1">
      <c r="E14557"/>
    </row>
    <row r="14558" spans="5:5" ht="14.25" thickTop="1" thickBot="1">
      <c r="E14558"/>
    </row>
    <row r="14559" spans="5:5" ht="14.25" thickTop="1" thickBot="1">
      <c r="E14559"/>
    </row>
    <row r="14560" spans="5:5" ht="14.25" thickTop="1" thickBot="1">
      <c r="E14560"/>
    </row>
    <row r="14561" spans="5:5" ht="14.25" thickTop="1" thickBot="1">
      <c r="E14561"/>
    </row>
    <row r="14562" spans="5:5" ht="14.25" thickTop="1" thickBot="1">
      <c r="E14562"/>
    </row>
    <row r="14563" spans="5:5" ht="14.25" thickTop="1" thickBot="1">
      <c r="E14563"/>
    </row>
    <row r="14564" spans="5:5" ht="14.25" thickTop="1" thickBot="1">
      <c r="E14564"/>
    </row>
    <row r="14565" spans="5:5" ht="14.25" thickTop="1" thickBot="1">
      <c r="E14565"/>
    </row>
    <row r="14566" spans="5:5" ht="14.25" thickTop="1" thickBot="1">
      <c r="E14566"/>
    </row>
    <row r="14567" spans="5:5" ht="14.25" thickTop="1" thickBot="1">
      <c r="E14567"/>
    </row>
    <row r="14568" spans="5:5" ht="14.25" thickTop="1" thickBot="1">
      <c r="E14568"/>
    </row>
    <row r="14569" spans="5:5" ht="14.25" thickTop="1" thickBot="1">
      <c r="E14569"/>
    </row>
    <row r="14570" spans="5:5" ht="14.25" thickTop="1" thickBot="1">
      <c r="E14570"/>
    </row>
    <row r="14571" spans="5:5" ht="14.25" thickTop="1" thickBot="1">
      <c r="E14571"/>
    </row>
    <row r="14572" spans="5:5" ht="14.25" thickTop="1" thickBot="1">
      <c r="E14572"/>
    </row>
    <row r="14573" spans="5:5" ht="14.25" thickTop="1" thickBot="1">
      <c r="E14573"/>
    </row>
    <row r="14574" spans="5:5" ht="14.25" thickTop="1" thickBot="1">
      <c r="E14574"/>
    </row>
    <row r="14575" spans="5:5" ht="14.25" thickTop="1" thickBot="1">
      <c r="E14575"/>
    </row>
    <row r="14576" spans="5:5" ht="14.25" thickTop="1" thickBot="1">
      <c r="E14576"/>
    </row>
    <row r="14577" spans="5:5" ht="14.25" thickTop="1" thickBot="1">
      <c r="E14577"/>
    </row>
    <row r="14578" spans="5:5" ht="14.25" thickTop="1" thickBot="1">
      <c r="E14578"/>
    </row>
    <row r="14579" spans="5:5" ht="14.25" thickTop="1" thickBot="1">
      <c r="E14579"/>
    </row>
    <row r="14580" spans="5:5" ht="14.25" thickTop="1" thickBot="1">
      <c r="E14580"/>
    </row>
    <row r="14581" spans="5:5" ht="14.25" thickTop="1" thickBot="1">
      <c r="E14581"/>
    </row>
    <row r="14582" spans="5:5" ht="14.25" thickTop="1" thickBot="1">
      <c r="E14582"/>
    </row>
    <row r="14583" spans="5:5" ht="14.25" thickTop="1" thickBot="1">
      <c r="E14583"/>
    </row>
    <row r="14584" spans="5:5" ht="14.25" thickTop="1" thickBot="1">
      <c r="E14584"/>
    </row>
    <row r="14585" spans="5:5" ht="14.25" thickTop="1" thickBot="1">
      <c r="E14585"/>
    </row>
    <row r="14586" spans="5:5" ht="14.25" thickTop="1" thickBot="1">
      <c r="E14586"/>
    </row>
    <row r="14587" spans="5:5" ht="14.25" thickTop="1" thickBot="1">
      <c r="E14587"/>
    </row>
    <row r="14588" spans="5:5" ht="14.25" thickTop="1" thickBot="1">
      <c r="E14588"/>
    </row>
    <row r="14589" spans="5:5" ht="14.25" thickTop="1" thickBot="1">
      <c r="E14589"/>
    </row>
    <row r="14590" spans="5:5" ht="14.25" thickTop="1" thickBot="1">
      <c r="E14590"/>
    </row>
    <row r="14591" spans="5:5" ht="14.25" thickTop="1" thickBot="1">
      <c r="E14591"/>
    </row>
    <row r="14592" spans="5:5" ht="14.25" thickTop="1" thickBot="1">
      <c r="E14592"/>
    </row>
    <row r="14593" spans="5:5" ht="14.25" thickTop="1" thickBot="1">
      <c r="E14593"/>
    </row>
    <row r="14594" spans="5:5" ht="14.25" thickTop="1" thickBot="1">
      <c r="E14594"/>
    </row>
    <row r="14595" spans="5:5" ht="14.25" thickTop="1" thickBot="1">
      <c r="E14595"/>
    </row>
    <row r="14596" spans="5:5" ht="14.25" thickTop="1" thickBot="1">
      <c r="E14596"/>
    </row>
    <row r="14597" spans="5:5" ht="14.25" thickTop="1" thickBot="1">
      <c r="E14597"/>
    </row>
    <row r="14598" spans="5:5" ht="14.25" thickTop="1" thickBot="1">
      <c r="E14598"/>
    </row>
    <row r="14599" spans="5:5" ht="14.25" thickTop="1" thickBot="1">
      <c r="E14599"/>
    </row>
    <row r="14600" spans="5:5" ht="14.25" thickTop="1" thickBot="1">
      <c r="E14600"/>
    </row>
    <row r="14601" spans="5:5" ht="14.25" thickTop="1" thickBot="1">
      <c r="E14601"/>
    </row>
    <row r="14602" spans="5:5" ht="14.25" thickTop="1" thickBot="1">
      <c r="E14602"/>
    </row>
    <row r="14603" spans="5:5" ht="14.25" thickTop="1" thickBot="1">
      <c r="E14603"/>
    </row>
    <row r="14604" spans="5:5" ht="14.25" thickTop="1" thickBot="1">
      <c r="E14604"/>
    </row>
    <row r="14605" spans="5:5" ht="14.25" thickTop="1" thickBot="1">
      <c r="E14605"/>
    </row>
    <row r="14606" spans="5:5" ht="14.25" thickTop="1" thickBot="1">
      <c r="E14606"/>
    </row>
    <row r="14607" spans="5:5" ht="14.25" thickTop="1" thickBot="1">
      <c r="E14607"/>
    </row>
    <row r="14608" spans="5:5" ht="14.25" thickTop="1" thickBot="1">
      <c r="E14608"/>
    </row>
    <row r="14609" spans="5:5" ht="14.25" thickTop="1" thickBot="1">
      <c r="E14609"/>
    </row>
    <row r="14610" spans="5:5" ht="14.25" thickTop="1" thickBot="1">
      <c r="E14610"/>
    </row>
    <row r="14611" spans="5:5" ht="14.25" thickTop="1" thickBot="1">
      <c r="E14611"/>
    </row>
    <row r="14612" spans="5:5" ht="14.25" thickTop="1" thickBot="1">
      <c r="E14612"/>
    </row>
    <row r="14613" spans="5:5" ht="14.25" thickTop="1" thickBot="1">
      <c r="E14613"/>
    </row>
    <row r="14614" spans="5:5" ht="14.25" thickTop="1" thickBot="1">
      <c r="E14614"/>
    </row>
    <row r="14615" spans="5:5" ht="14.25" thickTop="1" thickBot="1">
      <c r="E14615"/>
    </row>
    <row r="14616" spans="5:5" ht="14.25" thickTop="1" thickBot="1">
      <c r="E14616"/>
    </row>
    <row r="14617" spans="5:5" ht="14.25" thickTop="1" thickBot="1">
      <c r="E14617"/>
    </row>
    <row r="14618" spans="5:5" ht="14.25" thickTop="1" thickBot="1">
      <c r="E14618"/>
    </row>
    <row r="14619" spans="5:5" ht="14.25" thickTop="1" thickBot="1">
      <c r="E14619"/>
    </row>
    <row r="14620" spans="5:5" ht="14.25" thickTop="1" thickBot="1">
      <c r="E14620"/>
    </row>
    <row r="14621" spans="5:5" ht="14.25" thickTop="1" thickBot="1">
      <c r="E14621"/>
    </row>
    <row r="14622" spans="5:5" ht="14.25" thickTop="1" thickBot="1">
      <c r="E14622"/>
    </row>
    <row r="14623" spans="5:5" ht="14.25" thickTop="1" thickBot="1">
      <c r="E14623"/>
    </row>
    <row r="14624" spans="5:5" ht="14.25" thickTop="1" thickBot="1">
      <c r="E14624"/>
    </row>
    <row r="14625" spans="5:5" ht="14.25" thickTop="1" thickBot="1">
      <c r="E14625"/>
    </row>
    <row r="14626" spans="5:5" ht="14.25" thickTop="1" thickBot="1">
      <c r="E14626"/>
    </row>
    <row r="14627" spans="5:5" ht="14.25" thickTop="1" thickBot="1">
      <c r="E14627"/>
    </row>
    <row r="14628" spans="5:5" ht="14.25" thickTop="1" thickBot="1">
      <c r="E14628"/>
    </row>
    <row r="14629" spans="5:5" ht="14.25" thickTop="1" thickBot="1">
      <c r="E14629"/>
    </row>
    <row r="14630" spans="5:5" ht="14.25" thickTop="1" thickBot="1">
      <c r="E14630"/>
    </row>
    <row r="14631" spans="5:5" ht="14.25" thickTop="1" thickBot="1">
      <c r="E14631"/>
    </row>
    <row r="14632" spans="5:5" ht="14.25" thickTop="1" thickBot="1">
      <c r="E14632"/>
    </row>
    <row r="14633" spans="5:5" ht="14.25" thickTop="1" thickBot="1">
      <c r="E14633"/>
    </row>
    <row r="14634" spans="5:5" ht="14.25" thickTop="1" thickBot="1">
      <c r="E14634"/>
    </row>
    <row r="14635" spans="5:5" ht="14.25" thickTop="1" thickBot="1">
      <c r="E14635"/>
    </row>
    <row r="14636" spans="5:5" ht="14.25" thickTop="1" thickBot="1">
      <c r="E14636"/>
    </row>
    <row r="14637" spans="5:5" ht="14.25" thickTop="1" thickBot="1">
      <c r="E14637"/>
    </row>
    <row r="14638" spans="5:5" ht="14.25" thickTop="1" thickBot="1">
      <c r="E14638"/>
    </row>
    <row r="14639" spans="5:5" ht="14.25" thickTop="1" thickBot="1">
      <c r="E14639"/>
    </row>
    <row r="14640" spans="5:5" ht="14.25" thickTop="1" thickBot="1">
      <c r="E14640"/>
    </row>
    <row r="14641" spans="5:5" ht="14.25" thickTop="1" thickBot="1">
      <c r="E14641"/>
    </row>
    <row r="14642" spans="5:5" ht="14.25" thickTop="1" thickBot="1">
      <c r="E14642"/>
    </row>
    <row r="14643" spans="5:5" ht="14.25" thickTop="1" thickBot="1">
      <c r="E14643"/>
    </row>
    <row r="14644" spans="5:5" ht="14.25" thickTop="1" thickBot="1">
      <c r="E14644"/>
    </row>
    <row r="14645" spans="5:5" ht="14.25" thickTop="1" thickBot="1">
      <c r="E14645"/>
    </row>
    <row r="14646" spans="5:5" ht="14.25" thickTop="1" thickBot="1">
      <c r="E14646"/>
    </row>
    <row r="14647" spans="5:5" ht="14.25" thickTop="1" thickBot="1">
      <c r="E14647"/>
    </row>
    <row r="14648" spans="5:5" ht="14.25" thickTop="1" thickBot="1">
      <c r="E14648"/>
    </row>
    <row r="14649" spans="5:5" ht="14.25" thickTop="1" thickBot="1">
      <c r="E14649"/>
    </row>
    <row r="14650" spans="5:5" ht="14.25" thickTop="1" thickBot="1">
      <c r="E14650"/>
    </row>
    <row r="14651" spans="5:5" ht="14.25" thickTop="1" thickBot="1">
      <c r="E14651"/>
    </row>
    <row r="14652" spans="5:5" ht="14.25" thickTop="1" thickBot="1">
      <c r="E14652"/>
    </row>
    <row r="14653" spans="5:5" ht="14.25" thickTop="1" thickBot="1">
      <c r="E14653"/>
    </row>
    <row r="14654" spans="5:5" ht="14.25" thickTop="1" thickBot="1">
      <c r="E14654"/>
    </row>
    <row r="14655" spans="5:5" ht="14.25" thickTop="1" thickBot="1">
      <c r="E14655"/>
    </row>
    <row r="14656" spans="5:5" ht="14.25" thickTop="1" thickBot="1">
      <c r="E14656"/>
    </row>
    <row r="14657" spans="5:5" ht="14.25" thickTop="1" thickBot="1">
      <c r="E14657"/>
    </row>
    <row r="14658" spans="5:5" ht="14.25" thickTop="1" thickBot="1">
      <c r="E14658"/>
    </row>
    <row r="14659" spans="5:5" ht="14.25" thickTop="1" thickBot="1">
      <c r="E14659"/>
    </row>
    <row r="14660" spans="5:5" ht="14.25" thickTop="1" thickBot="1">
      <c r="E14660"/>
    </row>
    <row r="14661" spans="5:5" ht="14.25" thickTop="1" thickBot="1">
      <c r="E14661"/>
    </row>
    <row r="14662" spans="5:5" ht="14.25" thickTop="1" thickBot="1">
      <c r="E14662"/>
    </row>
    <row r="14663" spans="5:5" ht="14.25" thickTop="1" thickBot="1">
      <c r="E14663"/>
    </row>
    <row r="14664" spans="5:5" ht="14.25" thickTop="1" thickBot="1">
      <c r="E14664"/>
    </row>
    <row r="14665" spans="5:5" ht="14.25" thickTop="1" thickBot="1">
      <c r="E14665"/>
    </row>
    <row r="14666" spans="5:5" ht="14.25" thickTop="1" thickBot="1">
      <c r="E14666"/>
    </row>
    <row r="14667" spans="5:5" ht="14.25" thickTop="1" thickBot="1">
      <c r="E14667"/>
    </row>
    <row r="14668" spans="5:5" ht="14.25" thickTop="1" thickBot="1">
      <c r="E14668"/>
    </row>
    <row r="14669" spans="5:5" ht="14.25" thickTop="1" thickBot="1">
      <c r="E14669"/>
    </row>
    <row r="14670" spans="5:5" ht="14.25" thickTop="1" thickBot="1">
      <c r="E14670"/>
    </row>
    <row r="14671" spans="5:5" ht="14.25" thickTop="1" thickBot="1">
      <c r="E14671"/>
    </row>
    <row r="14672" spans="5:5" ht="14.25" thickTop="1" thickBot="1">
      <c r="E14672"/>
    </row>
    <row r="14673" spans="5:5" ht="14.25" thickTop="1" thickBot="1">
      <c r="E14673"/>
    </row>
    <row r="14674" spans="5:5" ht="14.25" thickTop="1" thickBot="1">
      <c r="E14674"/>
    </row>
    <row r="14675" spans="5:5" ht="14.25" thickTop="1" thickBot="1">
      <c r="E14675"/>
    </row>
    <row r="14676" spans="5:5" ht="14.25" thickTop="1" thickBot="1">
      <c r="E14676"/>
    </row>
    <row r="14677" spans="5:5" ht="14.25" thickTop="1" thickBot="1">
      <c r="E14677"/>
    </row>
    <row r="14678" spans="5:5" ht="14.25" thickTop="1" thickBot="1">
      <c r="E14678"/>
    </row>
    <row r="14679" spans="5:5" ht="14.25" thickTop="1" thickBot="1">
      <c r="E14679"/>
    </row>
    <row r="14680" spans="5:5" ht="14.25" thickTop="1" thickBot="1">
      <c r="E14680"/>
    </row>
    <row r="14681" spans="5:5" ht="14.25" thickTop="1" thickBot="1">
      <c r="E14681"/>
    </row>
    <row r="14682" spans="5:5" ht="14.25" thickTop="1" thickBot="1">
      <c r="E14682"/>
    </row>
    <row r="14683" spans="5:5" ht="14.25" thickTop="1" thickBot="1">
      <c r="E14683"/>
    </row>
    <row r="14684" spans="5:5" ht="14.25" thickTop="1" thickBot="1">
      <c r="E14684"/>
    </row>
    <row r="14685" spans="5:5" ht="14.25" thickTop="1" thickBot="1">
      <c r="E14685"/>
    </row>
    <row r="14686" spans="5:5" ht="14.25" thickTop="1" thickBot="1">
      <c r="E14686"/>
    </row>
    <row r="14687" spans="5:5" ht="14.25" thickTop="1" thickBot="1">
      <c r="E14687"/>
    </row>
    <row r="14688" spans="5:5" ht="14.25" thickTop="1" thickBot="1">
      <c r="E14688"/>
    </row>
    <row r="14689" spans="5:5" ht="14.25" thickTop="1" thickBot="1">
      <c r="E14689"/>
    </row>
    <row r="14690" spans="5:5" ht="14.25" thickTop="1" thickBot="1">
      <c r="E14690"/>
    </row>
    <row r="14691" spans="5:5" ht="14.25" thickTop="1" thickBot="1">
      <c r="E14691"/>
    </row>
    <row r="14692" spans="5:5" ht="14.25" thickTop="1" thickBot="1">
      <c r="E14692"/>
    </row>
    <row r="14693" spans="5:5" ht="14.25" thickTop="1" thickBot="1">
      <c r="E14693"/>
    </row>
    <row r="14694" spans="5:5" ht="14.25" thickTop="1" thickBot="1">
      <c r="E14694"/>
    </row>
    <row r="14695" spans="5:5" ht="14.25" thickTop="1" thickBot="1">
      <c r="E14695"/>
    </row>
    <row r="14696" spans="5:5" ht="14.25" thickTop="1" thickBot="1">
      <c r="E14696"/>
    </row>
    <row r="14697" spans="5:5" ht="14.25" thickTop="1" thickBot="1">
      <c r="E14697"/>
    </row>
    <row r="14698" spans="5:5" ht="14.25" thickTop="1" thickBot="1">
      <c r="E14698"/>
    </row>
    <row r="14699" spans="5:5" ht="14.25" thickTop="1" thickBot="1">
      <c r="E14699"/>
    </row>
    <row r="14700" spans="5:5" ht="14.25" thickTop="1" thickBot="1">
      <c r="E14700"/>
    </row>
    <row r="14701" spans="5:5" ht="14.25" thickTop="1" thickBot="1">
      <c r="E14701"/>
    </row>
    <row r="14702" spans="5:5" ht="14.25" thickTop="1" thickBot="1">
      <c r="E14702"/>
    </row>
    <row r="14703" spans="5:5" ht="14.25" thickTop="1" thickBot="1">
      <c r="E14703"/>
    </row>
    <row r="14704" spans="5:5" ht="14.25" thickTop="1" thickBot="1">
      <c r="E14704"/>
    </row>
    <row r="14705" spans="5:5" ht="14.25" thickTop="1" thickBot="1">
      <c r="E14705"/>
    </row>
    <row r="14706" spans="5:5" ht="14.25" thickTop="1" thickBot="1">
      <c r="E14706"/>
    </row>
    <row r="14707" spans="5:5" ht="14.25" thickTop="1" thickBot="1">
      <c r="E14707"/>
    </row>
    <row r="14708" spans="5:5" ht="14.25" thickTop="1" thickBot="1">
      <c r="E14708"/>
    </row>
    <row r="14709" spans="5:5" ht="14.25" thickTop="1" thickBot="1">
      <c r="E14709"/>
    </row>
    <row r="14710" spans="5:5" ht="14.25" thickTop="1" thickBot="1">
      <c r="E14710"/>
    </row>
    <row r="14711" spans="5:5" ht="14.25" thickTop="1" thickBot="1">
      <c r="E14711"/>
    </row>
    <row r="14712" spans="5:5" ht="14.25" thickTop="1" thickBot="1">
      <c r="E14712"/>
    </row>
    <row r="14713" spans="5:5" ht="14.25" thickTop="1" thickBot="1">
      <c r="E14713"/>
    </row>
    <row r="14714" spans="5:5" ht="14.25" thickTop="1" thickBot="1">
      <c r="E14714"/>
    </row>
    <row r="14715" spans="5:5" ht="14.25" thickTop="1" thickBot="1">
      <c r="E14715"/>
    </row>
    <row r="14716" spans="5:5" ht="14.25" thickTop="1" thickBot="1">
      <c r="E14716"/>
    </row>
    <row r="14717" spans="5:5" ht="14.25" thickTop="1" thickBot="1">
      <c r="E14717"/>
    </row>
    <row r="14718" spans="5:5" ht="14.25" thickTop="1" thickBot="1">
      <c r="E14718"/>
    </row>
    <row r="14719" spans="5:5" ht="14.25" thickTop="1" thickBot="1">
      <c r="E14719"/>
    </row>
    <row r="14720" spans="5:5" ht="14.25" thickTop="1" thickBot="1">
      <c r="E14720"/>
    </row>
    <row r="14721" spans="5:5" ht="14.25" thickTop="1" thickBot="1">
      <c r="E14721"/>
    </row>
    <row r="14722" spans="5:5" ht="14.25" thickTop="1" thickBot="1">
      <c r="E14722"/>
    </row>
    <row r="14723" spans="5:5" ht="14.25" thickTop="1" thickBot="1">
      <c r="E14723"/>
    </row>
    <row r="14724" spans="5:5" ht="14.25" thickTop="1" thickBot="1">
      <c r="E14724"/>
    </row>
    <row r="14725" spans="5:5" ht="14.25" thickTop="1" thickBot="1">
      <c r="E14725"/>
    </row>
    <row r="14726" spans="5:5" ht="14.25" thickTop="1" thickBot="1">
      <c r="E14726"/>
    </row>
    <row r="14727" spans="5:5" ht="14.25" thickTop="1" thickBot="1">
      <c r="E14727"/>
    </row>
    <row r="14728" spans="5:5" ht="14.25" thickTop="1" thickBot="1">
      <c r="E14728"/>
    </row>
    <row r="14729" spans="5:5" ht="14.25" thickTop="1" thickBot="1">
      <c r="E14729"/>
    </row>
    <row r="14730" spans="5:5" ht="14.25" thickTop="1" thickBot="1">
      <c r="E14730"/>
    </row>
    <row r="14731" spans="5:5" ht="14.25" thickTop="1" thickBot="1">
      <c r="E14731"/>
    </row>
    <row r="14732" spans="5:5" ht="14.25" thickTop="1" thickBot="1">
      <c r="E14732"/>
    </row>
    <row r="14733" spans="5:5" ht="14.25" thickTop="1" thickBot="1">
      <c r="E14733"/>
    </row>
    <row r="14734" spans="5:5" ht="14.25" thickTop="1" thickBot="1">
      <c r="E14734"/>
    </row>
    <row r="14735" spans="5:5" ht="14.25" thickTop="1" thickBot="1">
      <c r="E14735"/>
    </row>
    <row r="14736" spans="5:5" ht="14.25" thickTop="1" thickBot="1">
      <c r="E14736"/>
    </row>
    <row r="14737" spans="5:5" ht="14.25" thickTop="1" thickBot="1">
      <c r="E14737"/>
    </row>
    <row r="14738" spans="5:5" ht="14.25" thickTop="1" thickBot="1">
      <c r="E14738"/>
    </row>
    <row r="14739" spans="5:5" ht="14.25" thickTop="1" thickBot="1">
      <c r="E14739"/>
    </row>
    <row r="14740" spans="5:5" ht="14.25" thickTop="1" thickBot="1">
      <c r="E14740"/>
    </row>
    <row r="14741" spans="5:5" ht="14.25" thickTop="1" thickBot="1">
      <c r="E14741"/>
    </row>
    <row r="14742" spans="5:5" ht="14.25" thickTop="1" thickBot="1">
      <c r="E14742"/>
    </row>
    <row r="14743" spans="5:5" ht="14.25" thickTop="1" thickBot="1">
      <c r="E14743"/>
    </row>
    <row r="14744" spans="5:5" ht="14.25" thickTop="1" thickBot="1">
      <c r="E14744"/>
    </row>
    <row r="14745" spans="5:5" ht="14.25" thickTop="1" thickBot="1">
      <c r="E14745"/>
    </row>
    <row r="14746" spans="5:5" ht="14.25" thickTop="1" thickBot="1">
      <c r="E14746"/>
    </row>
    <row r="14747" spans="5:5" ht="14.25" thickTop="1" thickBot="1">
      <c r="E14747"/>
    </row>
    <row r="14748" spans="5:5" ht="14.25" thickTop="1" thickBot="1">
      <c r="E14748"/>
    </row>
    <row r="14749" spans="5:5" ht="14.25" thickTop="1" thickBot="1">
      <c r="E14749"/>
    </row>
    <row r="14750" spans="5:5" ht="14.25" thickTop="1" thickBot="1">
      <c r="E14750"/>
    </row>
    <row r="14751" spans="5:5" ht="14.25" thickTop="1" thickBot="1">
      <c r="E14751"/>
    </row>
    <row r="14752" spans="5:5" ht="14.25" thickTop="1" thickBot="1">
      <c r="E14752"/>
    </row>
    <row r="14753" spans="5:5" ht="14.25" thickTop="1" thickBot="1">
      <c r="E14753"/>
    </row>
    <row r="14754" spans="5:5" ht="14.25" thickTop="1" thickBot="1">
      <c r="E14754"/>
    </row>
    <row r="14755" spans="5:5" ht="14.25" thickTop="1" thickBot="1">
      <c r="E14755"/>
    </row>
    <row r="14756" spans="5:5" ht="14.25" thickTop="1" thickBot="1">
      <c r="E14756"/>
    </row>
    <row r="14757" spans="5:5" ht="14.25" thickTop="1" thickBot="1">
      <c r="E14757"/>
    </row>
    <row r="14758" spans="5:5" ht="14.25" thickTop="1" thickBot="1">
      <c r="E14758"/>
    </row>
    <row r="14759" spans="5:5" ht="14.25" thickTop="1" thickBot="1">
      <c r="E14759"/>
    </row>
    <row r="14760" spans="5:5" ht="14.25" thickTop="1" thickBot="1">
      <c r="E14760"/>
    </row>
    <row r="14761" spans="5:5" ht="14.25" thickTop="1" thickBot="1">
      <c r="E14761"/>
    </row>
    <row r="14762" spans="5:5" ht="14.25" thickTop="1" thickBot="1">
      <c r="E14762"/>
    </row>
    <row r="14763" spans="5:5" ht="14.25" thickTop="1" thickBot="1">
      <c r="E14763"/>
    </row>
    <row r="14764" spans="5:5" ht="14.25" thickTop="1" thickBot="1">
      <c r="E14764"/>
    </row>
    <row r="14765" spans="5:5" ht="14.25" thickTop="1" thickBot="1">
      <c r="E14765"/>
    </row>
    <row r="14766" spans="5:5" ht="14.25" thickTop="1" thickBot="1">
      <c r="E14766"/>
    </row>
    <row r="14767" spans="5:5" ht="14.25" thickTop="1" thickBot="1">
      <c r="E14767"/>
    </row>
    <row r="14768" spans="5:5" ht="14.25" thickTop="1" thickBot="1">
      <c r="E14768"/>
    </row>
    <row r="14769" spans="5:5" ht="14.25" thickTop="1" thickBot="1">
      <c r="E14769"/>
    </row>
    <row r="14770" spans="5:5" ht="14.25" thickTop="1" thickBot="1">
      <c r="E14770"/>
    </row>
    <row r="14771" spans="5:5" ht="14.25" thickTop="1" thickBot="1">
      <c r="E14771"/>
    </row>
    <row r="14772" spans="5:5" ht="14.25" thickTop="1" thickBot="1">
      <c r="E14772"/>
    </row>
    <row r="14773" spans="5:5" ht="14.25" thickTop="1" thickBot="1">
      <c r="E14773"/>
    </row>
    <row r="14774" spans="5:5" ht="14.25" thickTop="1" thickBot="1">
      <c r="E14774"/>
    </row>
    <row r="14775" spans="5:5" ht="14.25" thickTop="1" thickBot="1">
      <c r="E14775"/>
    </row>
    <row r="14776" spans="5:5" ht="14.25" thickTop="1" thickBot="1">
      <c r="E14776"/>
    </row>
    <row r="14777" spans="5:5" ht="14.25" thickTop="1" thickBot="1">
      <c r="E14777"/>
    </row>
    <row r="14778" spans="5:5" ht="14.25" thickTop="1" thickBot="1">
      <c r="E14778"/>
    </row>
    <row r="14779" spans="5:5" ht="14.25" thickTop="1" thickBot="1">
      <c r="E14779"/>
    </row>
    <row r="14780" spans="5:5" ht="14.25" thickTop="1" thickBot="1">
      <c r="E14780"/>
    </row>
    <row r="14781" spans="5:5" ht="14.25" thickTop="1" thickBot="1">
      <c r="E14781"/>
    </row>
    <row r="14782" spans="5:5" ht="14.25" thickTop="1" thickBot="1">
      <c r="E14782"/>
    </row>
    <row r="14783" spans="5:5" ht="14.25" thickTop="1" thickBot="1">
      <c r="E14783"/>
    </row>
    <row r="14784" spans="5:5" ht="14.25" thickTop="1" thickBot="1">
      <c r="E14784"/>
    </row>
    <row r="14785" spans="5:5" ht="14.25" thickTop="1" thickBot="1">
      <c r="E14785"/>
    </row>
    <row r="14786" spans="5:5" ht="14.25" thickTop="1" thickBot="1">
      <c r="E14786"/>
    </row>
    <row r="14787" spans="5:5" ht="14.25" thickTop="1" thickBot="1">
      <c r="E14787"/>
    </row>
    <row r="14788" spans="5:5" ht="14.25" thickTop="1" thickBot="1">
      <c r="E14788"/>
    </row>
    <row r="14789" spans="5:5" ht="14.25" thickTop="1" thickBot="1">
      <c r="E14789"/>
    </row>
    <row r="14790" spans="5:5" ht="14.25" thickTop="1" thickBot="1">
      <c r="E14790"/>
    </row>
    <row r="14791" spans="5:5" ht="14.25" thickTop="1" thickBot="1">
      <c r="E14791"/>
    </row>
    <row r="14792" spans="5:5" ht="14.25" thickTop="1" thickBot="1">
      <c r="E14792"/>
    </row>
    <row r="14793" spans="5:5" ht="14.25" thickTop="1" thickBot="1">
      <c r="E14793"/>
    </row>
    <row r="14794" spans="5:5" ht="14.25" thickTop="1" thickBot="1">
      <c r="E14794"/>
    </row>
    <row r="14795" spans="5:5" ht="14.25" thickTop="1" thickBot="1">
      <c r="E14795"/>
    </row>
    <row r="14796" spans="5:5" ht="14.25" thickTop="1" thickBot="1">
      <c r="E14796"/>
    </row>
    <row r="14797" spans="5:5" ht="14.25" thickTop="1" thickBot="1">
      <c r="E14797"/>
    </row>
    <row r="14798" spans="5:5" ht="14.25" thickTop="1" thickBot="1">
      <c r="E14798"/>
    </row>
    <row r="14799" spans="5:5" ht="14.25" thickTop="1" thickBot="1">
      <c r="E14799"/>
    </row>
    <row r="14800" spans="5:5" ht="14.25" thickTop="1" thickBot="1">
      <c r="E14800"/>
    </row>
    <row r="14801" spans="5:5" ht="14.25" thickTop="1" thickBot="1">
      <c r="E14801"/>
    </row>
    <row r="14802" spans="5:5" ht="14.25" thickTop="1" thickBot="1">
      <c r="E14802"/>
    </row>
    <row r="14803" spans="5:5" ht="14.25" thickTop="1" thickBot="1">
      <c r="E14803"/>
    </row>
    <row r="14804" spans="5:5" ht="14.25" thickTop="1" thickBot="1">
      <c r="E14804"/>
    </row>
    <row r="14805" spans="5:5" ht="14.25" thickTop="1" thickBot="1">
      <c r="E14805"/>
    </row>
    <row r="14806" spans="5:5" ht="14.25" thickTop="1" thickBot="1">
      <c r="E14806"/>
    </row>
    <row r="14807" spans="5:5" ht="14.25" thickTop="1" thickBot="1">
      <c r="E14807"/>
    </row>
    <row r="14808" spans="5:5" ht="14.25" thickTop="1" thickBot="1">
      <c r="E14808"/>
    </row>
    <row r="14809" spans="5:5" ht="14.25" thickTop="1" thickBot="1">
      <c r="E14809"/>
    </row>
    <row r="14810" spans="5:5" ht="14.25" thickTop="1" thickBot="1">
      <c r="E14810"/>
    </row>
    <row r="14811" spans="5:5" ht="14.25" thickTop="1" thickBot="1">
      <c r="E14811"/>
    </row>
    <row r="14812" spans="5:5" ht="14.25" thickTop="1" thickBot="1">
      <c r="E14812"/>
    </row>
    <row r="14813" spans="5:5" ht="14.25" thickTop="1" thickBot="1">
      <c r="E14813"/>
    </row>
    <row r="14814" spans="5:5" ht="14.25" thickTop="1" thickBot="1">
      <c r="E14814"/>
    </row>
    <row r="14815" spans="5:5" ht="14.25" thickTop="1" thickBot="1">
      <c r="E14815"/>
    </row>
    <row r="14816" spans="5:5" ht="14.25" thickTop="1" thickBot="1">
      <c r="E14816"/>
    </row>
    <row r="14817" spans="5:5" ht="14.25" thickTop="1" thickBot="1">
      <c r="E14817"/>
    </row>
    <row r="14818" spans="5:5" ht="14.25" thickTop="1" thickBot="1">
      <c r="E14818"/>
    </row>
    <row r="14819" spans="5:5" ht="14.25" thickTop="1" thickBot="1">
      <c r="E14819"/>
    </row>
    <row r="14820" spans="5:5" ht="14.25" thickTop="1" thickBot="1">
      <c r="E14820"/>
    </row>
    <row r="14821" spans="5:5" ht="14.25" thickTop="1" thickBot="1">
      <c r="E14821"/>
    </row>
    <row r="14822" spans="5:5" ht="14.25" thickTop="1" thickBot="1">
      <c r="E14822"/>
    </row>
    <row r="14823" spans="5:5" ht="14.25" thickTop="1" thickBot="1">
      <c r="E14823"/>
    </row>
    <row r="14824" spans="5:5" ht="14.25" thickTop="1" thickBot="1">
      <c r="E14824"/>
    </row>
    <row r="14825" spans="5:5" ht="14.25" thickTop="1" thickBot="1">
      <c r="E14825"/>
    </row>
    <row r="14826" spans="5:5" ht="14.25" thickTop="1" thickBot="1">
      <c r="E14826"/>
    </row>
    <row r="14827" spans="5:5" ht="14.25" thickTop="1" thickBot="1">
      <c r="E14827"/>
    </row>
    <row r="14828" spans="5:5" ht="14.25" thickTop="1" thickBot="1">
      <c r="E14828"/>
    </row>
    <row r="14829" spans="5:5" ht="14.25" thickTop="1" thickBot="1">
      <c r="E14829"/>
    </row>
    <row r="14830" spans="5:5" ht="14.25" thickTop="1" thickBot="1">
      <c r="E14830"/>
    </row>
    <row r="14831" spans="5:5" ht="14.25" thickTop="1" thickBot="1">
      <c r="E14831"/>
    </row>
    <row r="14832" spans="5:5" ht="14.25" thickTop="1" thickBot="1">
      <c r="E14832"/>
    </row>
    <row r="14833" spans="5:5" ht="14.25" thickTop="1" thickBot="1">
      <c r="E14833"/>
    </row>
    <row r="14834" spans="5:5" ht="14.25" thickTop="1" thickBot="1">
      <c r="E14834"/>
    </row>
    <row r="14835" spans="5:5" ht="14.25" thickTop="1" thickBot="1">
      <c r="E14835"/>
    </row>
    <row r="14836" spans="5:5" ht="14.25" thickTop="1" thickBot="1">
      <c r="E14836"/>
    </row>
    <row r="14837" spans="5:5" ht="14.25" thickTop="1" thickBot="1">
      <c r="E14837"/>
    </row>
    <row r="14838" spans="5:5" ht="14.25" thickTop="1" thickBot="1">
      <c r="E14838"/>
    </row>
    <row r="14839" spans="5:5" ht="14.25" thickTop="1" thickBot="1">
      <c r="E14839"/>
    </row>
    <row r="14840" spans="5:5" ht="14.25" thickTop="1" thickBot="1">
      <c r="E14840"/>
    </row>
    <row r="14841" spans="5:5" ht="14.25" thickTop="1" thickBot="1">
      <c r="E14841"/>
    </row>
    <row r="14842" spans="5:5" ht="14.25" thickTop="1" thickBot="1">
      <c r="E14842"/>
    </row>
    <row r="14843" spans="5:5" ht="14.25" thickTop="1" thickBot="1">
      <c r="E14843"/>
    </row>
    <row r="14844" spans="5:5" ht="14.25" thickTop="1" thickBot="1">
      <c r="E14844"/>
    </row>
    <row r="14845" spans="5:5" ht="14.25" thickTop="1" thickBot="1">
      <c r="E14845"/>
    </row>
    <row r="14846" spans="5:5" ht="14.25" thickTop="1" thickBot="1">
      <c r="E14846"/>
    </row>
    <row r="14847" spans="5:5" ht="14.25" thickTop="1" thickBot="1">
      <c r="E14847"/>
    </row>
    <row r="14848" spans="5:5" ht="14.25" thickTop="1" thickBot="1">
      <c r="E14848"/>
    </row>
    <row r="14849" spans="5:5" ht="14.25" thickTop="1" thickBot="1">
      <c r="E14849"/>
    </row>
    <row r="14850" spans="5:5" ht="14.25" thickTop="1" thickBot="1">
      <c r="E14850"/>
    </row>
    <row r="14851" spans="5:5" ht="14.25" thickTop="1" thickBot="1">
      <c r="E14851"/>
    </row>
    <row r="14852" spans="5:5" ht="14.25" thickTop="1" thickBot="1">
      <c r="E14852"/>
    </row>
    <row r="14853" spans="5:5" ht="14.25" thickTop="1" thickBot="1">
      <c r="E14853"/>
    </row>
    <row r="14854" spans="5:5" ht="14.25" thickTop="1" thickBot="1">
      <c r="E14854"/>
    </row>
    <row r="14855" spans="5:5" ht="14.25" thickTop="1" thickBot="1">
      <c r="E14855"/>
    </row>
    <row r="14856" spans="5:5" ht="14.25" thickTop="1" thickBot="1">
      <c r="E14856"/>
    </row>
    <row r="14857" spans="5:5" ht="14.25" thickTop="1" thickBot="1">
      <c r="E14857"/>
    </row>
    <row r="14858" spans="5:5" ht="14.25" thickTop="1" thickBot="1">
      <c r="E14858"/>
    </row>
    <row r="14859" spans="5:5" ht="14.25" thickTop="1" thickBot="1">
      <c r="E14859"/>
    </row>
    <row r="14860" spans="5:5" ht="14.25" thickTop="1" thickBot="1">
      <c r="E14860"/>
    </row>
    <row r="14861" spans="5:5" ht="14.25" thickTop="1" thickBot="1">
      <c r="E14861"/>
    </row>
    <row r="14862" spans="5:5" ht="14.25" thickTop="1" thickBot="1">
      <c r="E14862"/>
    </row>
    <row r="14863" spans="5:5" ht="14.25" thickTop="1" thickBot="1">
      <c r="E14863"/>
    </row>
    <row r="14864" spans="5:5" ht="14.25" thickTop="1" thickBot="1">
      <c r="E14864"/>
    </row>
    <row r="14865" spans="5:5" ht="14.25" thickTop="1" thickBot="1">
      <c r="E14865"/>
    </row>
    <row r="14866" spans="5:5" ht="14.25" thickTop="1" thickBot="1">
      <c r="E14866"/>
    </row>
    <row r="14867" spans="5:5" ht="14.25" thickTop="1" thickBot="1">
      <c r="E14867"/>
    </row>
    <row r="14868" spans="5:5" ht="14.25" thickTop="1" thickBot="1">
      <c r="E14868"/>
    </row>
    <row r="14869" spans="5:5" ht="14.25" thickTop="1" thickBot="1">
      <c r="E14869"/>
    </row>
    <row r="14870" spans="5:5" ht="14.25" thickTop="1" thickBot="1">
      <c r="E14870"/>
    </row>
    <row r="14871" spans="5:5" ht="14.25" thickTop="1" thickBot="1">
      <c r="E14871"/>
    </row>
    <row r="14872" spans="5:5" ht="14.25" thickTop="1" thickBot="1">
      <c r="E14872"/>
    </row>
    <row r="14873" spans="5:5" ht="14.25" thickTop="1" thickBot="1">
      <c r="E14873"/>
    </row>
    <row r="14874" spans="5:5" ht="14.25" thickTop="1" thickBot="1">
      <c r="E14874"/>
    </row>
    <row r="14875" spans="5:5" ht="14.25" thickTop="1" thickBot="1">
      <c r="E14875"/>
    </row>
    <row r="14876" spans="5:5" ht="14.25" thickTop="1" thickBot="1">
      <c r="E14876"/>
    </row>
    <row r="14877" spans="5:5" ht="14.25" thickTop="1" thickBot="1">
      <c r="E14877"/>
    </row>
    <row r="14878" spans="5:5" ht="14.25" thickTop="1" thickBot="1">
      <c r="E14878"/>
    </row>
    <row r="14879" spans="5:5" ht="14.25" thickTop="1" thickBot="1">
      <c r="E14879"/>
    </row>
    <row r="14880" spans="5:5" ht="14.25" thickTop="1" thickBot="1">
      <c r="E14880"/>
    </row>
    <row r="14881" spans="5:5" ht="14.25" thickTop="1" thickBot="1">
      <c r="E14881"/>
    </row>
    <row r="14882" spans="5:5" ht="14.25" thickTop="1" thickBot="1">
      <c r="E14882"/>
    </row>
    <row r="14883" spans="5:5" ht="14.25" thickTop="1" thickBot="1">
      <c r="E14883"/>
    </row>
    <row r="14884" spans="5:5" ht="14.25" thickTop="1" thickBot="1">
      <c r="E14884"/>
    </row>
    <row r="14885" spans="5:5" ht="14.25" thickTop="1" thickBot="1">
      <c r="E14885"/>
    </row>
    <row r="14886" spans="5:5" ht="14.25" thickTop="1" thickBot="1">
      <c r="E14886"/>
    </row>
    <row r="14887" spans="5:5" ht="14.25" thickTop="1" thickBot="1">
      <c r="E14887"/>
    </row>
    <row r="14888" spans="5:5" ht="14.25" thickTop="1" thickBot="1">
      <c r="E14888"/>
    </row>
    <row r="14889" spans="5:5" ht="14.25" thickTop="1" thickBot="1">
      <c r="E14889"/>
    </row>
    <row r="14890" spans="5:5" ht="14.25" thickTop="1" thickBot="1">
      <c r="E14890"/>
    </row>
    <row r="14891" spans="5:5" ht="14.25" thickTop="1" thickBot="1">
      <c r="E14891"/>
    </row>
    <row r="14892" spans="5:5" ht="14.25" thickTop="1" thickBot="1">
      <c r="E14892"/>
    </row>
    <row r="14893" spans="5:5" ht="14.25" thickTop="1" thickBot="1">
      <c r="E14893"/>
    </row>
    <row r="14894" spans="5:5" ht="14.25" thickTop="1" thickBot="1">
      <c r="E14894"/>
    </row>
    <row r="14895" spans="5:5" ht="14.25" thickTop="1" thickBot="1">
      <c r="E14895"/>
    </row>
    <row r="14896" spans="5:5" ht="14.25" thickTop="1" thickBot="1">
      <c r="E14896"/>
    </row>
    <row r="14897" spans="5:5" ht="14.25" thickTop="1" thickBot="1">
      <c r="E14897"/>
    </row>
    <row r="14898" spans="5:5" ht="14.25" thickTop="1" thickBot="1">
      <c r="E14898"/>
    </row>
    <row r="14899" spans="5:5" ht="14.25" thickTop="1" thickBot="1">
      <c r="E14899"/>
    </row>
    <row r="14900" spans="5:5" ht="14.25" thickTop="1" thickBot="1">
      <c r="E14900"/>
    </row>
    <row r="14901" spans="5:5" ht="14.25" thickTop="1" thickBot="1">
      <c r="E14901"/>
    </row>
    <row r="14902" spans="5:5" ht="14.25" thickTop="1" thickBot="1">
      <c r="E14902"/>
    </row>
    <row r="14903" spans="5:5" ht="14.25" thickTop="1" thickBot="1">
      <c r="E14903"/>
    </row>
    <row r="14904" spans="5:5" ht="14.25" thickTop="1" thickBot="1">
      <c r="E14904"/>
    </row>
    <row r="14905" spans="5:5" ht="14.25" thickTop="1" thickBot="1">
      <c r="E14905"/>
    </row>
    <row r="14906" spans="5:5" ht="14.25" thickTop="1" thickBot="1">
      <c r="E14906"/>
    </row>
    <row r="14907" spans="5:5" ht="14.25" thickTop="1" thickBot="1">
      <c r="E14907"/>
    </row>
    <row r="14908" spans="5:5" ht="14.25" thickTop="1" thickBot="1">
      <c r="E14908"/>
    </row>
    <row r="14909" spans="5:5" ht="14.25" thickTop="1" thickBot="1">
      <c r="E14909"/>
    </row>
    <row r="14910" spans="5:5" ht="14.25" thickTop="1" thickBot="1">
      <c r="E14910"/>
    </row>
    <row r="14911" spans="5:5" ht="14.25" thickTop="1" thickBot="1">
      <c r="E14911"/>
    </row>
    <row r="14912" spans="5:5" ht="14.25" thickTop="1" thickBot="1">
      <c r="E14912"/>
    </row>
    <row r="14913" spans="5:5" ht="14.25" thickTop="1" thickBot="1">
      <c r="E14913"/>
    </row>
    <row r="14914" spans="5:5" ht="14.25" thickTop="1" thickBot="1">
      <c r="E14914"/>
    </row>
    <row r="14915" spans="5:5" ht="14.25" thickTop="1" thickBot="1">
      <c r="E14915"/>
    </row>
    <row r="14916" spans="5:5" ht="14.25" thickTop="1" thickBot="1">
      <c r="E14916"/>
    </row>
    <row r="14917" spans="5:5" ht="14.25" thickTop="1" thickBot="1">
      <c r="E14917"/>
    </row>
    <row r="14918" spans="5:5" ht="14.25" thickTop="1" thickBot="1">
      <c r="E14918"/>
    </row>
    <row r="14919" spans="5:5" ht="14.25" thickTop="1" thickBot="1">
      <c r="E14919"/>
    </row>
    <row r="14920" spans="5:5" ht="14.25" thickTop="1" thickBot="1">
      <c r="E14920"/>
    </row>
    <row r="14921" spans="5:5" ht="14.25" thickTop="1" thickBot="1">
      <c r="E14921"/>
    </row>
    <row r="14922" spans="5:5" ht="14.25" thickTop="1" thickBot="1">
      <c r="E14922"/>
    </row>
    <row r="14923" spans="5:5" ht="14.25" thickTop="1" thickBot="1">
      <c r="E14923"/>
    </row>
    <row r="14924" spans="5:5" ht="14.25" thickTop="1" thickBot="1">
      <c r="E14924"/>
    </row>
    <row r="14925" spans="5:5" ht="14.25" thickTop="1" thickBot="1">
      <c r="E14925"/>
    </row>
    <row r="14926" spans="5:5" ht="14.25" thickTop="1" thickBot="1">
      <c r="E14926"/>
    </row>
    <row r="14927" spans="5:5" ht="14.25" thickTop="1" thickBot="1">
      <c r="E14927"/>
    </row>
    <row r="14928" spans="5:5" ht="14.25" thickTop="1" thickBot="1">
      <c r="E14928"/>
    </row>
    <row r="14929" spans="5:5" ht="14.25" thickTop="1" thickBot="1">
      <c r="E14929"/>
    </row>
    <row r="14930" spans="5:5" ht="14.25" thickTop="1" thickBot="1">
      <c r="E14930"/>
    </row>
    <row r="14931" spans="5:5" ht="14.25" thickTop="1" thickBot="1">
      <c r="E14931"/>
    </row>
    <row r="14932" spans="5:5" ht="14.25" thickTop="1" thickBot="1">
      <c r="E14932"/>
    </row>
    <row r="14933" spans="5:5" ht="14.25" thickTop="1" thickBot="1">
      <c r="E14933"/>
    </row>
    <row r="14934" spans="5:5" ht="14.25" thickTop="1" thickBot="1">
      <c r="E14934"/>
    </row>
    <row r="14935" spans="5:5" ht="14.25" thickTop="1" thickBot="1">
      <c r="E14935"/>
    </row>
    <row r="14936" spans="5:5" ht="14.25" thickTop="1" thickBot="1">
      <c r="E14936"/>
    </row>
    <row r="14937" spans="5:5" ht="14.25" thickTop="1" thickBot="1">
      <c r="E14937"/>
    </row>
    <row r="14938" spans="5:5" ht="14.25" thickTop="1" thickBot="1">
      <c r="E14938"/>
    </row>
    <row r="14939" spans="5:5" ht="14.25" thickTop="1" thickBot="1">
      <c r="E14939"/>
    </row>
    <row r="14940" spans="5:5" ht="14.25" thickTop="1" thickBot="1">
      <c r="E14940"/>
    </row>
    <row r="14941" spans="5:5" ht="14.25" thickTop="1" thickBot="1">
      <c r="E14941"/>
    </row>
    <row r="14942" spans="5:5" ht="14.25" thickTop="1" thickBot="1">
      <c r="E14942"/>
    </row>
    <row r="14943" spans="5:5" ht="14.25" thickTop="1" thickBot="1">
      <c r="E14943"/>
    </row>
    <row r="14944" spans="5:5" ht="14.25" thickTop="1" thickBot="1">
      <c r="E14944"/>
    </row>
    <row r="14945" spans="5:5" ht="14.25" thickTop="1" thickBot="1">
      <c r="E14945"/>
    </row>
    <row r="14946" spans="5:5" ht="14.25" thickTop="1" thickBot="1">
      <c r="E14946"/>
    </row>
    <row r="14947" spans="5:5" ht="14.25" thickTop="1" thickBot="1">
      <c r="E14947"/>
    </row>
    <row r="14948" spans="5:5" ht="14.25" thickTop="1" thickBot="1">
      <c r="E14948"/>
    </row>
    <row r="14949" spans="5:5" ht="14.25" thickTop="1" thickBot="1">
      <c r="E14949"/>
    </row>
    <row r="14950" spans="5:5" ht="14.25" thickTop="1" thickBot="1">
      <c r="E14950"/>
    </row>
    <row r="14951" spans="5:5" ht="14.25" thickTop="1" thickBot="1">
      <c r="E14951"/>
    </row>
    <row r="14952" spans="5:5" ht="14.25" thickTop="1" thickBot="1">
      <c r="E14952"/>
    </row>
    <row r="14953" spans="5:5" ht="14.25" thickTop="1" thickBot="1">
      <c r="E14953"/>
    </row>
    <row r="14954" spans="5:5" ht="14.25" thickTop="1" thickBot="1">
      <c r="E14954"/>
    </row>
    <row r="14955" spans="5:5" ht="14.25" thickTop="1" thickBot="1">
      <c r="E14955"/>
    </row>
    <row r="14956" spans="5:5" ht="14.25" thickTop="1" thickBot="1">
      <c r="E14956"/>
    </row>
    <row r="14957" spans="5:5" ht="14.25" thickTop="1" thickBot="1">
      <c r="E14957"/>
    </row>
    <row r="14958" spans="5:5" ht="14.25" thickTop="1" thickBot="1">
      <c r="E14958"/>
    </row>
    <row r="14959" spans="5:5" ht="14.25" thickTop="1" thickBot="1">
      <c r="E14959"/>
    </row>
    <row r="14960" spans="5:5" ht="14.25" thickTop="1" thickBot="1">
      <c r="E14960"/>
    </row>
    <row r="14961" spans="5:5" ht="14.25" thickTop="1" thickBot="1">
      <c r="E14961"/>
    </row>
    <row r="14962" spans="5:5" ht="14.25" thickTop="1" thickBot="1">
      <c r="E14962"/>
    </row>
    <row r="14963" spans="5:5" ht="14.25" thickTop="1" thickBot="1">
      <c r="E14963"/>
    </row>
    <row r="14964" spans="5:5" ht="14.25" thickTop="1" thickBot="1">
      <c r="E14964"/>
    </row>
    <row r="14965" spans="5:5" ht="14.25" thickTop="1" thickBot="1">
      <c r="E14965"/>
    </row>
    <row r="14966" spans="5:5" ht="14.25" thickTop="1" thickBot="1">
      <c r="E14966"/>
    </row>
    <row r="14967" spans="5:5" ht="14.25" thickTop="1" thickBot="1">
      <c r="E14967"/>
    </row>
    <row r="14968" spans="5:5" ht="14.25" thickTop="1" thickBot="1">
      <c r="E14968"/>
    </row>
    <row r="14969" spans="5:5" ht="14.25" thickTop="1" thickBot="1">
      <c r="E14969"/>
    </row>
    <row r="14970" spans="5:5" ht="14.25" thickTop="1" thickBot="1">
      <c r="E14970"/>
    </row>
    <row r="14971" spans="5:5" ht="14.25" thickTop="1" thickBot="1">
      <c r="E14971"/>
    </row>
    <row r="14972" spans="5:5" ht="14.25" thickTop="1" thickBot="1">
      <c r="E14972"/>
    </row>
    <row r="14973" spans="5:5" ht="14.25" thickTop="1" thickBot="1">
      <c r="E14973"/>
    </row>
    <row r="14974" spans="5:5" ht="14.25" thickTop="1" thickBot="1">
      <c r="E14974"/>
    </row>
    <row r="14975" spans="5:5" ht="14.25" thickTop="1" thickBot="1">
      <c r="E14975"/>
    </row>
    <row r="14976" spans="5:5" ht="14.25" thickTop="1" thickBot="1">
      <c r="E14976"/>
    </row>
    <row r="14977" spans="5:5" ht="14.25" thickTop="1" thickBot="1">
      <c r="E14977"/>
    </row>
    <row r="14978" spans="5:5" ht="14.25" thickTop="1" thickBot="1">
      <c r="E14978"/>
    </row>
    <row r="14979" spans="5:5" ht="14.25" thickTop="1" thickBot="1">
      <c r="E14979"/>
    </row>
    <row r="14980" spans="5:5" ht="14.25" thickTop="1" thickBot="1">
      <c r="E14980"/>
    </row>
    <row r="14981" spans="5:5" ht="14.25" thickTop="1" thickBot="1">
      <c r="E14981"/>
    </row>
    <row r="14982" spans="5:5" ht="14.25" thickTop="1" thickBot="1">
      <c r="E14982"/>
    </row>
    <row r="14983" spans="5:5" ht="14.25" thickTop="1" thickBot="1">
      <c r="E14983"/>
    </row>
    <row r="14984" spans="5:5" ht="14.25" thickTop="1" thickBot="1">
      <c r="E14984"/>
    </row>
    <row r="14985" spans="5:5" ht="14.25" thickTop="1" thickBot="1">
      <c r="E14985"/>
    </row>
    <row r="14986" spans="5:5" ht="14.25" thickTop="1" thickBot="1">
      <c r="E14986"/>
    </row>
    <row r="14987" spans="5:5" ht="14.25" thickTop="1" thickBot="1">
      <c r="E14987"/>
    </row>
    <row r="14988" spans="5:5" ht="14.25" thickTop="1" thickBot="1">
      <c r="E14988"/>
    </row>
    <row r="14989" spans="5:5" ht="14.25" thickTop="1" thickBot="1">
      <c r="E14989"/>
    </row>
    <row r="14990" spans="5:5" ht="14.25" thickTop="1" thickBot="1">
      <c r="E14990"/>
    </row>
    <row r="14991" spans="5:5" ht="14.25" thickTop="1" thickBot="1">
      <c r="E14991"/>
    </row>
    <row r="14992" spans="5:5" ht="14.25" thickTop="1" thickBot="1">
      <c r="E14992"/>
    </row>
    <row r="14993" spans="5:5" ht="14.25" thickTop="1" thickBot="1">
      <c r="E14993"/>
    </row>
    <row r="14994" spans="5:5" ht="14.25" thickTop="1" thickBot="1">
      <c r="E14994"/>
    </row>
    <row r="14995" spans="5:5" ht="14.25" thickTop="1" thickBot="1">
      <c r="E14995"/>
    </row>
    <row r="14996" spans="5:5" ht="14.25" thickTop="1" thickBot="1">
      <c r="E14996"/>
    </row>
    <row r="14997" spans="5:5" ht="14.25" thickTop="1" thickBot="1">
      <c r="E14997"/>
    </row>
    <row r="14998" spans="5:5" ht="14.25" thickTop="1" thickBot="1">
      <c r="E14998"/>
    </row>
    <row r="14999" spans="5:5" ht="14.25" thickTop="1" thickBot="1">
      <c r="E14999"/>
    </row>
    <row r="15000" spans="5:5" ht="14.25" thickTop="1" thickBot="1">
      <c r="E15000"/>
    </row>
    <row r="15001" spans="5:5" ht="14.25" thickTop="1" thickBot="1">
      <c r="E15001"/>
    </row>
    <row r="15002" spans="5:5" ht="14.25" thickTop="1" thickBot="1">
      <c r="E15002"/>
    </row>
    <row r="15003" spans="5:5" ht="14.25" thickTop="1" thickBot="1">
      <c r="E15003"/>
    </row>
    <row r="15004" spans="5:5" ht="14.25" thickTop="1" thickBot="1">
      <c r="E15004"/>
    </row>
    <row r="15005" spans="5:5" ht="14.25" thickTop="1" thickBot="1">
      <c r="E15005"/>
    </row>
    <row r="15006" spans="5:5" ht="14.25" thickTop="1" thickBot="1">
      <c r="E15006"/>
    </row>
    <row r="15007" spans="5:5" ht="14.25" thickTop="1" thickBot="1">
      <c r="E15007"/>
    </row>
    <row r="15008" spans="5:5" ht="14.25" thickTop="1" thickBot="1">
      <c r="E15008"/>
    </row>
    <row r="15009" spans="5:5" ht="14.25" thickTop="1" thickBot="1">
      <c r="E15009"/>
    </row>
    <row r="15010" spans="5:5" ht="14.25" thickTop="1" thickBot="1">
      <c r="E15010"/>
    </row>
    <row r="15011" spans="5:5" ht="14.25" thickTop="1" thickBot="1">
      <c r="E15011"/>
    </row>
    <row r="15012" spans="5:5" ht="14.25" thickTop="1" thickBot="1">
      <c r="E15012"/>
    </row>
    <row r="15013" spans="5:5" ht="14.25" thickTop="1" thickBot="1">
      <c r="E15013"/>
    </row>
    <row r="15014" spans="5:5" ht="14.25" thickTop="1" thickBot="1">
      <c r="E15014"/>
    </row>
    <row r="15015" spans="5:5" ht="14.25" thickTop="1" thickBot="1">
      <c r="E15015"/>
    </row>
    <row r="15016" spans="5:5" ht="14.25" thickTop="1" thickBot="1">
      <c r="E15016"/>
    </row>
    <row r="15017" spans="5:5" ht="14.25" thickTop="1" thickBot="1">
      <c r="E15017"/>
    </row>
    <row r="15018" spans="5:5" ht="14.25" thickTop="1" thickBot="1">
      <c r="E15018"/>
    </row>
    <row r="15019" spans="5:5" ht="14.25" thickTop="1" thickBot="1">
      <c r="E15019"/>
    </row>
    <row r="15020" spans="5:5" ht="14.25" thickTop="1" thickBot="1">
      <c r="E15020"/>
    </row>
    <row r="15021" spans="5:5" ht="14.25" thickTop="1" thickBot="1">
      <c r="E15021"/>
    </row>
    <row r="15022" spans="5:5" ht="14.25" thickTop="1" thickBot="1">
      <c r="E15022"/>
    </row>
    <row r="15023" spans="5:5" ht="14.25" thickTop="1" thickBot="1">
      <c r="E15023"/>
    </row>
    <row r="15024" spans="5:5" ht="14.25" thickTop="1" thickBot="1">
      <c r="E15024"/>
    </row>
    <row r="15025" spans="5:5" ht="14.25" thickTop="1" thickBot="1">
      <c r="E15025"/>
    </row>
    <row r="15026" spans="5:5" ht="14.25" thickTop="1" thickBot="1">
      <c r="E15026"/>
    </row>
    <row r="15027" spans="5:5" ht="14.25" thickTop="1" thickBot="1">
      <c r="E15027"/>
    </row>
    <row r="15028" spans="5:5" ht="14.25" thickTop="1" thickBot="1">
      <c r="E15028"/>
    </row>
    <row r="15029" spans="5:5" ht="14.25" thickTop="1" thickBot="1">
      <c r="E15029"/>
    </row>
    <row r="15030" spans="5:5" ht="14.25" thickTop="1" thickBot="1">
      <c r="E15030"/>
    </row>
    <row r="15031" spans="5:5" ht="14.25" thickTop="1" thickBot="1">
      <c r="E15031"/>
    </row>
    <row r="15032" spans="5:5" ht="14.25" thickTop="1" thickBot="1">
      <c r="E15032"/>
    </row>
    <row r="15033" spans="5:5" ht="14.25" thickTop="1" thickBot="1">
      <c r="E15033"/>
    </row>
    <row r="15034" spans="5:5" ht="14.25" thickTop="1" thickBot="1">
      <c r="E15034"/>
    </row>
    <row r="15035" spans="5:5" ht="14.25" thickTop="1" thickBot="1">
      <c r="E15035"/>
    </row>
    <row r="15036" spans="5:5" ht="14.25" thickTop="1" thickBot="1">
      <c r="E15036"/>
    </row>
    <row r="15037" spans="5:5" ht="14.25" thickTop="1" thickBot="1">
      <c r="E15037"/>
    </row>
    <row r="15038" spans="5:5" ht="14.25" thickTop="1" thickBot="1">
      <c r="E15038"/>
    </row>
    <row r="15039" spans="5:5" ht="14.25" thickTop="1" thickBot="1">
      <c r="E15039"/>
    </row>
    <row r="15040" spans="5:5" ht="14.25" thickTop="1" thickBot="1">
      <c r="E15040"/>
    </row>
    <row r="15041" spans="5:5" ht="14.25" thickTop="1" thickBot="1">
      <c r="E15041"/>
    </row>
    <row r="15042" spans="5:5" ht="14.25" thickTop="1" thickBot="1">
      <c r="E15042"/>
    </row>
    <row r="15043" spans="5:5" ht="14.25" thickTop="1" thickBot="1">
      <c r="E15043"/>
    </row>
    <row r="15044" spans="5:5" ht="14.25" thickTop="1" thickBot="1">
      <c r="E15044"/>
    </row>
    <row r="15045" spans="5:5" ht="14.25" thickTop="1" thickBot="1">
      <c r="E15045"/>
    </row>
    <row r="15046" spans="5:5" ht="14.25" thickTop="1" thickBot="1">
      <c r="E15046"/>
    </row>
    <row r="15047" spans="5:5" ht="14.25" thickTop="1" thickBot="1">
      <c r="E15047"/>
    </row>
    <row r="15048" spans="5:5" ht="14.25" thickTop="1" thickBot="1">
      <c r="E15048"/>
    </row>
    <row r="15049" spans="5:5" ht="14.25" thickTop="1" thickBot="1">
      <c r="E15049"/>
    </row>
    <row r="15050" spans="5:5" ht="14.25" thickTop="1" thickBot="1">
      <c r="E15050"/>
    </row>
    <row r="15051" spans="5:5" ht="14.25" thickTop="1" thickBot="1">
      <c r="E15051"/>
    </row>
    <row r="15052" spans="5:5" ht="14.25" thickTop="1" thickBot="1">
      <c r="E15052"/>
    </row>
    <row r="15053" spans="5:5" ht="14.25" thickTop="1" thickBot="1">
      <c r="E15053"/>
    </row>
    <row r="15054" spans="5:5" ht="14.25" thickTop="1" thickBot="1">
      <c r="E15054"/>
    </row>
    <row r="15055" spans="5:5" ht="14.25" thickTop="1" thickBot="1">
      <c r="E15055"/>
    </row>
    <row r="15056" spans="5:5" ht="14.25" thickTop="1" thickBot="1">
      <c r="E15056"/>
    </row>
    <row r="15057" spans="5:5" ht="14.25" thickTop="1" thickBot="1">
      <c r="E15057"/>
    </row>
    <row r="15058" spans="5:5" ht="14.25" thickTop="1" thickBot="1">
      <c r="E15058"/>
    </row>
    <row r="15059" spans="5:5" ht="14.25" thickTop="1" thickBot="1">
      <c r="E15059"/>
    </row>
    <row r="15060" spans="5:5" ht="14.25" thickTop="1" thickBot="1">
      <c r="E15060"/>
    </row>
    <row r="15061" spans="5:5" ht="14.25" thickTop="1" thickBot="1">
      <c r="E15061"/>
    </row>
    <row r="15062" spans="5:5" ht="14.25" thickTop="1" thickBot="1">
      <c r="E15062"/>
    </row>
    <row r="15063" spans="5:5" ht="14.25" thickTop="1" thickBot="1">
      <c r="E15063"/>
    </row>
    <row r="15064" spans="5:5" ht="14.25" thickTop="1" thickBot="1">
      <c r="E15064"/>
    </row>
    <row r="15065" spans="5:5" ht="14.25" thickTop="1" thickBot="1">
      <c r="E15065"/>
    </row>
    <row r="15066" spans="5:5" ht="14.25" thickTop="1" thickBot="1">
      <c r="E15066"/>
    </row>
    <row r="15067" spans="5:5" ht="14.25" thickTop="1" thickBot="1">
      <c r="E15067"/>
    </row>
    <row r="15068" spans="5:5" ht="14.25" thickTop="1" thickBot="1">
      <c r="E15068"/>
    </row>
    <row r="15069" spans="5:5" ht="14.25" thickTop="1" thickBot="1">
      <c r="E15069"/>
    </row>
    <row r="15070" spans="5:5" ht="14.25" thickTop="1" thickBot="1">
      <c r="E15070"/>
    </row>
    <row r="15071" spans="5:5" ht="14.25" thickTop="1" thickBot="1">
      <c r="E15071"/>
    </row>
    <row r="15072" spans="5:5" ht="14.25" thickTop="1" thickBot="1">
      <c r="E15072"/>
    </row>
    <row r="15073" spans="5:5" ht="14.25" thickTop="1" thickBot="1">
      <c r="E15073"/>
    </row>
    <row r="15074" spans="5:5" ht="14.25" thickTop="1" thickBot="1">
      <c r="E15074"/>
    </row>
    <row r="15075" spans="5:5" ht="14.25" thickTop="1" thickBot="1">
      <c r="E15075"/>
    </row>
    <row r="15076" spans="5:5" ht="14.25" thickTop="1" thickBot="1">
      <c r="E15076"/>
    </row>
    <row r="15077" spans="5:5" ht="14.25" thickTop="1" thickBot="1">
      <c r="E15077"/>
    </row>
    <row r="15078" spans="5:5" ht="14.25" thickTop="1" thickBot="1">
      <c r="E15078"/>
    </row>
    <row r="15079" spans="5:5" ht="14.25" thickTop="1" thickBot="1">
      <c r="E15079"/>
    </row>
    <row r="15080" spans="5:5" ht="14.25" thickTop="1" thickBot="1">
      <c r="E15080"/>
    </row>
    <row r="15081" spans="5:5" ht="14.25" thickTop="1" thickBot="1">
      <c r="E15081"/>
    </row>
    <row r="15082" spans="5:5" ht="14.25" thickTop="1" thickBot="1">
      <c r="E15082"/>
    </row>
    <row r="15083" spans="5:5" ht="14.25" thickTop="1" thickBot="1">
      <c r="E15083"/>
    </row>
    <row r="15084" spans="5:5" ht="14.25" thickTop="1" thickBot="1">
      <c r="E15084"/>
    </row>
    <row r="15085" spans="5:5" ht="14.25" thickTop="1" thickBot="1">
      <c r="E15085"/>
    </row>
    <row r="15086" spans="5:5" ht="14.25" thickTop="1" thickBot="1">
      <c r="E15086"/>
    </row>
    <row r="15087" spans="5:5" ht="14.25" thickTop="1" thickBot="1">
      <c r="E15087"/>
    </row>
    <row r="15088" spans="5:5" ht="14.25" thickTop="1" thickBot="1">
      <c r="E15088"/>
    </row>
    <row r="15089" spans="5:5" ht="14.25" thickTop="1" thickBot="1">
      <c r="E15089"/>
    </row>
    <row r="15090" spans="5:5" ht="14.25" thickTop="1" thickBot="1">
      <c r="E15090"/>
    </row>
    <row r="15091" spans="5:5" ht="14.25" thickTop="1" thickBot="1">
      <c r="E15091"/>
    </row>
    <row r="15092" spans="5:5" ht="14.25" thickTop="1" thickBot="1">
      <c r="E15092"/>
    </row>
    <row r="15093" spans="5:5" ht="14.25" thickTop="1" thickBot="1">
      <c r="E15093"/>
    </row>
    <row r="15094" spans="5:5" ht="14.25" thickTop="1" thickBot="1">
      <c r="E15094"/>
    </row>
    <row r="15095" spans="5:5" ht="14.25" thickTop="1" thickBot="1">
      <c r="E15095"/>
    </row>
    <row r="15096" spans="5:5" ht="14.25" thickTop="1" thickBot="1">
      <c r="E15096"/>
    </row>
    <row r="15097" spans="5:5" ht="14.25" thickTop="1" thickBot="1">
      <c r="E15097"/>
    </row>
    <row r="15098" spans="5:5" ht="14.25" thickTop="1" thickBot="1">
      <c r="E15098"/>
    </row>
    <row r="15099" spans="5:5" ht="14.25" thickTop="1" thickBot="1">
      <c r="E15099"/>
    </row>
    <row r="15100" spans="5:5" ht="14.25" thickTop="1" thickBot="1">
      <c r="E15100"/>
    </row>
    <row r="15101" spans="5:5" ht="14.25" thickTop="1" thickBot="1">
      <c r="E15101"/>
    </row>
    <row r="15102" spans="5:5" ht="14.25" thickTop="1" thickBot="1">
      <c r="E15102"/>
    </row>
    <row r="15103" spans="5:5" ht="14.25" thickTop="1" thickBot="1">
      <c r="E15103"/>
    </row>
    <row r="15104" spans="5:5" ht="14.25" thickTop="1" thickBot="1">
      <c r="E15104"/>
    </row>
    <row r="15105" spans="5:5" ht="14.25" thickTop="1" thickBot="1">
      <c r="E15105"/>
    </row>
    <row r="15106" spans="5:5" ht="14.25" thickTop="1" thickBot="1">
      <c r="E15106"/>
    </row>
    <row r="15107" spans="5:5" ht="14.25" thickTop="1" thickBot="1">
      <c r="E15107"/>
    </row>
    <row r="15108" spans="5:5" ht="14.25" thickTop="1" thickBot="1">
      <c r="E15108"/>
    </row>
    <row r="15109" spans="5:5" ht="14.25" thickTop="1" thickBot="1">
      <c r="E15109"/>
    </row>
    <row r="15110" spans="5:5" ht="14.25" thickTop="1" thickBot="1">
      <c r="E15110"/>
    </row>
    <row r="15111" spans="5:5" ht="14.25" thickTop="1" thickBot="1">
      <c r="E15111"/>
    </row>
    <row r="15112" spans="5:5" ht="14.25" thickTop="1" thickBot="1">
      <c r="E15112"/>
    </row>
    <row r="15113" spans="5:5" ht="14.25" thickTop="1" thickBot="1">
      <c r="E15113"/>
    </row>
    <row r="15114" spans="5:5" ht="14.25" thickTop="1" thickBot="1">
      <c r="E15114"/>
    </row>
    <row r="15115" spans="5:5" ht="14.25" thickTop="1" thickBot="1">
      <c r="E15115"/>
    </row>
    <row r="15116" spans="5:5" ht="14.25" thickTop="1" thickBot="1">
      <c r="E15116"/>
    </row>
    <row r="15117" spans="5:5" ht="14.25" thickTop="1" thickBot="1">
      <c r="E15117"/>
    </row>
    <row r="15118" spans="5:5" ht="14.25" thickTop="1" thickBot="1">
      <c r="E15118"/>
    </row>
    <row r="15119" spans="5:5" ht="14.25" thickTop="1" thickBot="1">
      <c r="E15119"/>
    </row>
    <row r="15120" spans="5:5" ht="14.25" thickTop="1" thickBot="1">
      <c r="E15120"/>
    </row>
    <row r="15121" spans="5:5" ht="14.25" thickTop="1" thickBot="1">
      <c r="E15121"/>
    </row>
    <row r="15122" spans="5:5" ht="14.25" thickTop="1" thickBot="1">
      <c r="E15122"/>
    </row>
    <row r="15123" spans="5:5" ht="14.25" thickTop="1" thickBot="1">
      <c r="E15123"/>
    </row>
    <row r="15124" spans="5:5" ht="14.25" thickTop="1" thickBot="1">
      <c r="E15124"/>
    </row>
    <row r="15125" spans="5:5" ht="14.25" thickTop="1" thickBot="1">
      <c r="E15125"/>
    </row>
    <row r="15126" spans="5:5" ht="14.25" thickTop="1" thickBot="1">
      <c r="E15126"/>
    </row>
    <row r="15127" spans="5:5" ht="14.25" thickTop="1" thickBot="1">
      <c r="E15127"/>
    </row>
    <row r="15128" spans="5:5" ht="14.25" thickTop="1" thickBot="1">
      <c r="E15128"/>
    </row>
    <row r="15129" spans="5:5" ht="14.25" thickTop="1" thickBot="1">
      <c r="E15129"/>
    </row>
    <row r="15130" spans="5:5" ht="14.25" thickTop="1" thickBot="1">
      <c r="E15130"/>
    </row>
    <row r="15131" spans="5:5" ht="14.25" thickTop="1" thickBot="1">
      <c r="E15131"/>
    </row>
    <row r="15132" spans="5:5" ht="14.25" thickTop="1" thickBot="1">
      <c r="E15132"/>
    </row>
    <row r="15133" spans="5:5" ht="14.25" thickTop="1" thickBot="1">
      <c r="E15133"/>
    </row>
    <row r="15134" spans="5:5" ht="14.25" thickTop="1" thickBot="1">
      <c r="E15134"/>
    </row>
    <row r="15135" spans="5:5" ht="14.25" thickTop="1" thickBot="1">
      <c r="E15135"/>
    </row>
    <row r="15136" spans="5:5" ht="14.25" thickTop="1" thickBot="1">
      <c r="E15136"/>
    </row>
    <row r="15137" spans="5:5" ht="14.25" thickTop="1" thickBot="1">
      <c r="E15137"/>
    </row>
    <row r="15138" spans="5:5" ht="14.25" thickTop="1" thickBot="1">
      <c r="E15138"/>
    </row>
    <row r="15139" spans="5:5" ht="14.25" thickTop="1" thickBot="1">
      <c r="E15139"/>
    </row>
    <row r="15140" spans="5:5" ht="14.25" thickTop="1" thickBot="1">
      <c r="E15140"/>
    </row>
    <row r="15141" spans="5:5" ht="14.25" thickTop="1" thickBot="1">
      <c r="E15141"/>
    </row>
    <row r="15142" spans="5:5" ht="14.25" thickTop="1" thickBot="1">
      <c r="E15142"/>
    </row>
    <row r="15143" spans="5:5" ht="14.25" thickTop="1" thickBot="1">
      <c r="E15143"/>
    </row>
    <row r="15144" spans="5:5" ht="14.25" thickTop="1" thickBot="1">
      <c r="E15144"/>
    </row>
    <row r="15145" spans="5:5" ht="14.25" thickTop="1" thickBot="1">
      <c r="E15145"/>
    </row>
    <row r="15146" spans="5:5" ht="14.25" thickTop="1" thickBot="1">
      <c r="E15146"/>
    </row>
    <row r="15147" spans="5:5" ht="14.25" thickTop="1" thickBot="1">
      <c r="E15147"/>
    </row>
    <row r="15148" spans="5:5" ht="14.25" thickTop="1" thickBot="1">
      <c r="E15148"/>
    </row>
    <row r="15149" spans="5:5" ht="14.25" thickTop="1" thickBot="1">
      <c r="E15149"/>
    </row>
    <row r="15150" spans="5:5" ht="14.25" thickTop="1" thickBot="1">
      <c r="E15150"/>
    </row>
    <row r="15151" spans="5:5" ht="14.25" thickTop="1" thickBot="1">
      <c r="E15151"/>
    </row>
    <row r="15152" spans="5:5" ht="14.25" thickTop="1" thickBot="1">
      <c r="E15152"/>
    </row>
    <row r="15153" spans="5:5" ht="14.25" thickTop="1" thickBot="1">
      <c r="E15153"/>
    </row>
    <row r="15154" spans="5:5" ht="14.25" thickTop="1" thickBot="1">
      <c r="E15154"/>
    </row>
    <row r="15155" spans="5:5" ht="14.25" thickTop="1" thickBot="1">
      <c r="E15155"/>
    </row>
    <row r="15156" spans="5:5" ht="14.25" thickTop="1" thickBot="1">
      <c r="E15156"/>
    </row>
    <row r="15157" spans="5:5" ht="14.25" thickTop="1" thickBot="1">
      <c r="E15157"/>
    </row>
    <row r="15158" spans="5:5" ht="14.25" thickTop="1" thickBot="1">
      <c r="E15158"/>
    </row>
    <row r="15159" spans="5:5" ht="14.25" thickTop="1" thickBot="1">
      <c r="E15159"/>
    </row>
    <row r="15160" spans="5:5" ht="14.25" thickTop="1" thickBot="1">
      <c r="E15160"/>
    </row>
    <row r="15161" spans="5:5" ht="14.25" thickTop="1" thickBot="1">
      <c r="E15161"/>
    </row>
    <row r="15162" spans="5:5" ht="14.25" thickTop="1" thickBot="1">
      <c r="E15162"/>
    </row>
    <row r="15163" spans="5:5" ht="14.25" thickTop="1" thickBot="1">
      <c r="E15163"/>
    </row>
    <row r="15164" spans="5:5" ht="14.25" thickTop="1" thickBot="1">
      <c r="E15164"/>
    </row>
    <row r="15165" spans="5:5" ht="14.25" thickTop="1" thickBot="1">
      <c r="E15165"/>
    </row>
    <row r="15166" spans="5:5" ht="14.25" thickTop="1" thickBot="1">
      <c r="E15166"/>
    </row>
    <row r="15167" spans="5:5" ht="14.25" thickTop="1" thickBot="1">
      <c r="E15167"/>
    </row>
    <row r="15168" spans="5:5" ht="14.25" thickTop="1" thickBot="1">
      <c r="E15168"/>
    </row>
    <row r="15169" spans="5:5" ht="14.25" thickTop="1" thickBot="1">
      <c r="E15169"/>
    </row>
    <row r="15170" spans="5:5" ht="14.25" thickTop="1" thickBot="1">
      <c r="E15170"/>
    </row>
    <row r="15171" spans="5:5" ht="14.25" thickTop="1" thickBot="1">
      <c r="E15171"/>
    </row>
    <row r="15172" spans="5:5" ht="14.25" thickTop="1" thickBot="1">
      <c r="E15172"/>
    </row>
    <row r="15173" spans="5:5" ht="14.25" thickTop="1" thickBot="1">
      <c r="E15173"/>
    </row>
    <row r="15174" spans="5:5" ht="14.25" thickTop="1" thickBot="1">
      <c r="E15174"/>
    </row>
    <row r="15175" spans="5:5" ht="14.25" thickTop="1" thickBot="1">
      <c r="E15175"/>
    </row>
    <row r="15176" spans="5:5" ht="14.25" thickTop="1" thickBot="1">
      <c r="E15176"/>
    </row>
    <row r="15177" spans="5:5" ht="14.25" thickTop="1" thickBot="1">
      <c r="E15177"/>
    </row>
    <row r="15178" spans="5:5" ht="14.25" thickTop="1" thickBot="1">
      <c r="E15178"/>
    </row>
    <row r="15179" spans="5:5" ht="14.25" thickTop="1" thickBot="1">
      <c r="E15179"/>
    </row>
    <row r="15180" spans="5:5" ht="14.25" thickTop="1" thickBot="1">
      <c r="E15180"/>
    </row>
    <row r="15181" spans="5:5" ht="14.25" thickTop="1" thickBot="1">
      <c r="E15181"/>
    </row>
    <row r="15182" spans="5:5" ht="14.25" thickTop="1" thickBot="1">
      <c r="E15182"/>
    </row>
    <row r="15183" spans="5:5" ht="14.25" thickTop="1" thickBot="1">
      <c r="E15183"/>
    </row>
    <row r="15184" spans="5:5" ht="14.25" thickTop="1" thickBot="1">
      <c r="E15184"/>
    </row>
    <row r="15185" spans="5:5" ht="14.25" thickTop="1" thickBot="1">
      <c r="E15185"/>
    </row>
    <row r="15186" spans="5:5" ht="14.25" thickTop="1" thickBot="1">
      <c r="E15186"/>
    </row>
    <row r="15187" spans="5:5" ht="14.25" thickTop="1" thickBot="1">
      <c r="E15187"/>
    </row>
    <row r="15188" spans="5:5" ht="14.25" thickTop="1" thickBot="1">
      <c r="E15188"/>
    </row>
    <row r="15189" spans="5:5" ht="14.25" thickTop="1" thickBot="1">
      <c r="E15189"/>
    </row>
    <row r="15190" spans="5:5" ht="14.25" thickTop="1" thickBot="1">
      <c r="E15190"/>
    </row>
    <row r="15191" spans="5:5" ht="14.25" thickTop="1" thickBot="1">
      <c r="E15191"/>
    </row>
    <row r="15192" spans="5:5" ht="14.25" thickTop="1" thickBot="1">
      <c r="E15192"/>
    </row>
    <row r="15193" spans="5:5" ht="14.25" thickTop="1" thickBot="1">
      <c r="E15193"/>
    </row>
    <row r="15194" spans="5:5" ht="14.25" thickTop="1" thickBot="1">
      <c r="E15194"/>
    </row>
    <row r="15195" spans="5:5" ht="14.25" thickTop="1" thickBot="1">
      <c r="E15195"/>
    </row>
    <row r="15196" spans="5:5" ht="14.25" thickTop="1" thickBot="1">
      <c r="E15196"/>
    </row>
    <row r="15197" spans="5:5" ht="14.25" thickTop="1" thickBot="1">
      <c r="E15197"/>
    </row>
    <row r="15198" spans="5:5" ht="14.25" thickTop="1" thickBot="1">
      <c r="E15198"/>
    </row>
    <row r="15199" spans="5:5" ht="14.25" thickTop="1" thickBot="1">
      <c r="E15199"/>
    </row>
    <row r="15200" spans="5:5" ht="14.25" thickTop="1" thickBot="1">
      <c r="E15200"/>
    </row>
    <row r="15201" spans="5:5" ht="14.25" thickTop="1" thickBot="1">
      <c r="E15201"/>
    </row>
    <row r="15202" spans="5:5" ht="14.25" thickTop="1" thickBot="1">
      <c r="E15202"/>
    </row>
    <row r="15203" spans="5:5" ht="14.25" thickTop="1" thickBot="1">
      <c r="E15203"/>
    </row>
    <row r="15204" spans="5:5" ht="14.25" thickTop="1" thickBot="1">
      <c r="E15204"/>
    </row>
    <row r="15205" spans="5:5" ht="14.25" thickTop="1" thickBot="1">
      <c r="E15205"/>
    </row>
    <row r="15206" spans="5:5" ht="14.25" thickTop="1" thickBot="1">
      <c r="E15206"/>
    </row>
    <row r="15207" spans="5:5" ht="14.25" thickTop="1" thickBot="1">
      <c r="E15207"/>
    </row>
    <row r="15208" spans="5:5" ht="14.25" thickTop="1" thickBot="1">
      <c r="E15208"/>
    </row>
    <row r="15209" spans="5:5" ht="14.25" thickTop="1" thickBot="1">
      <c r="E15209"/>
    </row>
    <row r="15210" spans="5:5" ht="14.25" thickTop="1" thickBot="1">
      <c r="E15210"/>
    </row>
    <row r="15211" spans="5:5" ht="14.25" thickTop="1" thickBot="1">
      <c r="E15211"/>
    </row>
    <row r="15212" spans="5:5" ht="14.25" thickTop="1" thickBot="1">
      <c r="E15212"/>
    </row>
    <row r="15213" spans="5:5" ht="14.25" thickTop="1" thickBot="1">
      <c r="E15213"/>
    </row>
    <row r="15214" spans="5:5" ht="14.25" thickTop="1" thickBot="1">
      <c r="E15214"/>
    </row>
    <row r="15215" spans="5:5" ht="14.25" thickTop="1" thickBot="1">
      <c r="E15215"/>
    </row>
    <row r="15216" spans="5:5" ht="14.25" thickTop="1" thickBot="1">
      <c r="E15216"/>
    </row>
    <row r="15217" spans="5:5" ht="14.25" thickTop="1" thickBot="1">
      <c r="E15217"/>
    </row>
    <row r="15218" spans="5:5" ht="14.25" thickTop="1" thickBot="1">
      <c r="E15218"/>
    </row>
    <row r="15219" spans="5:5" ht="14.25" thickTop="1" thickBot="1">
      <c r="E15219"/>
    </row>
    <row r="15220" spans="5:5" ht="14.25" thickTop="1" thickBot="1">
      <c r="E15220"/>
    </row>
    <row r="15221" spans="5:5" ht="14.25" thickTop="1" thickBot="1">
      <c r="E15221"/>
    </row>
    <row r="15222" spans="5:5" ht="14.25" thickTop="1" thickBot="1">
      <c r="E15222"/>
    </row>
    <row r="15223" spans="5:5" ht="14.25" thickTop="1" thickBot="1">
      <c r="E15223"/>
    </row>
    <row r="15224" spans="5:5" ht="14.25" thickTop="1" thickBot="1">
      <c r="E15224"/>
    </row>
    <row r="15225" spans="5:5" ht="14.25" thickTop="1" thickBot="1">
      <c r="E15225"/>
    </row>
    <row r="15226" spans="5:5" ht="14.25" thickTop="1" thickBot="1">
      <c r="E15226"/>
    </row>
    <row r="15227" spans="5:5" ht="14.25" thickTop="1" thickBot="1">
      <c r="E15227"/>
    </row>
    <row r="15228" spans="5:5" ht="14.25" thickTop="1" thickBot="1">
      <c r="E15228"/>
    </row>
    <row r="15229" spans="5:5" ht="14.25" thickTop="1" thickBot="1">
      <c r="E15229"/>
    </row>
    <row r="15230" spans="5:5" ht="14.25" thickTop="1" thickBot="1">
      <c r="E15230"/>
    </row>
    <row r="15231" spans="5:5" ht="14.25" thickTop="1" thickBot="1">
      <c r="E15231"/>
    </row>
    <row r="15232" spans="5:5" ht="14.25" thickTop="1" thickBot="1">
      <c r="E15232"/>
    </row>
    <row r="15233" spans="5:5" ht="14.25" thickTop="1" thickBot="1">
      <c r="E15233"/>
    </row>
    <row r="15234" spans="5:5" ht="14.25" thickTop="1" thickBot="1">
      <c r="E15234"/>
    </row>
    <row r="15235" spans="5:5" ht="14.25" thickTop="1" thickBot="1">
      <c r="E15235"/>
    </row>
    <row r="15236" spans="5:5" ht="14.25" thickTop="1" thickBot="1">
      <c r="E15236"/>
    </row>
    <row r="15237" spans="5:5" ht="14.25" thickTop="1" thickBot="1">
      <c r="E15237"/>
    </row>
    <row r="15238" spans="5:5" ht="14.25" thickTop="1" thickBot="1">
      <c r="E15238"/>
    </row>
    <row r="15239" spans="5:5" ht="14.25" thickTop="1" thickBot="1">
      <c r="E15239"/>
    </row>
    <row r="15240" spans="5:5" ht="14.25" thickTop="1" thickBot="1">
      <c r="E15240"/>
    </row>
    <row r="15241" spans="5:5" ht="14.25" thickTop="1" thickBot="1">
      <c r="E15241"/>
    </row>
    <row r="15242" spans="5:5" ht="14.25" thickTop="1" thickBot="1">
      <c r="E15242"/>
    </row>
    <row r="15243" spans="5:5" ht="14.25" thickTop="1" thickBot="1">
      <c r="E15243"/>
    </row>
    <row r="15244" spans="5:5" ht="14.25" thickTop="1" thickBot="1">
      <c r="E15244"/>
    </row>
    <row r="15245" spans="5:5" ht="14.25" thickTop="1" thickBot="1">
      <c r="E15245"/>
    </row>
    <row r="15246" spans="5:5" ht="14.25" thickTop="1" thickBot="1">
      <c r="E15246"/>
    </row>
    <row r="15247" spans="5:5" ht="14.25" thickTop="1" thickBot="1">
      <c r="E15247"/>
    </row>
    <row r="15248" spans="5:5" ht="14.25" thickTop="1" thickBot="1">
      <c r="E15248"/>
    </row>
    <row r="15249" spans="5:5" ht="14.25" thickTop="1" thickBot="1">
      <c r="E15249"/>
    </row>
    <row r="15250" spans="5:5" ht="14.25" thickTop="1" thickBot="1">
      <c r="E15250"/>
    </row>
    <row r="15251" spans="5:5" ht="14.25" thickTop="1" thickBot="1">
      <c r="E15251"/>
    </row>
    <row r="15252" spans="5:5" ht="14.25" thickTop="1" thickBot="1">
      <c r="E15252"/>
    </row>
    <row r="15253" spans="5:5" ht="14.25" thickTop="1" thickBot="1">
      <c r="E15253"/>
    </row>
    <row r="15254" spans="5:5" ht="14.25" thickTop="1" thickBot="1">
      <c r="E15254"/>
    </row>
    <row r="15255" spans="5:5" ht="14.25" thickTop="1" thickBot="1">
      <c r="E15255"/>
    </row>
    <row r="15256" spans="5:5" ht="14.25" thickTop="1" thickBot="1">
      <c r="E15256"/>
    </row>
    <row r="15257" spans="5:5" ht="14.25" thickTop="1" thickBot="1">
      <c r="E15257"/>
    </row>
    <row r="15258" spans="5:5" ht="14.25" thickTop="1" thickBot="1">
      <c r="E15258"/>
    </row>
    <row r="15259" spans="5:5" ht="14.25" thickTop="1" thickBot="1">
      <c r="E15259"/>
    </row>
    <row r="15260" spans="5:5" ht="14.25" thickTop="1" thickBot="1">
      <c r="E15260"/>
    </row>
    <row r="15261" spans="5:5" ht="14.25" thickTop="1" thickBot="1">
      <c r="E15261"/>
    </row>
    <row r="15262" spans="5:5" ht="14.25" thickTop="1" thickBot="1">
      <c r="E15262"/>
    </row>
    <row r="15263" spans="5:5" ht="14.25" thickTop="1" thickBot="1">
      <c r="E15263"/>
    </row>
    <row r="15264" spans="5:5" ht="14.25" thickTop="1" thickBot="1">
      <c r="E15264"/>
    </row>
    <row r="15265" spans="5:5" ht="14.25" thickTop="1" thickBot="1">
      <c r="E15265"/>
    </row>
    <row r="15266" spans="5:5" ht="14.25" thickTop="1" thickBot="1">
      <c r="E15266"/>
    </row>
    <row r="15267" spans="5:5" ht="14.25" thickTop="1" thickBot="1">
      <c r="E15267"/>
    </row>
    <row r="15268" spans="5:5" ht="14.25" thickTop="1" thickBot="1">
      <c r="E15268"/>
    </row>
    <row r="15269" spans="5:5" ht="14.25" thickTop="1" thickBot="1">
      <c r="E15269"/>
    </row>
    <row r="15270" spans="5:5" ht="14.25" thickTop="1" thickBot="1">
      <c r="E15270"/>
    </row>
    <row r="15271" spans="5:5" ht="14.25" thickTop="1" thickBot="1">
      <c r="E15271"/>
    </row>
    <row r="15272" spans="5:5" ht="14.25" thickTop="1" thickBot="1">
      <c r="E15272"/>
    </row>
    <row r="15273" spans="5:5" ht="14.25" thickTop="1" thickBot="1">
      <c r="E15273"/>
    </row>
    <row r="15274" spans="5:5" ht="14.25" thickTop="1" thickBot="1">
      <c r="E15274"/>
    </row>
    <row r="15275" spans="5:5" ht="14.25" thickTop="1" thickBot="1">
      <c r="E15275"/>
    </row>
    <row r="15276" spans="5:5" ht="14.25" thickTop="1" thickBot="1">
      <c r="E15276"/>
    </row>
    <row r="15277" spans="5:5" ht="14.25" thickTop="1" thickBot="1">
      <c r="E15277"/>
    </row>
    <row r="15278" spans="5:5" ht="14.25" thickTop="1" thickBot="1">
      <c r="E15278"/>
    </row>
    <row r="15279" spans="5:5" ht="14.25" thickTop="1" thickBot="1">
      <c r="E15279"/>
    </row>
    <row r="15280" spans="5:5" ht="14.25" thickTop="1" thickBot="1">
      <c r="E15280"/>
    </row>
    <row r="15281" spans="5:5" ht="14.25" thickTop="1" thickBot="1">
      <c r="E15281"/>
    </row>
    <row r="15282" spans="5:5" ht="14.25" thickTop="1" thickBot="1">
      <c r="E15282"/>
    </row>
    <row r="15283" spans="5:5" ht="14.25" thickTop="1" thickBot="1">
      <c r="E15283"/>
    </row>
    <row r="15284" spans="5:5" ht="14.25" thickTop="1" thickBot="1">
      <c r="E15284"/>
    </row>
    <row r="15285" spans="5:5" ht="14.25" thickTop="1" thickBot="1">
      <c r="E15285"/>
    </row>
    <row r="15286" spans="5:5" ht="14.25" thickTop="1" thickBot="1">
      <c r="E15286"/>
    </row>
    <row r="15287" spans="5:5" ht="14.25" thickTop="1" thickBot="1">
      <c r="E15287"/>
    </row>
    <row r="15288" spans="5:5" ht="14.25" thickTop="1" thickBot="1">
      <c r="E15288"/>
    </row>
    <row r="15289" spans="5:5" ht="14.25" thickTop="1" thickBot="1">
      <c r="E15289"/>
    </row>
    <row r="15290" spans="5:5" ht="14.25" thickTop="1" thickBot="1">
      <c r="E15290"/>
    </row>
    <row r="15291" spans="5:5" ht="14.25" thickTop="1" thickBot="1">
      <c r="E15291"/>
    </row>
    <row r="15292" spans="5:5" ht="14.25" thickTop="1" thickBot="1">
      <c r="E15292"/>
    </row>
    <row r="15293" spans="5:5" ht="14.25" thickTop="1" thickBot="1">
      <c r="E15293"/>
    </row>
    <row r="15294" spans="5:5" ht="14.25" thickTop="1" thickBot="1">
      <c r="E15294"/>
    </row>
    <row r="15295" spans="5:5" ht="14.25" thickTop="1" thickBot="1">
      <c r="E15295"/>
    </row>
    <row r="15296" spans="5:5" ht="14.25" thickTop="1" thickBot="1">
      <c r="E15296"/>
    </row>
    <row r="15297" spans="5:5" ht="14.25" thickTop="1" thickBot="1">
      <c r="E15297"/>
    </row>
    <row r="15298" spans="5:5" ht="14.25" thickTop="1" thickBot="1">
      <c r="E15298"/>
    </row>
    <row r="15299" spans="5:5" ht="14.25" thickTop="1" thickBot="1">
      <c r="E15299"/>
    </row>
    <row r="15300" spans="5:5" ht="14.25" thickTop="1" thickBot="1">
      <c r="E15300"/>
    </row>
    <row r="15301" spans="5:5" ht="14.25" thickTop="1" thickBot="1">
      <c r="E15301"/>
    </row>
    <row r="15302" spans="5:5" ht="14.25" thickTop="1" thickBot="1">
      <c r="E15302"/>
    </row>
    <row r="15303" spans="5:5" ht="14.25" thickTop="1" thickBot="1">
      <c r="E15303"/>
    </row>
    <row r="15304" spans="5:5" ht="14.25" thickTop="1" thickBot="1">
      <c r="E15304"/>
    </row>
    <row r="15305" spans="5:5" ht="14.25" thickTop="1" thickBot="1">
      <c r="E15305"/>
    </row>
    <row r="15306" spans="5:5" ht="14.25" thickTop="1" thickBot="1">
      <c r="E15306"/>
    </row>
    <row r="15307" spans="5:5" ht="14.25" thickTop="1" thickBot="1">
      <c r="E15307"/>
    </row>
    <row r="15308" spans="5:5" ht="14.25" thickTop="1" thickBot="1">
      <c r="E15308"/>
    </row>
    <row r="15309" spans="5:5" ht="14.25" thickTop="1" thickBot="1">
      <c r="E15309"/>
    </row>
    <row r="15310" spans="5:5" ht="14.25" thickTop="1" thickBot="1">
      <c r="E15310"/>
    </row>
    <row r="15311" spans="5:5" ht="14.25" thickTop="1" thickBot="1">
      <c r="E15311"/>
    </row>
    <row r="15312" spans="5:5" ht="14.25" thickTop="1" thickBot="1">
      <c r="E15312"/>
    </row>
    <row r="15313" spans="5:5" ht="14.25" thickTop="1" thickBot="1">
      <c r="E15313"/>
    </row>
    <row r="15314" spans="5:5" ht="14.25" thickTop="1" thickBot="1">
      <c r="E15314"/>
    </row>
    <row r="15315" spans="5:5" ht="14.25" thickTop="1" thickBot="1">
      <c r="E15315"/>
    </row>
    <row r="15316" spans="5:5" ht="14.25" thickTop="1" thickBot="1">
      <c r="E15316"/>
    </row>
    <row r="15317" spans="5:5" ht="14.25" thickTop="1" thickBot="1">
      <c r="E15317"/>
    </row>
    <row r="15318" spans="5:5" ht="14.25" thickTop="1" thickBot="1">
      <c r="E15318"/>
    </row>
    <row r="15319" spans="5:5" ht="14.25" thickTop="1" thickBot="1">
      <c r="E15319"/>
    </row>
    <row r="15320" spans="5:5" ht="14.25" thickTop="1" thickBot="1">
      <c r="E15320"/>
    </row>
    <row r="15321" spans="5:5" ht="14.25" thickTop="1" thickBot="1">
      <c r="E15321"/>
    </row>
    <row r="15322" spans="5:5" ht="14.25" thickTop="1" thickBot="1">
      <c r="E15322"/>
    </row>
    <row r="15323" spans="5:5" ht="14.25" thickTop="1" thickBot="1">
      <c r="E15323"/>
    </row>
    <row r="15324" spans="5:5" ht="14.25" thickTop="1" thickBot="1">
      <c r="E15324"/>
    </row>
    <row r="15325" spans="5:5" ht="14.25" thickTop="1" thickBot="1">
      <c r="E15325"/>
    </row>
    <row r="15326" spans="5:5" ht="14.25" thickTop="1" thickBot="1">
      <c r="E15326"/>
    </row>
    <row r="15327" spans="5:5" ht="14.25" thickTop="1" thickBot="1">
      <c r="E15327"/>
    </row>
    <row r="15328" spans="5:5" ht="14.25" thickTop="1" thickBot="1">
      <c r="E15328"/>
    </row>
    <row r="15329" spans="5:5" ht="14.25" thickTop="1" thickBot="1">
      <c r="E15329"/>
    </row>
    <row r="15330" spans="5:5" ht="14.25" thickTop="1" thickBot="1">
      <c r="E15330"/>
    </row>
    <row r="15331" spans="5:5" ht="14.25" thickTop="1" thickBot="1">
      <c r="E15331"/>
    </row>
    <row r="15332" spans="5:5" ht="14.25" thickTop="1" thickBot="1">
      <c r="E15332"/>
    </row>
    <row r="15333" spans="5:5" ht="14.25" thickTop="1" thickBot="1">
      <c r="E15333"/>
    </row>
    <row r="15334" spans="5:5" ht="14.25" thickTop="1" thickBot="1">
      <c r="E15334"/>
    </row>
    <row r="15335" spans="5:5" ht="14.25" thickTop="1" thickBot="1">
      <c r="E15335"/>
    </row>
    <row r="15336" spans="5:5" ht="14.25" thickTop="1" thickBot="1">
      <c r="E15336"/>
    </row>
    <row r="15337" spans="5:5" ht="14.25" thickTop="1" thickBot="1">
      <c r="E15337"/>
    </row>
    <row r="15338" spans="5:5" ht="14.25" thickTop="1" thickBot="1">
      <c r="E15338"/>
    </row>
    <row r="15339" spans="5:5" ht="14.25" thickTop="1" thickBot="1">
      <c r="E15339"/>
    </row>
    <row r="15340" spans="5:5" ht="14.25" thickTop="1" thickBot="1">
      <c r="E15340"/>
    </row>
    <row r="15341" spans="5:5" ht="14.25" thickTop="1" thickBot="1">
      <c r="E15341"/>
    </row>
    <row r="15342" spans="5:5" ht="14.25" thickTop="1" thickBot="1">
      <c r="E15342"/>
    </row>
    <row r="15343" spans="5:5" ht="14.25" thickTop="1" thickBot="1">
      <c r="E15343"/>
    </row>
    <row r="15344" spans="5:5" ht="14.25" thickTop="1" thickBot="1">
      <c r="E15344"/>
    </row>
    <row r="15345" spans="5:5" ht="14.25" thickTop="1" thickBot="1">
      <c r="E15345"/>
    </row>
    <row r="15346" spans="5:5" ht="14.25" thickTop="1" thickBot="1">
      <c r="E15346"/>
    </row>
    <row r="15347" spans="5:5" ht="14.25" thickTop="1" thickBot="1">
      <c r="E15347"/>
    </row>
    <row r="15348" spans="5:5" ht="14.25" thickTop="1" thickBot="1">
      <c r="E15348"/>
    </row>
    <row r="15349" spans="5:5" ht="14.25" thickTop="1" thickBot="1">
      <c r="E15349"/>
    </row>
    <row r="15350" spans="5:5" ht="14.25" thickTop="1" thickBot="1">
      <c r="E15350"/>
    </row>
    <row r="15351" spans="5:5" ht="14.25" thickTop="1" thickBot="1">
      <c r="E15351"/>
    </row>
    <row r="15352" spans="5:5" ht="14.25" thickTop="1" thickBot="1">
      <c r="E15352"/>
    </row>
    <row r="15353" spans="5:5" ht="14.25" thickTop="1" thickBot="1">
      <c r="E15353"/>
    </row>
    <row r="15354" spans="5:5" ht="14.25" thickTop="1" thickBot="1">
      <c r="E15354"/>
    </row>
    <row r="15355" spans="5:5" ht="14.25" thickTop="1" thickBot="1">
      <c r="E15355"/>
    </row>
    <row r="15356" spans="5:5" ht="14.25" thickTop="1" thickBot="1">
      <c r="E15356"/>
    </row>
    <row r="15357" spans="5:5" ht="14.25" thickTop="1" thickBot="1">
      <c r="E15357"/>
    </row>
    <row r="15358" spans="5:5" ht="14.25" thickTop="1" thickBot="1">
      <c r="E15358"/>
    </row>
    <row r="15359" spans="5:5" ht="14.25" thickTop="1" thickBot="1">
      <c r="E15359"/>
    </row>
    <row r="15360" spans="5:5" ht="14.25" thickTop="1" thickBot="1">
      <c r="E15360"/>
    </row>
    <row r="15361" spans="5:5" ht="14.25" thickTop="1" thickBot="1">
      <c r="E15361"/>
    </row>
    <row r="15362" spans="5:5" ht="14.25" thickTop="1" thickBot="1">
      <c r="E15362"/>
    </row>
    <row r="15363" spans="5:5" ht="14.25" thickTop="1" thickBot="1">
      <c r="E15363"/>
    </row>
    <row r="15364" spans="5:5" ht="14.25" thickTop="1" thickBot="1">
      <c r="E15364"/>
    </row>
    <row r="15365" spans="5:5" ht="14.25" thickTop="1" thickBot="1">
      <c r="E15365"/>
    </row>
    <row r="15366" spans="5:5" ht="14.25" thickTop="1" thickBot="1">
      <c r="E15366"/>
    </row>
    <row r="15367" spans="5:5" ht="14.25" thickTop="1" thickBot="1">
      <c r="E15367"/>
    </row>
    <row r="15368" spans="5:5" ht="14.25" thickTop="1" thickBot="1">
      <c r="E15368"/>
    </row>
    <row r="15369" spans="5:5" ht="14.25" thickTop="1" thickBot="1">
      <c r="E15369"/>
    </row>
    <row r="15370" spans="5:5" ht="14.25" thickTop="1" thickBot="1">
      <c r="E15370"/>
    </row>
    <row r="15371" spans="5:5" ht="14.25" thickTop="1" thickBot="1">
      <c r="E15371"/>
    </row>
    <row r="15372" spans="5:5" ht="14.25" thickTop="1" thickBot="1">
      <c r="E15372"/>
    </row>
    <row r="15373" spans="5:5" ht="14.25" thickTop="1" thickBot="1">
      <c r="E15373"/>
    </row>
    <row r="15374" spans="5:5" ht="14.25" thickTop="1" thickBot="1">
      <c r="E15374"/>
    </row>
    <row r="15375" spans="5:5" ht="14.25" thickTop="1" thickBot="1">
      <c r="E15375"/>
    </row>
    <row r="15376" spans="5:5" ht="14.25" thickTop="1" thickBot="1">
      <c r="E15376"/>
    </row>
    <row r="15377" spans="5:5" ht="14.25" thickTop="1" thickBot="1">
      <c r="E15377"/>
    </row>
    <row r="15378" spans="5:5" ht="14.25" thickTop="1" thickBot="1">
      <c r="E15378"/>
    </row>
    <row r="15379" spans="5:5" ht="14.25" thickTop="1" thickBot="1">
      <c r="E15379"/>
    </row>
    <row r="15380" spans="5:5" ht="14.25" thickTop="1" thickBot="1">
      <c r="E15380"/>
    </row>
    <row r="15381" spans="5:5" ht="14.25" thickTop="1" thickBot="1">
      <c r="E15381"/>
    </row>
    <row r="15382" spans="5:5" ht="14.25" thickTop="1" thickBot="1">
      <c r="E15382"/>
    </row>
    <row r="15383" spans="5:5" ht="14.25" thickTop="1" thickBot="1">
      <c r="E15383"/>
    </row>
    <row r="15384" spans="5:5" ht="14.25" thickTop="1" thickBot="1">
      <c r="E15384"/>
    </row>
    <row r="15385" spans="5:5" ht="14.25" thickTop="1" thickBot="1">
      <c r="E15385"/>
    </row>
    <row r="15386" spans="5:5" ht="14.25" thickTop="1" thickBot="1">
      <c r="E15386"/>
    </row>
    <row r="15387" spans="5:5" ht="14.25" thickTop="1" thickBot="1">
      <c r="E15387"/>
    </row>
    <row r="15388" spans="5:5" ht="14.25" thickTop="1" thickBot="1">
      <c r="E15388"/>
    </row>
    <row r="15389" spans="5:5" ht="14.25" thickTop="1" thickBot="1">
      <c r="E15389"/>
    </row>
    <row r="15390" spans="5:5" ht="14.25" thickTop="1" thickBot="1">
      <c r="E15390"/>
    </row>
    <row r="15391" spans="5:5" ht="14.25" thickTop="1" thickBot="1">
      <c r="E15391"/>
    </row>
    <row r="15392" spans="5:5" ht="14.25" thickTop="1" thickBot="1">
      <c r="E15392"/>
    </row>
    <row r="15393" spans="5:5" ht="14.25" thickTop="1" thickBot="1">
      <c r="E15393"/>
    </row>
    <row r="15394" spans="5:5" ht="14.25" thickTop="1" thickBot="1">
      <c r="E15394"/>
    </row>
    <row r="15395" spans="5:5" ht="14.25" thickTop="1" thickBot="1">
      <c r="E15395"/>
    </row>
    <row r="15396" spans="5:5" ht="14.25" thickTop="1" thickBot="1">
      <c r="E15396"/>
    </row>
    <row r="15397" spans="5:5" ht="14.25" thickTop="1" thickBot="1">
      <c r="E15397"/>
    </row>
    <row r="15398" spans="5:5" ht="14.25" thickTop="1" thickBot="1">
      <c r="E15398"/>
    </row>
    <row r="15399" spans="5:5" ht="14.25" thickTop="1" thickBot="1">
      <c r="E15399"/>
    </row>
    <row r="15400" spans="5:5" ht="14.25" thickTop="1" thickBot="1">
      <c r="E15400"/>
    </row>
    <row r="15401" spans="5:5" ht="14.25" thickTop="1" thickBot="1">
      <c r="E15401"/>
    </row>
    <row r="15402" spans="5:5" ht="14.25" thickTop="1" thickBot="1">
      <c r="E15402"/>
    </row>
    <row r="15403" spans="5:5" ht="14.25" thickTop="1" thickBot="1">
      <c r="E15403"/>
    </row>
    <row r="15404" spans="5:5" ht="14.25" thickTop="1" thickBot="1">
      <c r="E15404"/>
    </row>
    <row r="15405" spans="5:5" ht="14.25" thickTop="1" thickBot="1">
      <c r="E15405"/>
    </row>
    <row r="15406" spans="5:5" ht="14.25" thickTop="1" thickBot="1">
      <c r="E15406"/>
    </row>
    <row r="15407" spans="5:5" ht="14.25" thickTop="1" thickBot="1">
      <c r="E15407"/>
    </row>
    <row r="15408" spans="5:5" ht="14.25" thickTop="1" thickBot="1">
      <c r="E15408"/>
    </row>
    <row r="15409" spans="5:5" ht="14.25" thickTop="1" thickBot="1">
      <c r="E15409"/>
    </row>
    <row r="15410" spans="5:5" ht="14.25" thickTop="1" thickBot="1">
      <c r="E15410"/>
    </row>
    <row r="15411" spans="5:5" ht="14.25" thickTop="1" thickBot="1">
      <c r="E15411"/>
    </row>
    <row r="15412" spans="5:5" ht="14.25" thickTop="1" thickBot="1">
      <c r="E15412"/>
    </row>
    <row r="15413" spans="5:5" ht="14.25" thickTop="1" thickBot="1">
      <c r="E15413"/>
    </row>
    <row r="15414" spans="5:5" ht="14.25" thickTop="1" thickBot="1">
      <c r="E15414"/>
    </row>
    <row r="15415" spans="5:5" ht="14.25" thickTop="1" thickBot="1">
      <c r="E15415"/>
    </row>
    <row r="15416" spans="5:5" ht="14.25" thickTop="1" thickBot="1">
      <c r="E15416"/>
    </row>
    <row r="15417" spans="5:5" ht="14.25" thickTop="1" thickBot="1">
      <c r="E15417"/>
    </row>
    <row r="15418" spans="5:5" ht="14.25" thickTop="1" thickBot="1">
      <c r="E15418"/>
    </row>
    <row r="15419" spans="5:5" ht="14.25" thickTop="1" thickBot="1">
      <c r="E15419"/>
    </row>
    <row r="15420" spans="5:5" ht="14.25" thickTop="1" thickBot="1">
      <c r="E15420"/>
    </row>
    <row r="15421" spans="5:5" ht="14.25" thickTop="1" thickBot="1">
      <c r="E15421"/>
    </row>
    <row r="15422" spans="5:5" ht="14.25" thickTop="1" thickBot="1">
      <c r="E15422"/>
    </row>
    <row r="15423" spans="5:5" ht="14.25" thickTop="1" thickBot="1">
      <c r="E15423"/>
    </row>
    <row r="15424" spans="5:5" ht="14.25" thickTop="1" thickBot="1">
      <c r="E15424"/>
    </row>
    <row r="15425" spans="5:5" ht="14.25" thickTop="1" thickBot="1">
      <c r="E15425"/>
    </row>
    <row r="15426" spans="5:5" ht="14.25" thickTop="1" thickBot="1">
      <c r="E15426"/>
    </row>
    <row r="15427" spans="5:5" ht="14.25" thickTop="1" thickBot="1">
      <c r="E15427"/>
    </row>
    <row r="15428" spans="5:5" ht="14.25" thickTop="1" thickBot="1">
      <c r="E15428"/>
    </row>
    <row r="15429" spans="5:5" ht="14.25" thickTop="1" thickBot="1">
      <c r="E15429"/>
    </row>
    <row r="15430" spans="5:5" ht="14.25" thickTop="1" thickBot="1">
      <c r="E15430"/>
    </row>
    <row r="15431" spans="5:5" ht="14.25" thickTop="1" thickBot="1">
      <c r="E15431"/>
    </row>
    <row r="15432" spans="5:5" ht="14.25" thickTop="1" thickBot="1">
      <c r="E15432"/>
    </row>
    <row r="15433" spans="5:5" ht="14.25" thickTop="1" thickBot="1">
      <c r="E15433"/>
    </row>
    <row r="15434" spans="5:5" ht="14.25" thickTop="1" thickBot="1">
      <c r="E15434"/>
    </row>
    <row r="15435" spans="5:5" ht="14.25" thickTop="1" thickBot="1">
      <c r="E15435"/>
    </row>
    <row r="15436" spans="5:5" ht="14.25" thickTop="1" thickBot="1">
      <c r="E15436"/>
    </row>
    <row r="15437" spans="5:5" ht="14.25" thickTop="1" thickBot="1">
      <c r="E15437"/>
    </row>
    <row r="15438" spans="5:5" ht="14.25" thickTop="1" thickBot="1">
      <c r="E15438"/>
    </row>
    <row r="15439" spans="5:5" ht="14.25" thickTop="1" thickBot="1">
      <c r="E15439"/>
    </row>
    <row r="15440" spans="5:5" ht="14.25" thickTop="1" thickBot="1">
      <c r="E15440"/>
    </row>
    <row r="15441" spans="5:5" ht="14.25" thickTop="1" thickBot="1">
      <c r="E15441"/>
    </row>
    <row r="15442" spans="5:5" ht="14.25" thickTop="1" thickBot="1">
      <c r="E15442"/>
    </row>
    <row r="15443" spans="5:5" ht="14.25" thickTop="1" thickBot="1">
      <c r="E15443"/>
    </row>
    <row r="15444" spans="5:5" ht="14.25" thickTop="1" thickBot="1">
      <c r="E15444"/>
    </row>
    <row r="15445" spans="5:5" ht="14.25" thickTop="1" thickBot="1">
      <c r="E15445"/>
    </row>
    <row r="15446" spans="5:5" ht="14.25" thickTop="1" thickBot="1">
      <c r="E15446"/>
    </row>
    <row r="15447" spans="5:5" ht="14.25" thickTop="1" thickBot="1">
      <c r="E15447"/>
    </row>
    <row r="15448" spans="5:5" ht="14.25" thickTop="1" thickBot="1">
      <c r="E15448"/>
    </row>
    <row r="15449" spans="5:5" ht="14.25" thickTop="1" thickBot="1">
      <c r="E15449"/>
    </row>
    <row r="15450" spans="5:5" ht="14.25" thickTop="1" thickBot="1">
      <c r="E15450"/>
    </row>
    <row r="15451" spans="5:5" ht="14.25" thickTop="1" thickBot="1">
      <c r="E15451"/>
    </row>
    <row r="15452" spans="5:5" ht="14.25" thickTop="1" thickBot="1">
      <c r="E15452"/>
    </row>
    <row r="15453" spans="5:5" ht="14.25" thickTop="1" thickBot="1">
      <c r="E15453"/>
    </row>
    <row r="15454" spans="5:5" ht="14.25" thickTop="1" thickBot="1">
      <c r="E15454"/>
    </row>
    <row r="15455" spans="5:5" ht="14.25" thickTop="1" thickBot="1">
      <c r="E15455"/>
    </row>
    <row r="15456" spans="5:5" ht="14.25" thickTop="1" thickBot="1">
      <c r="E15456"/>
    </row>
    <row r="15457" spans="5:5" ht="14.25" thickTop="1" thickBot="1">
      <c r="E15457"/>
    </row>
    <row r="15458" spans="5:5" ht="14.25" thickTop="1" thickBot="1">
      <c r="E15458"/>
    </row>
    <row r="15459" spans="5:5" ht="14.25" thickTop="1" thickBot="1">
      <c r="E15459"/>
    </row>
    <row r="15460" spans="5:5" ht="14.25" thickTop="1" thickBot="1">
      <c r="E15460"/>
    </row>
    <row r="15461" spans="5:5" ht="14.25" thickTop="1" thickBot="1">
      <c r="E15461"/>
    </row>
    <row r="15462" spans="5:5" ht="14.25" thickTop="1" thickBot="1">
      <c r="E15462"/>
    </row>
    <row r="15463" spans="5:5" ht="14.25" thickTop="1" thickBot="1">
      <c r="E15463"/>
    </row>
    <row r="15464" spans="5:5" ht="14.25" thickTop="1" thickBot="1">
      <c r="E15464"/>
    </row>
    <row r="15465" spans="5:5" ht="14.25" thickTop="1" thickBot="1">
      <c r="E15465"/>
    </row>
    <row r="15466" spans="5:5" ht="14.25" thickTop="1" thickBot="1">
      <c r="E15466"/>
    </row>
    <row r="15467" spans="5:5" ht="14.25" thickTop="1" thickBot="1">
      <c r="E15467"/>
    </row>
    <row r="15468" spans="5:5" ht="14.25" thickTop="1" thickBot="1">
      <c r="E15468"/>
    </row>
    <row r="15469" spans="5:5" ht="14.25" thickTop="1" thickBot="1">
      <c r="E15469"/>
    </row>
    <row r="15470" spans="5:5" ht="14.25" thickTop="1" thickBot="1">
      <c r="E15470"/>
    </row>
    <row r="15471" spans="5:5" ht="14.25" thickTop="1" thickBot="1">
      <c r="E15471"/>
    </row>
    <row r="15472" spans="5:5" ht="14.25" thickTop="1" thickBot="1">
      <c r="E15472"/>
    </row>
    <row r="15473" spans="5:5" ht="14.25" thickTop="1" thickBot="1">
      <c r="E15473"/>
    </row>
    <row r="15474" spans="5:5" ht="14.25" thickTop="1" thickBot="1">
      <c r="E15474"/>
    </row>
    <row r="15475" spans="5:5" ht="14.25" thickTop="1" thickBot="1">
      <c r="E15475"/>
    </row>
    <row r="15476" spans="5:5" ht="14.25" thickTop="1" thickBot="1">
      <c r="E15476"/>
    </row>
    <row r="15477" spans="5:5" ht="14.25" thickTop="1" thickBot="1">
      <c r="E15477"/>
    </row>
    <row r="15478" spans="5:5" ht="14.25" thickTop="1" thickBot="1">
      <c r="E15478"/>
    </row>
    <row r="15479" spans="5:5" ht="14.25" thickTop="1" thickBot="1">
      <c r="E15479"/>
    </row>
    <row r="15480" spans="5:5" ht="14.25" thickTop="1" thickBot="1">
      <c r="E15480"/>
    </row>
    <row r="15481" spans="5:5" ht="14.25" thickTop="1" thickBot="1">
      <c r="E15481"/>
    </row>
    <row r="15482" spans="5:5" ht="14.25" thickTop="1" thickBot="1">
      <c r="E15482"/>
    </row>
    <row r="15483" spans="5:5" ht="14.25" thickTop="1" thickBot="1">
      <c r="E15483"/>
    </row>
    <row r="15484" spans="5:5" ht="14.25" thickTop="1" thickBot="1">
      <c r="E15484"/>
    </row>
    <row r="15485" spans="5:5" ht="14.25" thickTop="1" thickBot="1">
      <c r="E15485"/>
    </row>
    <row r="15486" spans="5:5" ht="14.25" thickTop="1" thickBot="1">
      <c r="E15486"/>
    </row>
    <row r="15487" spans="5:5" ht="14.25" thickTop="1" thickBot="1">
      <c r="E15487"/>
    </row>
    <row r="15488" spans="5:5" ht="14.25" thickTop="1" thickBot="1">
      <c r="E15488"/>
    </row>
    <row r="15489" spans="5:5" ht="14.25" thickTop="1" thickBot="1">
      <c r="E15489"/>
    </row>
    <row r="15490" spans="5:5" ht="14.25" thickTop="1" thickBot="1">
      <c r="E15490"/>
    </row>
    <row r="15491" spans="5:5" ht="14.25" thickTop="1" thickBot="1">
      <c r="E15491"/>
    </row>
    <row r="15492" spans="5:5" ht="14.25" thickTop="1" thickBot="1">
      <c r="E15492"/>
    </row>
    <row r="15493" spans="5:5" ht="14.25" thickTop="1" thickBot="1">
      <c r="E15493"/>
    </row>
    <row r="15494" spans="5:5" ht="14.25" thickTop="1" thickBot="1">
      <c r="E15494"/>
    </row>
    <row r="15495" spans="5:5" ht="14.25" thickTop="1" thickBot="1">
      <c r="E15495"/>
    </row>
    <row r="15496" spans="5:5" ht="14.25" thickTop="1" thickBot="1">
      <c r="E15496"/>
    </row>
    <row r="15497" spans="5:5" ht="14.25" thickTop="1" thickBot="1">
      <c r="E15497"/>
    </row>
    <row r="15498" spans="5:5" ht="14.25" thickTop="1" thickBot="1">
      <c r="E15498"/>
    </row>
    <row r="15499" spans="5:5" ht="14.25" thickTop="1" thickBot="1">
      <c r="E15499"/>
    </row>
    <row r="15500" spans="5:5" ht="14.25" thickTop="1" thickBot="1">
      <c r="E15500"/>
    </row>
    <row r="15501" spans="5:5" ht="14.25" thickTop="1" thickBot="1">
      <c r="E15501"/>
    </row>
    <row r="15502" spans="5:5" ht="14.25" thickTop="1" thickBot="1">
      <c r="E15502"/>
    </row>
    <row r="15503" spans="5:5" ht="14.25" thickTop="1" thickBot="1">
      <c r="E15503"/>
    </row>
    <row r="15504" spans="5:5" ht="14.25" thickTop="1" thickBot="1">
      <c r="E15504"/>
    </row>
    <row r="15505" spans="5:5" ht="14.25" thickTop="1" thickBot="1">
      <c r="E15505"/>
    </row>
    <row r="15506" spans="5:5" ht="14.25" thickTop="1" thickBot="1">
      <c r="E15506"/>
    </row>
    <row r="15507" spans="5:5" ht="14.25" thickTop="1" thickBot="1">
      <c r="E15507"/>
    </row>
    <row r="15508" spans="5:5" ht="14.25" thickTop="1" thickBot="1">
      <c r="E15508"/>
    </row>
    <row r="15509" spans="5:5" ht="14.25" thickTop="1" thickBot="1">
      <c r="E15509"/>
    </row>
    <row r="15510" spans="5:5" ht="14.25" thickTop="1" thickBot="1">
      <c r="E15510"/>
    </row>
    <row r="15511" spans="5:5" ht="14.25" thickTop="1" thickBot="1">
      <c r="E15511"/>
    </row>
    <row r="15512" spans="5:5" ht="14.25" thickTop="1" thickBot="1">
      <c r="E15512"/>
    </row>
    <row r="15513" spans="5:5" ht="14.25" thickTop="1" thickBot="1">
      <c r="E15513"/>
    </row>
    <row r="15514" spans="5:5" ht="14.25" thickTop="1" thickBot="1">
      <c r="E15514"/>
    </row>
    <row r="15515" spans="5:5" ht="14.25" thickTop="1" thickBot="1">
      <c r="E15515"/>
    </row>
    <row r="15516" spans="5:5" ht="14.25" thickTop="1" thickBot="1">
      <c r="E15516"/>
    </row>
    <row r="15517" spans="5:5" ht="14.25" thickTop="1" thickBot="1">
      <c r="E15517"/>
    </row>
    <row r="15518" spans="5:5" ht="14.25" thickTop="1" thickBot="1">
      <c r="E15518"/>
    </row>
    <row r="15519" spans="5:5" ht="14.25" thickTop="1" thickBot="1">
      <c r="E15519"/>
    </row>
    <row r="15520" spans="5:5" ht="14.25" thickTop="1" thickBot="1">
      <c r="E15520"/>
    </row>
    <row r="15521" spans="5:5" ht="14.25" thickTop="1" thickBot="1">
      <c r="E15521"/>
    </row>
    <row r="15522" spans="5:5" ht="14.25" thickTop="1" thickBot="1">
      <c r="E15522"/>
    </row>
    <row r="15523" spans="5:5" ht="14.25" thickTop="1" thickBot="1">
      <c r="E15523"/>
    </row>
    <row r="15524" spans="5:5" ht="14.25" thickTop="1" thickBot="1">
      <c r="E15524"/>
    </row>
    <row r="15525" spans="5:5" ht="14.25" thickTop="1" thickBot="1">
      <c r="E15525"/>
    </row>
    <row r="15526" spans="5:5" ht="14.25" thickTop="1" thickBot="1">
      <c r="E15526"/>
    </row>
    <row r="15527" spans="5:5" ht="14.25" thickTop="1" thickBot="1">
      <c r="E15527"/>
    </row>
    <row r="15528" spans="5:5" ht="14.25" thickTop="1" thickBot="1">
      <c r="E15528"/>
    </row>
    <row r="15529" spans="5:5" ht="14.25" thickTop="1" thickBot="1">
      <c r="E15529"/>
    </row>
    <row r="15530" spans="5:5" ht="14.25" thickTop="1" thickBot="1">
      <c r="E15530"/>
    </row>
    <row r="15531" spans="5:5" ht="14.25" thickTop="1" thickBot="1">
      <c r="E15531"/>
    </row>
    <row r="15532" spans="5:5" ht="14.25" thickTop="1" thickBot="1">
      <c r="E15532"/>
    </row>
    <row r="15533" spans="5:5" ht="14.25" thickTop="1" thickBot="1">
      <c r="E15533"/>
    </row>
    <row r="15534" spans="5:5" ht="14.25" thickTop="1" thickBot="1">
      <c r="E15534"/>
    </row>
    <row r="15535" spans="5:5" ht="14.25" thickTop="1" thickBot="1">
      <c r="E15535"/>
    </row>
    <row r="15536" spans="5:5" ht="14.25" thickTop="1" thickBot="1">
      <c r="E15536"/>
    </row>
    <row r="15537" spans="5:5" ht="14.25" thickTop="1" thickBot="1">
      <c r="E15537"/>
    </row>
    <row r="15538" spans="5:5" ht="14.25" thickTop="1" thickBot="1">
      <c r="E15538"/>
    </row>
    <row r="15539" spans="5:5" ht="14.25" thickTop="1" thickBot="1">
      <c r="E15539"/>
    </row>
    <row r="15540" spans="5:5" ht="14.25" thickTop="1" thickBot="1">
      <c r="E15540"/>
    </row>
    <row r="15541" spans="5:5" ht="14.25" thickTop="1" thickBot="1">
      <c r="E15541"/>
    </row>
    <row r="15542" spans="5:5" ht="14.25" thickTop="1" thickBot="1">
      <c r="E15542"/>
    </row>
    <row r="15543" spans="5:5" ht="14.25" thickTop="1" thickBot="1">
      <c r="E15543"/>
    </row>
    <row r="15544" spans="5:5" ht="14.25" thickTop="1" thickBot="1">
      <c r="E15544"/>
    </row>
    <row r="15545" spans="5:5" ht="14.25" thickTop="1" thickBot="1">
      <c r="E15545"/>
    </row>
    <row r="15546" spans="5:5" ht="14.25" thickTop="1" thickBot="1">
      <c r="E15546"/>
    </row>
    <row r="15547" spans="5:5" ht="14.25" thickTop="1" thickBot="1">
      <c r="E15547"/>
    </row>
    <row r="15548" spans="5:5" ht="14.25" thickTop="1" thickBot="1">
      <c r="E15548"/>
    </row>
    <row r="15549" spans="5:5" ht="14.25" thickTop="1" thickBot="1">
      <c r="E15549"/>
    </row>
    <row r="15550" spans="5:5" ht="14.25" thickTop="1" thickBot="1">
      <c r="E15550"/>
    </row>
    <row r="15551" spans="5:5" ht="14.25" thickTop="1" thickBot="1">
      <c r="E15551"/>
    </row>
    <row r="15552" spans="5:5" ht="14.25" thickTop="1" thickBot="1">
      <c r="E15552"/>
    </row>
    <row r="15553" spans="5:5" ht="14.25" thickTop="1" thickBot="1">
      <c r="E15553"/>
    </row>
    <row r="15554" spans="5:5" ht="14.25" thickTop="1" thickBot="1">
      <c r="E15554"/>
    </row>
    <row r="15555" spans="5:5" ht="14.25" thickTop="1" thickBot="1">
      <c r="E15555"/>
    </row>
    <row r="15556" spans="5:5" ht="14.25" thickTop="1" thickBot="1">
      <c r="E15556"/>
    </row>
    <row r="15557" spans="5:5" ht="14.25" thickTop="1" thickBot="1">
      <c r="E15557"/>
    </row>
    <row r="15558" spans="5:5" ht="14.25" thickTop="1" thickBot="1">
      <c r="E15558"/>
    </row>
    <row r="15559" spans="5:5" ht="14.25" thickTop="1" thickBot="1">
      <c r="E15559"/>
    </row>
    <row r="15560" spans="5:5" ht="14.25" thickTop="1" thickBot="1">
      <c r="E15560"/>
    </row>
    <row r="15561" spans="5:5" ht="14.25" thickTop="1" thickBot="1">
      <c r="E15561"/>
    </row>
    <row r="15562" spans="5:5" ht="14.25" thickTop="1" thickBot="1">
      <c r="E15562"/>
    </row>
    <row r="15563" spans="5:5" ht="14.25" thickTop="1" thickBot="1">
      <c r="E15563"/>
    </row>
    <row r="15564" spans="5:5" ht="14.25" thickTop="1" thickBot="1">
      <c r="E15564"/>
    </row>
    <row r="15565" spans="5:5" ht="14.25" thickTop="1" thickBot="1">
      <c r="E15565"/>
    </row>
    <row r="15566" spans="5:5" ht="14.25" thickTop="1" thickBot="1">
      <c r="E15566"/>
    </row>
    <row r="15567" spans="5:5" ht="14.25" thickTop="1" thickBot="1">
      <c r="E15567"/>
    </row>
    <row r="15568" spans="5:5" ht="14.25" thickTop="1" thickBot="1">
      <c r="E15568"/>
    </row>
    <row r="15569" spans="5:5" ht="14.25" thickTop="1" thickBot="1">
      <c r="E15569"/>
    </row>
    <row r="15570" spans="5:5" ht="14.25" thickTop="1" thickBot="1">
      <c r="E15570"/>
    </row>
    <row r="15571" spans="5:5" ht="14.25" thickTop="1" thickBot="1">
      <c r="E15571"/>
    </row>
    <row r="15572" spans="5:5" ht="14.25" thickTop="1" thickBot="1">
      <c r="E15572"/>
    </row>
    <row r="15573" spans="5:5" ht="14.25" thickTop="1" thickBot="1">
      <c r="E15573"/>
    </row>
    <row r="15574" spans="5:5" ht="14.25" thickTop="1" thickBot="1">
      <c r="E15574"/>
    </row>
    <row r="15575" spans="5:5" ht="14.25" thickTop="1" thickBot="1">
      <c r="E15575"/>
    </row>
    <row r="15576" spans="5:5" ht="14.25" thickTop="1" thickBot="1">
      <c r="E15576"/>
    </row>
    <row r="15577" spans="5:5" ht="14.25" thickTop="1" thickBot="1">
      <c r="E15577"/>
    </row>
    <row r="15578" spans="5:5" ht="14.25" thickTop="1" thickBot="1">
      <c r="E15578"/>
    </row>
    <row r="15579" spans="5:5" ht="14.25" thickTop="1" thickBot="1">
      <c r="E15579"/>
    </row>
    <row r="15580" spans="5:5" ht="14.25" thickTop="1" thickBot="1">
      <c r="E15580"/>
    </row>
    <row r="15581" spans="5:5" ht="14.25" thickTop="1" thickBot="1">
      <c r="E15581"/>
    </row>
    <row r="15582" spans="5:5" ht="14.25" thickTop="1" thickBot="1">
      <c r="E15582"/>
    </row>
    <row r="15583" spans="5:5" ht="14.25" thickTop="1" thickBot="1">
      <c r="E15583"/>
    </row>
    <row r="15584" spans="5:5" ht="14.25" thickTop="1" thickBot="1">
      <c r="E15584"/>
    </row>
    <row r="15585" spans="5:5" ht="14.25" thickTop="1" thickBot="1">
      <c r="E15585"/>
    </row>
    <row r="15586" spans="5:5" ht="14.25" thickTop="1" thickBot="1">
      <c r="E15586"/>
    </row>
    <row r="15587" spans="5:5" ht="14.25" thickTop="1" thickBot="1">
      <c r="E15587"/>
    </row>
    <row r="15588" spans="5:5" ht="14.25" thickTop="1" thickBot="1">
      <c r="E15588"/>
    </row>
    <row r="15589" spans="5:5" ht="14.25" thickTop="1" thickBot="1">
      <c r="E15589"/>
    </row>
    <row r="15590" spans="5:5" ht="14.25" thickTop="1" thickBot="1">
      <c r="E15590"/>
    </row>
    <row r="15591" spans="5:5" ht="14.25" thickTop="1" thickBot="1">
      <c r="E15591"/>
    </row>
    <row r="15592" spans="5:5" ht="14.25" thickTop="1" thickBot="1">
      <c r="E15592"/>
    </row>
    <row r="15593" spans="5:5" ht="14.25" thickTop="1" thickBot="1">
      <c r="E15593"/>
    </row>
    <row r="15594" spans="5:5" ht="14.25" thickTop="1" thickBot="1">
      <c r="E15594"/>
    </row>
    <row r="15595" spans="5:5" ht="14.25" thickTop="1" thickBot="1">
      <c r="E15595"/>
    </row>
    <row r="15596" spans="5:5" ht="14.25" thickTop="1" thickBot="1">
      <c r="E15596"/>
    </row>
    <row r="15597" spans="5:5" ht="14.25" thickTop="1" thickBot="1">
      <c r="E15597"/>
    </row>
    <row r="15598" spans="5:5" ht="14.25" thickTop="1" thickBot="1">
      <c r="E15598"/>
    </row>
    <row r="15599" spans="5:5" ht="14.25" thickTop="1" thickBot="1">
      <c r="E15599"/>
    </row>
    <row r="15600" spans="5:5" ht="14.25" thickTop="1" thickBot="1">
      <c r="E15600"/>
    </row>
    <row r="15601" spans="5:5" ht="14.25" thickTop="1" thickBot="1">
      <c r="E15601"/>
    </row>
    <row r="15602" spans="5:5" ht="14.25" thickTop="1" thickBot="1">
      <c r="E15602"/>
    </row>
    <row r="15603" spans="5:5" ht="14.25" thickTop="1" thickBot="1">
      <c r="E15603"/>
    </row>
    <row r="15604" spans="5:5" ht="14.25" thickTop="1" thickBot="1">
      <c r="E15604"/>
    </row>
    <row r="15605" spans="5:5" ht="14.25" thickTop="1" thickBot="1">
      <c r="E15605"/>
    </row>
    <row r="15606" spans="5:5" ht="14.25" thickTop="1" thickBot="1">
      <c r="E15606"/>
    </row>
    <row r="15607" spans="5:5" ht="14.25" thickTop="1" thickBot="1">
      <c r="E15607"/>
    </row>
    <row r="15608" spans="5:5" ht="14.25" thickTop="1" thickBot="1">
      <c r="E15608"/>
    </row>
    <row r="15609" spans="5:5" ht="14.25" thickTop="1" thickBot="1">
      <c r="E15609"/>
    </row>
    <row r="15610" spans="5:5" ht="14.25" thickTop="1" thickBot="1">
      <c r="E15610"/>
    </row>
    <row r="15611" spans="5:5" ht="14.25" thickTop="1" thickBot="1">
      <c r="E15611"/>
    </row>
    <row r="15612" spans="5:5" ht="14.25" thickTop="1" thickBot="1">
      <c r="E15612"/>
    </row>
    <row r="15613" spans="5:5" ht="14.25" thickTop="1" thickBot="1">
      <c r="E15613"/>
    </row>
    <row r="15614" spans="5:5" ht="14.25" thickTop="1" thickBot="1">
      <c r="E15614"/>
    </row>
    <row r="15615" spans="5:5" ht="14.25" thickTop="1" thickBot="1">
      <c r="E15615"/>
    </row>
    <row r="15616" spans="5:5" ht="14.25" thickTop="1" thickBot="1">
      <c r="E15616"/>
    </row>
    <row r="15617" spans="5:5" ht="14.25" thickTop="1" thickBot="1">
      <c r="E15617"/>
    </row>
    <row r="15618" spans="5:5" ht="14.25" thickTop="1" thickBot="1">
      <c r="E15618"/>
    </row>
    <row r="15619" spans="5:5" ht="14.25" thickTop="1" thickBot="1">
      <c r="E15619"/>
    </row>
    <row r="15620" spans="5:5" ht="14.25" thickTop="1" thickBot="1">
      <c r="E15620"/>
    </row>
    <row r="15621" spans="5:5" ht="14.25" thickTop="1" thickBot="1">
      <c r="E15621"/>
    </row>
    <row r="15622" spans="5:5" ht="14.25" thickTop="1" thickBot="1">
      <c r="E15622"/>
    </row>
    <row r="15623" spans="5:5" ht="14.25" thickTop="1" thickBot="1">
      <c r="E15623"/>
    </row>
    <row r="15624" spans="5:5" ht="14.25" thickTop="1" thickBot="1">
      <c r="E15624"/>
    </row>
    <row r="15625" spans="5:5" ht="14.25" thickTop="1" thickBot="1">
      <c r="E15625"/>
    </row>
    <row r="15626" spans="5:5" ht="14.25" thickTop="1" thickBot="1">
      <c r="E15626"/>
    </row>
    <row r="15627" spans="5:5" ht="14.25" thickTop="1" thickBot="1">
      <c r="E15627"/>
    </row>
    <row r="15628" spans="5:5" ht="14.25" thickTop="1" thickBot="1">
      <c r="E15628"/>
    </row>
    <row r="15629" spans="5:5" ht="14.25" thickTop="1" thickBot="1">
      <c r="E15629"/>
    </row>
    <row r="15630" spans="5:5" ht="14.25" thickTop="1" thickBot="1">
      <c r="E15630"/>
    </row>
    <row r="15631" spans="5:5" ht="14.25" thickTop="1" thickBot="1">
      <c r="E15631"/>
    </row>
    <row r="15632" spans="5:5" ht="14.25" thickTop="1" thickBot="1">
      <c r="E15632"/>
    </row>
    <row r="15633" spans="5:5" ht="14.25" thickTop="1" thickBot="1">
      <c r="E15633"/>
    </row>
    <row r="15634" spans="5:5" ht="14.25" thickTop="1" thickBot="1">
      <c r="E15634"/>
    </row>
    <row r="15635" spans="5:5" ht="14.25" thickTop="1" thickBot="1">
      <c r="E15635"/>
    </row>
    <row r="15636" spans="5:5" ht="14.25" thickTop="1" thickBot="1">
      <c r="E15636"/>
    </row>
    <row r="15637" spans="5:5" ht="14.25" thickTop="1" thickBot="1">
      <c r="E15637"/>
    </row>
    <row r="15638" spans="5:5" ht="14.25" thickTop="1" thickBot="1">
      <c r="E15638"/>
    </row>
    <row r="15639" spans="5:5" ht="14.25" thickTop="1" thickBot="1">
      <c r="E15639"/>
    </row>
    <row r="15640" spans="5:5" ht="14.25" thickTop="1" thickBot="1">
      <c r="E15640"/>
    </row>
    <row r="15641" spans="5:5" ht="14.25" thickTop="1" thickBot="1">
      <c r="E15641"/>
    </row>
    <row r="15642" spans="5:5" ht="14.25" thickTop="1" thickBot="1">
      <c r="E15642"/>
    </row>
    <row r="15643" spans="5:5" ht="14.25" thickTop="1" thickBot="1">
      <c r="E15643"/>
    </row>
    <row r="15644" spans="5:5" ht="14.25" thickTop="1" thickBot="1">
      <c r="E15644"/>
    </row>
    <row r="15645" spans="5:5" ht="14.25" thickTop="1" thickBot="1">
      <c r="E15645"/>
    </row>
    <row r="15646" spans="5:5" ht="14.25" thickTop="1" thickBot="1">
      <c r="E15646"/>
    </row>
    <row r="15647" spans="5:5" ht="14.25" thickTop="1" thickBot="1">
      <c r="E15647"/>
    </row>
    <row r="15648" spans="5:5" ht="14.25" thickTop="1" thickBot="1">
      <c r="E15648"/>
    </row>
    <row r="15649" spans="5:5" ht="14.25" thickTop="1" thickBot="1">
      <c r="E15649"/>
    </row>
    <row r="15650" spans="5:5" ht="14.25" thickTop="1" thickBot="1">
      <c r="E15650"/>
    </row>
    <row r="15651" spans="5:5" ht="14.25" thickTop="1" thickBot="1">
      <c r="E15651"/>
    </row>
    <row r="15652" spans="5:5" ht="14.25" thickTop="1" thickBot="1">
      <c r="E15652"/>
    </row>
    <row r="15653" spans="5:5" ht="14.25" thickTop="1" thickBot="1">
      <c r="E15653"/>
    </row>
    <row r="15654" spans="5:5" ht="14.25" thickTop="1" thickBot="1">
      <c r="E15654"/>
    </row>
    <row r="15655" spans="5:5" ht="14.25" thickTop="1" thickBot="1">
      <c r="E15655"/>
    </row>
    <row r="15656" spans="5:5" ht="14.25" thickTop="1" thickBot="1">
      <c r="E15656"/>
    </row>
    <row r="15657" spans="5:5" ht="14.25" thickTop="1" thickBot="1">
      <c r="E15657"/>
    </row>
    <row r="15658" spans="5:5" ht="14.25" thickTop="1" thickBot="1">
      <c r="E15658"/>
    </row>
    <row r="15659" spans="5:5" ht="14.25" thickTop="1" thickBot="1">
      <c r="E15659"/>
    </row>
    <row r="15660" spans="5:5" ht="14.25" thickTop="1" thickBot="1">
      <c r="E15660"/>
    </row>
    <row r="15661" spans="5:5" ht="14.25" thickTop="1" thickBot="1">
      <c r="E15661"/>
    </row>
    <row r="15662" spans="5:5" ht="14.25" thickTop="1" thickBot="1">
      <c r="E15662"/>
    </row>
    <row r="15663" spans="5:5" ht="14.25" thickTop="1" thickBot="1">
      <c r="E15663"/>
    </row>
    <row r="15664" spans="5:5" ht="14.25" thickTop="1" thickBot="1">
      <c r="E15664"/>
    </row>
    <row r="15665" spans="5:5" ht="14.25" thickTop="1" thickBot="1">
      <c r="E15665"/>
    </row>
    <row r="15666" spans="5:5" ht="14.25" thickTop="1" thickBot="1">
      <c r="E15666"/>
    </row>
    <row r="15667" spans="5:5" ht="14.25" thickTop="1" thickBot="1">
      <c r="E15667"/>
    </row>
    <row r="15668" spans="5:5" ht="14.25" thickTop="1" thickBot="1">
      <c r="E15668"/>
    </row>
    <row r="15669" spans="5:5" ht="14.25" thickTop="1" thickBot="1">
      <c r="E15669"/>
    </row>
    <row r="15670" spans="5:5" ht="14.25" thickTop="1" thickBot="1">
      <c r="E15670"/>
    </row>
    <row r="15671" spans="5:5" ht="14.25" thickTop="1" thickBot="1">
      <c r="E15671"/>
    </row>
    <row r="15672" spans="5:5" ht="14.25" thickTop="1" thickBot="1">
      <c r="E15672"/>
    </row>
    <row r="15673" spans="5:5" ht="14.25" thickTop="1" thickBot="1">
      <c r="E15673"/>
    </row>
    <row r="15674" spans="5:5" ht="14.25" thickTop="1" thickBot="1">
      <c r="E15674"/>
    </row>
    <row r="15675" spans="5:5" ht="14.25" thickTop="1" thickBot="1">
      <c r="E15675"/>
    </row>
    <row r="15676" spans="5:5" ht="14.25" thickTop="1" thickBot="1">
      <c r="E15676"/>
    </row>
    <row r="15677" spans="5:5" ht="14.25" thickTop="1" thickBot="1">
      <c r="E15677"/>
    </row>
    <row r="15678" spans="5:5" ht="14.25" thickTop="1" thickBot="1">
      <c r="E15678"/>
    </row>
    <row r="15679" spans="5:5" ht="14.25" thickTop="1" thickBot="1">
      <c r="E15679"/>
    </row>
    <row r="15680" spans="5:5" ht="14.25" thickTop="1" thickBot="1">
      <c r="E15680"/>
    </row>
    <row r="15681" spans="5:5" ht="14.25" thickTop="1" thickBot="1">
      <c r="E15681"/>
    </row>
    <row r="15682" spans="5:5" ht="14.25" thickTop="1" thickBot="1">
      <c r="E15682"/>
    </row>
    <row r="15683" spans="5:5" ht="14.25" thickTop="1" thickBot="1">
      <c r="E15683"/>
    </row>
    <row r="15684" spans="5:5" ht="14.25" thickTop="1" thickBot="1">
      <c r="E15684"/>
    </row>
    <row r="15685" spans="5:5" ht="14.25" thickTop="1" thickBot="1">
      <c r="E15685"/>
    </row>
    <row r="15686" spans="5:5" ht="14.25" thickTop="1" thickBot="1">
      <c r="E15686"/>
    </row>
    <row r="15687" spans="5:5" ht="14.25" thickTop="1" thickBot="1">
      <c r="E15687"/>
    </row>
    <row r="15688" spans="5:5" ht="14.25" thickTop="1" thickBot="1">
      <c r="E15688"/>
    </row>
    <row r="15689" spans="5:5" ht="14.25" thickTop="1" thickBot="1">
      <c r="E15689"/>
    </row>
    <row r="15690" spans="5:5" ht="14.25" thickTop="1" thickBot="1">
      <c r="E15690"/>
    </row>
    <row r="15691" spans="5:5" ht="14.25" thickTop="1" thickBot="1">
      <c r="E15691"/>
    </row>
    <row r="15692" spans="5:5" ht="14.25" thickTop="1" thickBot="1">
      <c r="E15692"/>
    </row>
    <row r="15693" spans="5:5" ht="14.25" thickTop="1" thickBot="1">
      <c r="E15693"/>
    </row>
    <row r="15694" spans="5:5" ht="14.25" thickTop="1" thickBot="1">
      <c r="E15694"/>
    </row>
    <row r="15695" spans="5:5" ht="14.25" thickTop="1" thickBot="1">
      <c r="E15695"/>
    </row>
    <row r="15696" spans="5:5" ht="14.25" thickTop="1" thickBot="1">
      <c r="E15696"/>
    </row>
    <row r="15697" spans="5:5" ht="14.25" thickTop="1" thickBot="1">
      <c r="E15697"/>
    </row>
    <row r="15698" spans="5:5" ht="14.25" thickTop="1" thickBot="1">
      <c r="E15698"/>
    </row>
    <row r="15699" spans="5:5" ht="14.25" thickTop="1" thickBot="1">
      <c r="E15699"/>
    </row>
    <row r="15700" spans="5:5" ht="14.25" thickTop="1" thickBot="1">
      <c r="E15700"/>
    </row>
    <row r="15701" spans="5:5" ht="14.25" thickTop="1" thickBot="1">
      <c r="E15701"/>
    </row>
    <row r="15702" spans="5:5" ht="14.25" thickTop="1" thickBot="1">
      <c r="E15702"/>
    </row>
    <row r="15703" spans="5:5" ht="14.25" thickTop="1" thickBot="1">
      <c r="E15703"/>
    </row>
    <row r="15704" spans="5:5" ht="14.25" thickTop="1" thickBot="1">
      <c r="E15704"/>
    </row>
    <row r="15705" spans="5:5" ht="14.25" thickTop="1" thickBot="1">
      <c r="E15705"/>
    </row>
    <row r="15706" spans="5:5" ht="14.25" thickTop="1" thickBot="1">
      <c r="E15706"/>
    </row>
    <row r="15707" spans="5:5" ht="14.25" thickTop="1" thickBot="1">
      <c r="E15707"/>
    </row>
    <row r="15708" spans="5:5" ht="14.25" thickTop="1" thickBot="1">
      <c r="E15708"/>
    </row>
    <row r="15709" spans="5:5" ht="14.25" thickTop="1" thickBot="1">
      <c r="E15709"/>
    </row>
    <row r="15710" spans="5:5" ht="14.25" thickTop="1" thickBot="1">
      <c r="E15710"/>
    </row>
    <row r="15711" spans="5:5" ht="14.25" thickTop="1" thickBot="1">
      <c r="E15711"/>
    </row>
    <row r="15712" spans="5:5" ht="14.25" thickTop="1" thickBot="1">
      <c r="E15712"/>
    </row>
    <row r="15713" spans="5:5" ht="14.25" thickTop="1" thickBot="1">
      <c r="E15713"/>
    </row>
    <row r="15714" spans="5:5" ht="14.25" thickTop="1" thickBot="1">
      <c r="E15714"/>
    </row>
    <row r="15715" spans="5:5" ht="14.25" thickTop="1" thickBot="1">
      <c r="E15715"/>
    </row>
    <row r="15716" spans="5:5" ht="14.25" thickTop="1" thickBot="1">
      <c r="E15716"/>
    </row>
    <row r="15717" spans="5:5" ht="14.25" thickTop="1" thickBot="1">
      <c r="E15717"/>
    </row>
    <row r="15718" spans="5:5" ht="14.25" thickTop="1" thickBot="1">
      <c r="E15718"/>
    </row>
    <row r="15719" spans="5:5" ht="14.25" thickTop="1" thickBot="1">
      <c r="E15719"/>
    </row>
    <row r="15720" spans="5:5" ht="14.25" thickTop="1" thickBot="1">
      <c r="E15720"/>
    </row>
    <row r="15721" spans="5:5" ht="14.25" thickTop="1" thickBot="1">
      <c r="E15721"/>
    </row>
    <row r="15722" spans="5:5" ht="14.25" thickTop="1" thickBot="1">
      <c r="E15722"/>
    </row>
    <row r="15723" spans="5:5" ht="14.25" thickTop="1" thickBot="1">
      <c r="E15723"/>
    </row>
    <row r="15724" spans="5:5" ht="14.25" thickTop="1" thickBot="1">
      <c r="E15724"/>
    </row>
    <row r="15725" spans="5:5" ht="14.25" thickTop="1" thickBot="1">
      <c r="E15725"/>
    </row>
    <row r="15726" spans="5:5" ht="14.25" thickTop="1" thickBot="1">
      <c r="E15726"/>
    </row>
    <row r="15727" spans="5:5" ht="14.25" thickTop="1" thickBot="1">
      <c r="E15727"/>
    </row>
    <row r="15728" spans="5:5" ht="14.25" thickTop="1" thickBot="1">
      <c r="E15728"/>
    </row>
    <row r="15729" spans="5:5" ht="14.25" thickTop="1" thickBot="1">
      <c r="E15729"/>
    </row>
    <row r="15730" spans="5:5" ht="14.25" thickTop="1" thickBot="1">
      <c r="E15730"/>
    </row>
    <row r="15731" spans="5:5" ht="14.25" thickTop="1" thickBot="1">
      <c r="E15731"/>
    </row>
    <row r="15732" spans="5:5" ht="14.25" thickTop="1" thickBot="1">
      <c r="E15732"/>
    </row>
    <row r="15733" spans="5:5" ht="14.25" thickTop="1" thickBot="1">
      <c r="E15733"/>
    </row>
    <row r="15734" spans="5:5" ht="14.25" thickTop="1" thickBot="1">
      <c r="E15734"/>
    </row>
    <row r="15735" spans="5:5" ht="14.25" thickTop="1" thickBot="1">
      <c r="E15735"/>
    </row>
    <row r="15736" spans="5:5" ht="14.25" thickTop="1" thickBot="1">
      <c r="E15736"/>
    </row>
    <row r="15737" spans="5:5" ht="14.25" thickTop="1" thickBot="1">
      <c r="E15737"/>
    </row>
    <row r="15738" spans="5:5" ht="14.25" thickTop="1" thickBot="1">
      <c r="E15738"/>
    </row>
    <row r="15739" spans="5:5" ht="14.25" thickTop="1" thickBot="1">
      <c r="E15739"/>
    </row>
    <row r="15740" spans="5:5" ht="14.25" thickTop="1" thickBot="1">
      <c r="E15740"/>
    </row>
    <row r="15741" spans="5:5" ht="14.25" thickTop="1" thickBot="1">
      <c r="E15741"/>
    </row>
    <row r="15742" spans="5:5" ht="14.25" thickTop="1" thickBot="1">
      <c r="E15742"/>
    </row>
    <row r="15743" spans="5:5" ht="14.25" thickTop="1" thickBot="1">
      <c r="E15743"/>
    </row>
    <row r="15744" spans="5:5" ht="14.25" thickTop="1" thickBot="1">
      <c r="E15744"/>
    </row>
    <row r="15745" spans="5:5" ht="14.25" thickTop="1" thickBot="1">
      <c r="E15745"/>
    </row>
    <row r="15746" spans="5:5" ht="14.25" thickTop="1" thickBot="1">
      <c r="E15746"/>
    </row>
    <row r="15747" spans="5:5" ht="14.25" thickTop="1" thickBot="1">
      <c r="E15747"/>
    </row>
    <row r="15748" spans="5:5" ht="14.25" thickTop="1" thickBot="1">
      <c r="E15748"/>
    </row>
    <row r="15749" spans="5:5" ht="14.25" thickTop="1" thickBot="1">
      <c r="E15749"/>
    </row>
    <row r="15750" spans="5:5" ht="14.25" thickTop="1" thickBot="1">
      <c r="E15750"/>
    </row>
    <row r="15751" spans="5:5" ht="14.25" thickTop="1" thickBot="1">
      <c r="E15751"/>
    </row>
    <row r="15752" spans="5:5" ht="14.25" thickTop="1" thickBot="1">
      <c r="E15752"/>
    </row>
    <row r="15753" spans="5:5" ht="14.25" thickTop="1" thickBot="1">
      <c r="E15753"/>
    </row>
    <row r="15754" spans="5:5" ht="14.25" thickTop="1" thickBot="1">
      <c r="E15754"/>
    </row>
    <row r="15755" spans="5:5" ht="14.25" thickTop="1" thickBot="1">
      <c r="E15755"/>
    </row>
    <row r="15756" spans="5:5" ht="14.25" thickTop="1" thickBot="1">
      <c r="E15756"/>
    </row>
    <row r="15757" spans="5:5" ht="14.25" thickTop="1" thickBot="1">
      <c r="E15757"/>
    </row>
    <row r="15758" spans="5:5" ht="14.25" thickTop="1" thickBot="1">
      <c r="E15758"/>
    </row>
    <row r="15759" spans="5:5" ht="14.25" thickTop="1" thickBot="1">
      <c r="E15759"/>
    </row>
    <row r="15760" spans="5:5" ht="14.25" thickTop="1" thickBot="1">
      <c r="E15760"/>
    </row>
    <row r="15761" spans="5:5" ht="14.25" thickTop="1" thickBot="1">
      <c r="E15761"/>
    </row>
    <row r="15762" spans="5:5" ht="14.25" thickTop="1" thickBot="1">
      <c r="E15762"/>
    </row>
    <row r="15763" spans="5:5" ht="14.25" thickTop="1" thickBot="1">
      <c r="E15763"/>
    </row>
    <row r="15764" spans="5:5" ht="14.25" thickTop="1" thickBot="1">
      <c r="E15764"/>
    </row>
    <row r="15765" spans="5:5" ht="14.25" thickTop="1" thickBot="1">
      <c r="E15765"/>
    </row>
    <row r="15766" spans="5:5" ht="14.25" thickTop="1" thickBot="1">
      <c r="E15766"/>
    </row>
    <row r="15767" spans="5:5" ht="14.25" thickTop="1" thickBot="1">
      <c r="E15767"/>
    </row>
    <row r="15768" spans="5:5" ht="14.25" thickTop="1" thickBot="1">
      <c r="E15768"/>
    </row>
    <row r="15769" spans="5:5" ht="14.25" thickTop="1" thickBot="1">
      <c r="E15769"/>
    </row>
    <row r="15770" spans="5:5" ht="14.25" thickTop="1" thickBot="1">
      <c r="E15770"/>
    </row>
    <row r="15771" spans="5:5" ht="14.25" thickTop="1" thickBot="1">
      <c r="E15771"/>
    </row>
    <row r="15772" spans="5:5" ht="14.25" thickTop="1" thickBot="1">
      <c r="E15772"/>
    </row>
    <row r="15773" spans="5:5" ht="14.25" thickTop="1" thickBot="1">
      <c r="E15773"/>
    </row>
    <row r="15774" spans="5:5" ht="14.25" thickTop="1" thickBot="1">
      <c r="E15774"/>
    </row>
    <row r="15775" spans="5:5" ht="14.25" thickTop="1" thickBot="1">
      <c r="E15775"/>
    </row>
    <row r="15776" spans="5:5" ht="14.25" thickTop="1" thickBot="1">
      <c r="E15776"/>
    </row>
    <row r="15777" spans="5:5" ht="14.25" thickTop="1" thickBot="1">
      <c r="E15777"/>
    </row>
    <row r="15778" spans="5:5" ht="14.25" thickTop="1" thickBot="1">
      <c r="E15778"/>
    </row>
    <row r="15779" spans="5:5" ht="14.25" thickTop="1" thickBot="1">
      <c r="E15779"/>
    </row>
    <row r="15780" spans="5:5" ht="14.25" thickTop="1" thickBot="1">
      <c r="E15780"/>
    </row>
    <row r="15781" spans="5:5" ht="14.25" thickTop="1" thickBot="1">
      <c r="E15781"/>
    </row>
    <row r="15782" spans="5:5" ht="14.25" thickTop="1" thickBot="1">
      <c r="E15782"/>
    </row>
    <row r="15783" spans="5:5" ht="14.25" thickTop="1" thickBot="1">
      <c r="E15783"/>
    </row>
    <row r="15784" spans="5:5" ht="14.25" thickTop="1" thickBot="1">
      <c r="E15784"/>
    </row>
    <row r="15785" spans="5:5" ht="14.25" thickTop="1" thickBot="1">
      <c r="E15785"/>
    </row>
    <row r="15786" spans="5:5" ht="14.25" thickTop="1" thickBot="1">
      <c r="E15786"/>
    </row>
    <row r="15787" spans="5:5" ht="14.25" thickTop="1" thickBot="1">
      <c r="E15787"/>
    </row>
    <row r="15788" spans="5:5" ht="14.25" thickTop="1" thickBot="1">
      <c r="E15788"/>
    </row>
    <row r="15789" spans="5:5" ht="14.25" thickTop="1" thickBot="1">
      <c r="E15789"/>
    </row>
    <row r="15790" spans="5:5" ht="14.25" thickTop="1" thickBot="1">
      <c r="E15790"/>
    </row>
    <row r="15791" spans="5:5" ht="14.25" thickTop="1" thickBot="1">
      <c r="E15791"/>
    </row>
    <row r="15792" spans="5:5" ht="14.25" thickTop="1" thickBot="1">
      <c r="E15792"/>
    </row>
    <row r="15793" spans="5:5" ht="14.25" thickTop="1" thickBot="1">
      <c r="E15793"/>
    </row>
    <row r="15794" spans="5:5" ht="14.25" thickTop="1" thickBot="1">
      <c r="E15794"/>
    </row>
    <row r="15795" spans="5:5" ht="14.25" thickTop="1" thickBot="1">
      <c r="E15795"/>
    </row>
    <row r="15796" spans="5:5" ht="14.25" thickTop="1" thickBot="1">
      <c r="E15796"/>
    </row>
    <row r="15797" spans="5:5" ht="14.25" thickTop="1" thickBot="1">
      <c r="E15797"/>
    </row>
    <row r="15798" spans="5:5" ht="14.25" thickTop="1" thickBot="1">
      <c r="E15798"/>
    </row>
    <row r="15799" spans="5:5" ht="14.25" thickTop="1" thickBot="1">
      <c r="E15799"/>
    </row>
    <row r="15800" spans="5:5" ht="14.25" thickTop="1" thickBot="1">
      <c r="E15800"/>
    </row>
    <row r="15801" spans="5:5" ht="14.25" thickTop="1" thickBot="1">
      <c r="E15801"/>
    </row>
    <row r="15802" spans="5:5" ht="14.25" thickTop="1" thickBot="1">
      <c r="E15802"/>
    </row>
    <row r="15803" spans="5:5" ht="14.25" thickTop="1" thickBot="1">
      <c r="E15803"/>
    </row>
    <row r="15804" spans="5:5" ht="14.25" thickTop="1" thickBot="1">
      <c r="E15804"/>
    </row>
    <row r="15805" spans="5:5" ht="14.25" thickTop="1" thickBot="1">
      <c r="E15805"/>
    </row>
    <row r="15806" spans="5:5" ht="14.25" thickTop="1" thickBot="1">
      <c r="E15806"/>
    </row>
    <row r="15807" spans="5:5" ht="14.25" thickTop="1" thickBot="1">
      <c r="E15807"/>
    </row>
    <row r="15808" spans="5:5" ht="14.25" thickTop="1" thickBot="1">
      <c r="E15808"/>
    </row>
    <row r="15809" spans="5:5" ht="14.25" thickTop="1" thickBot="1">
      <c r="E15809"/>
    </row>
    <row r="15810" spans="5:5" ht="14.25" thickTop="1" thickBot="1">
      <c r="E15810"/>
    </row>
    <row r="15811" spans="5:5" ht="14.25" thickTop="1" thickBot="1">
      <c r="E15811"/>
    </row>
    <row r="15812" spans="5:5" ht="14.25" thickTop="1" thickBot="1">
      <c r="E15812"/>
    </row>
    <row r="15813" spans="5:5" ht="14.25" thickTop="1" thickBot="1">
      <c r="E15813"/>
    </row>
    <row r="15814" spans="5:5" ht="14.25" thickTop="1" thickBot="1">
      <c r="E15814"/>
    </row>
    <row r="15815" spans="5:5" ht="14.25" thickTop="1" thickBot="1">
      <c r="E15815"/>
    </row>
    <row r="15816" spans="5:5" ht="14.25" thickTop="1" thickBot="1">
      <c r="E15816"/>
    </row>
    <row r="15817" spans="5:5" ht="14.25" thickTop="1" thickBot="1">
      <c r="E15817"/>
    </row>
    <row r="15818" spans="5:5" ht="14.25" thickTop="1" thickBot="1">
      <c r="E15818"/>
    </row>
    <row r="15819" spans="5:5" ht="14.25" thickTop="1" thickBot="1">
      <c r="E15819"/>
    </row>
    <row r="15820" spans="5:5" ht="14.25" thickTop="1" thickBot="1">
      <c r="E15820"/>
    </row>
    <row r="15821" spans="5:5" ht="14.25" thickTop="1" thickBot="1">
      <c r="E15821"/>
    </row>
    <row r="15822" spans="5:5" ht="14.25" thickTop="1" thickBot="1">
      <c r="E15822"/>
    </row>
    <row r="15823" spans="5:5" ht="14.25" thickTop="1" thickBot="1">
      <c r="E15823"/>
    </row>
    <row r="15824" spans="5:5" ht="14.25" thickTop="1" thickBot="1">
      <c r="E15824"/>
    </row>
    <row r="15825" spans="5:5" ht="14.25" thickTop="1" thickBot="1">
      <c r="E15825"/>
    </row>
    <row r="15826" spans="5:5" ht="14.25" thickTop="1" thickBot="1">
      <c r="E15826"/>
    </row>
    <row r="15827" spans="5:5" ht="14.25" thickTop="1" thickBot="1">
      <c r="E15827"/>
    </row>
    <row r="15828" spans="5:5" ht="14.25" thickTop="1" thickBot="1">
      <c r="E15828"/>
    </row>
    <row r="15829" spans="5:5" ht="14.25" thickTop="1" thickBot="1">
      <c r="E15829"/>
    </row>
    <row r="15830" spans="5:5" ht="14.25" thickTop="1" thickBot="1">
      <c r="E15830"/>
    </row>
    <row r="15831" spans="5:5" ht="14.25" thickTop="1" thickBot="1">
      <c r="E15831"/>
    </row>
    <row r="15832" spans="5:5" ht="14.25" thickTop="1" thickBot="1">
      <c r="E15832"/>
    </row>
    <row r="15833" spans="5:5" ht="14.25" thickTop="1" thickBot="1">
      <c r="E15833"/>
    </row>
    <row r="15834" spans="5:5" ht="14.25" thickTop="1" thickBot="1">
      <c r="E15834"/>
    </row>
    <row r="15835" spans="5:5" ht="14.25" thickTop="1" thickBot="1">
      <c r="E15835"/>
    </row>
    <row r="15836" spans="5:5" ht="14.25" thickTop="1" thickBot="1">
      <c r="E15836"/>
    </row>
    <row r="15837" spans="5:5" ht="14.25" thickTop="1" thickBot="1">
      <c r="E15837"/>
    </row>
    <row r="15838" spans="5:5" ht="14.25" thickTop="1" thickBot="1">
      <c r="E15838"/>
    </row>
    <row r="15839" spans="5:5" ht="14.25" thickTop="1" thickBot="1">
      <c r="E15839"/>
    </row>
    <row r="15840" spans="5:5" ht="14.25" thickTop="1" thickBot="1">
      <c r="E15840"/>
    </row>
    <row r="15841" spans="5:5" ht="14.25" thickTop="1" thickBot="1">
      <c r="E15841"/>
    </row>
    <row r="15842" spans="5:5" ht="14.25" thickTop="1" thickBot="1">
      <c r="E15842"/>
    </row>
    <row r="15843" spans="5:5" ht="14.25" thickTop="1" thickBot="1">
      <c r="E15843"/>
    </row>
    <row r="15844" spans="5:5" ht="14.25" thickTop="1" thickBot="1">
      <c r="E15844"/>
    </row>
    <row r="15845" spans="5:5" ht="14.25" thickTop="1" thickBot="1">
      <c r="E15845"/>
    </row>
    <row r="15846" spans="5:5" ht="14.25" thickTop="1" thickBot="1">
      <c r="E15846"/>
    </row>
    <row r="15847" spans="5:5" ht="14.25" thickTop="1" thickBot="1">
      <c r="E15847"/>
    </row>
    <row r="15848" spans="5:5" ht="14.25" thickTop="1" thickBot="1">
      <c r="E15848"/>
    </row>
    <row r="15849" spans="5:5" ht="14.25" thickTop="1" thickBot="1">
      <c r="E15849"/>
    </row>
    <row r="15850" spans="5:5" ht="14.25" thickTop="1" thickBot="1">
      <c r="E15850"/>
    </row>
    <row r="15851" spans="5:5" ht="14.25" thickTop="1" thickBot="1">
      <c r="E15851"/>
    </row>
    <row r="15852" spans="5:5" ht="14.25" thickTop="1" thickBot="1">
      <c r="E15852"/>
    </row>
    <row r="15853" spans="5:5" ht="14.25" thickTop="1" thickBot="1">
      <c r="E15853"/>
    </row>
    <row r="15854" spans="5:5" ht="14.25" thickTop="1" thickBot="1">
      <c r="E15854"/>
    </row>
    <row r="15855" spans="5:5" ht="14.25" thickTop="1" thickBot="1">
      <c r="E15855"/>
    </row>
    <row r="15856" spans="5:5" ht="14.25" thickTop="1" thickBot="1">
      <c r="E15856"/>
    </row>
    <row r="15857" spans="5:5" ht="14.25" thickTop="1" thickBot="1">
      <c r="E15857"/>
    </row>
    <row r="15858" spans="5:5" ht="14.25" thickTop="1" thickBot="1">
      <c r="E15858"/>
    </row>
    <row r="15859" spans="5:5" ht="14.25" thickTop="1" thickBot="1">
      <c r="E15859"/>
    </row>
    <row r="15860" spans="5:5" ht="14.25" thickTop="1" thickBot="1">
      <c r="E15860"/>
    </row>
    <row r="15861" spans="5:5" ht="14.25" thickTop="1" thickBot="1">
      <c r="E15861"/>
    </row>
    <row r="15862" spans="5:5" ht="14.25" thickTop="1" thickBot="1">
      <c r="E15862"/>
    </row>
    <row r="15863" spans="5:5" ht="14.25" thickTop="1" thickBot="1">
      <c r="E15863"/>
    </row>
    <row r="15864" spans="5:5" ht="14.25" thickTop="1" thickBot="1">
      <c r="E15864"/>
    </row>
    <row r="15865" spans="5:5" ht="14.25" thickTop="1" thickBot="1">
      <c r="E15865"/>
    </row>
    <row r="15866" spans="5:5" ht="14.25" thickTop="1" thickBot="1">
      <c r="E15866"/>
    </row>
    <row r="15867" spans="5:5" ht="14.25" thickTop="1" thickBot="1">
      <c r="E15867"/>
    </row>
    <row r="15868" spans="5:5" ht="14.25" thickTop="1" thickBot="1">
      <c r="E15868"/>
    </row>
    <row r="15869" spans="5:5" ht="14.25" thickTop="1" thickBot="1">
      <c r="E15869"/>
    </row>
    <row r="15870" spans="5:5" ht="14.25" thickTop="1" thickBot="1">
      <c r="E15870"/>
    </row>
    <row r="15871" spans="5:5" ht="14.25" thickTop="1" thickBot="1">
      <c r="E15871"/>
    </row>
    <row r="15872" spans="5:5" ht="14.25" thickTop="1" thickBot="1">
      <c r="E15872"/>
    </row>
    <row r="15873" spans="5:5" ht="14.25" thickTop="1" thickBot="1">
      <c r="E15873"/>
    </row>
    <row r="15874" spans="5:5" ht="14.25" thickTop="1" thickBot="1">
      <c r="E15874"/>
    </row>
    <row r="15875" spans="5:5" ht="14.25" thickTop="1" thickBot="1">
      <c r="E15875"/>
    </row>
    <row r="15876" spans="5:5" ht="14.25" thickTop="1" thickBot="1">
      <c r="E15876"/>
    </row>
    <row r="15877" spans="5:5" ht="14.25" thickTop="1" thickBot="1">
      <c r="E15877"/>
    </row>
    <row r="15878" spans="5:5" ht="14.25" thickTop="1" thickBot="1">
      <c r="E15878"/>
    </row>
    <row r="15879" spans="5:5" ht="14.25" thickTop="1" thickBot="1">
      <c r="E15879"/>
    </row>
    <row r="15880" spans="5:5" ht="14.25" thickTop="1" thickBot="1">
      <c r="E15880"/>
    </row>
    <row r="15881" spans="5:5" ht="14.25" thickTop="1" thickBot="1">
      <c r="E15881"/>
    </row>
    <row r="15882" spans="5:5" ht="14.25" thickTop="1" thickBot="1">
      <c r="E15882"/>
    </row>
    <row r="15883" spans="5:5" ht="14.25" thickTop="1" thickBot="1">
      <c r="E15883"/>
    </row>
    <row r="15884" spans="5:5" ht="14.25" thickTop="1" thickBot="1">
      <c r="E15884"/>
    </row>
    <row r="15885" spans="5:5" ht="14.25" thickTop="1" thickBot="1">
      <c r="E15885"/>
    </row>
    <row r="15886" spans="5:5" ht="14.25" thickTop="1" thickBot="1">
      <c r="E15886"/>
    </row>
    <row r="15887" spans="5:5" ht="14.25" thickTop="1" thickBot="1">
      <c r="E15887"/>
    </row>
    <row r="15888" spans="5:5" ht="14.25" thickTop="1" thickBot="1">
      <c r="E15888"/>
    </row>
    <row r="15889" spans="5:5" ht="14.25" thickTop="1" thickBot="1">
      <c r="E15889"/>
    </row>
    <row r="15890" spans="5:5" ht="14.25" thickTop="1" thickBot="1">
      <c r="E15890"/>
    </row>
    <row r="15891" spans="5:5" ht="14.25" thickTop="1" thickBot="1">
      <c r="E15891"/>
    </row>
    <row r="15892" spans="5:5" ht="14.25" thickTop="1" thickBot="1">
      <c r="E15892"/>
    </row>
    <row r="15893" spans="5:5" ht="14.25" thickTop="1" thickBot="1">
      <c r="E15893"/>
    </row>
    <row r="15894" spans="5:5" ht="14.25" thickTop="1" thickBot="1">
      <c r="E15894"/>
    </row>
    <row r="15895" spans="5:5" ht="14.25" thickTop="1" thickBot="1">
      <c r="E15895"/>
    </row>
    <row r="15896" spans="5:5" ht="14.25" thickTop="1" thickBot="1">
      <c r="E15896"/>
    </row>
    <row r="15897" spans="5:5" ht="14.25" thickTop="1" thickBot="1">
      <c r="E15897"/>
    </row>
    <row r="15898" spans="5:5" ht="14.25" thickTop="1" thickBot="1">
      <c r="E15898"/>
    </row>
    <row r="15899" spans="5:5" ht="14.25" thickTop="1" thickBot="1">
      <c r="E15899"/>
    </row>
    <row r="15900" spans="5:5" ht="14.25" thickTop="1" thickBot="1">
      <c r="E15900"/>
    </row>
    <row r="15901" spans="5:5" ht="14.25" thickTop="1" thickBot="1">
      <c r="E15901"/>
    </row>
    <row r="15902" spans="5:5" ht="14.25" thickTop="1" thickBot="1">
      <c r="E15902"/>
    </row>
    <row r="15903" spans="5:5" ht="14.25" thickTop="1" thickBot="1">
      <c r="E15903"/>
    </row>
    <row r="15904" spans="5:5" ht="14.25" thickTop="1" thickBot="1">
      <c r="E15904"/>
    </row>
    <row r="15905" spans="5:5" ht="14.25" thickTop="1" thickBot="1">
      <c r="E15905"/>
    </row>
    <row r="15906" spans="5:5" ht="14.25" thickTop="1" thickBot="1">
      <c r="E15906"/>
    </row>
    <row r="15907" spans="5:5" ht="14.25" thickTop="1" thickBot="1">
      <c r="E15907"/>
    </row>
    <row r="15908" spans="5:5" ht="14.25" thickTop="1" thickBot="1">
      <c r="E15908"/>
    </row>
    <row r="15909" spans="5:5" ht="14.25" thickTop="1" thickBot="1">
      <c r="E15909"/>
    </row>
    <row r="15910" spans="5:5" ht="14.25" thickTop="1" thickBot="1">
      <c r="E15910"/>
    </row>
    <row r="15911" spans="5:5" ht="14.25" thickTop="1" thickBot="1">
      <c r="E15911"/>
    </row>
    <row r="15912" spans="5:5" ht="14.25" thickTop="1" thickBot="1">
      <c r="E15912"/>
    </row>
    <row r="15913" spans="5:5" ht="14.25" thickTop="1" thickBot="1">
      <c r="E15913"/>
    </row>
    <row r="15914" spans="5:5" ht="14.25" thickTop="1" thickBot="1">
      <c r="E15914"/>
    </row>
    <row r="15915" spans="5:5" ht="14.25" thickTop="1" thickBot="1">
      <c r="E15915"/>
    </row>
    <row r="15916" spans="5:5" ht="14.25" thickTop="1" thickBot="1">
      <c r="E15916"/>
    </row>
    <row r="15917" spans="5:5" ht="14.25" thickTop="1" thickBot="1">
      <c r="E15917"/>
    </row>
    <row r="15918" spans="5:5" ht="14.25" thickTop="1" thickBot="1">
      <c r="E15918"/>
    </row>
    <row r="15919" spans="5:5" ht="14.25" thickTop="1" thickBot="1">
      <c r="E15919"/>
    </row>
    <row r="15920" spans="5:5" ht="14.25" thickTop="1" thickBot="1">
      <c r="E15920"/>
    </row>
    <row r="15921" spans="5:5" ht="14.25" thickTop="1" thickBot="1">
      <c r="E15921"/>
    </row>
    <row r="15922" spans="5:5" ht="14.25" thickTop="1" thickBot="1">
      <c r="E15922"/>
    </row>
    <row r="15923" spans="5:5" ht="14.25" thickTop="1" thickBot="1">
      <c r="E15923"/>
    </row>
    <row r="15924" spans="5:5" ht="14.25" thickTop="1" thickBot="1">
      <c r="E15924"/>
    </row>
    <row r="15925" spans="5:5" ht="14.25" thickTop="1" thickBot="1">
      <c r="E15925"/>
    </row>
    <row r="15926" spans="5:5" ht="14.25" thickTop="1" thickBot="1">
      <c r="E15926"/>
    </row>
    <row r="15927" spans="5:5" ht="14.25" thickTop="1" thickBot="1">
      <c r="E15927"/>
    </row>
    <row r="15928" spans="5:5" ht="14.25" thickTop="1" thickBot="1">
      <c r="E15928"/>
    </row>
    <row r="15929" spans="5:5" ht="14.25" thickTop="1" thickBot="1">
      <c r="E15929"/>
    </row>
    <row r="15930" spans="5:5" ht="14.25" thickTop="1" thickBot="1">
      <c r="E15930"/>
    </row>
    <row r="15931" spans="5:5" ht="14.25" thickTop="1" thickBot="1">
      <c r="E15931"/>
    </row>
    <row r="15932" spans="5:5" ht="14.25" thickTop="1" thickBot="1">
      <c r="E15932"/>
    </row>
    <row r="15933" spans="5:5" ht="14.25" thickTop="1" thickBot="1">
      <c r="E15933"/>
    </row>
    <row r="15934" spans="5:5" ht="14.25" thickTop="1" thickBot="1">
      <c r="E15934"/>
    </row>
    <row r="15935" spans="5:5" ht="14.25" thickTop="1" thickBot="1">
      <c r="E15935"/>
    </row>
    <row r="15936" spans="5:5" ht="14.25" thickTop="1" thickBot="1">
      <c r="E15936"/>
    </row>
    <row r="15937" spans="5:5" ht="14.25" thickTop="1" thickBot="1">
      <c r="E15937"/>
    </row>
    <row r="15938" spans="5:5" ht="14.25" thickTop="1" thickBot="1">
      <c r="E15938"/>
    </row>
    <row r="15939" spans="5:5" ht="14.25" thickTop="1" thickBot="1">
      <c r="E15939"/>
    </row>
    <row r="15940" spans="5:5" ht="14.25" thickTop="1" thickBot="1">
      <c r="E15940"/>
    </row>
    <row r="15941" spans="5:5" ht="14.25" thickTop="1" thickBot="1">
      <c r="E15941"/>
    </row>
    <row r="15942" spans="5:5" ht="14.25" thickTop="1" thickBot="1">
      <c r="E15942"/>
    </row>
    <row r="15943" spans="5:5" ht="14.25" thickTop="1" thickBot="1">
      <c r="E15943"/>
    </row>
    <row r="15944" spans="5:5" ht="14.25" thickTop="1" thickBot="1">
      <c r="E15944"/>
    </row>
    <row r="15945" spans="5:5" ht="14.25" thickTop="1" thickBot="1">
      <c r="E15945"/>
    </row>
    <row r="15946" spans="5:5" ht="14.25" thickTop="1" thickBot="1">
      <c r="E15946"/>
    </row>
    <row r="15947" spans="5:5" ht="14.25" thickTop="1" thickBot="1">
      <c r="E15947"/>
    </row>
    <row r="15948" spans="5:5" ht="14.25" thickTop="1" thickBot="1">
      <c r="E15948"/>
    </row>
    <row r="15949" spans="5:5" ht="14.25" thickTop="1" thickBot="1">
      <c r="E15949"/>
    </row>
    <row r="15950" spans="5:5" ht="14.25" thickTop="1" thickBot="1">
      <c r="E15950"/>
    </row>
    <row r="15951" spans="5:5" ht="14.25" thickTop="1" thickBot="1">
      <c r="E15951"/>
    </row>
    <row r="15952" spans="5:5" ht="14.25" thickTop="1" thickBot="1">
      <c r="E15952"/>
    </row>
    <row r="15953" spans="5:5" ht="14.25" thickTop="1" thickBot="1">
      <c r="E15953"/>
    </row>
    <row r="15954" spans="5:5" ht="14.25" thickTop="1" thickBot="1">
      <c r="E15954"/>
    </row>
    <row r="15955" spans="5:5" ht="14.25" thickTop="1" thickBot="1">
      <c r="E15955"/>
    </row>
    <row r="15956" spans="5:5" ht="14.25" thickTop="1" thickBot="1">
      <c r="E15956"/>
    </row>
    <row r="15957" spans="5:5" ht="14.25" thickTop="1" thickBot="1">
      <c r="E15957"/>
    </row>
    <row r="15958" spans="5:5" ht="13.5" thickTop="1">
      <c r="E15958"/>
    </row>
    <row r="15959" spans="5:5">
      <c r="E15959"/>
    </row>
    <row r="15960" spans="5:5">
      <c r="E15960"/>
    </row>
    <row r="15961" spans="5:5">
      <c r="E15961"/>
    </row>
    <row r="15962" spans="5:5">
      <c r="E15962"/>
    </row>
    <row r="15963" spans="5:5">
      <c r="E15963"/>
    </row>
    <row r="15964" spans="5:5">
      <c r="E15964"/>
    </row>
    <row r="15965" spans="5:5">
      <c r="E15965"/>
    </row>
    <row r="15966" spans="5:5">
      <c r="E15966"/>
    </row>
    <row r="15967" spans="5:5">
      <c r="E15967"/>
    </row>
    <row r="15968" spans="5:5">
      <c r="E15968"/>
    </row>
    <row r="15969" spans="5:5">
      <c r="E15969"/>
    </row>
    <row r="15970" spans="5:5">
      <c r="E15970"/>
    </row>
    <row r="15971" spans="5:5" ht="13.5" thickBot="1">
      <c r="E15971"/>
    </row>
    <row r="15972" spans="5:5" ht="14.25" thickTop="1" thickBot="1">
      <c r="E15972"/>
    </row>
    <row r="15973" spans="5:5" ht="14.25" thickTop="1" thickBot="1">
      <c r="E15973"/>
    </row>
    <row r="15974" spans="5:5" ht="14.25" thickTop="1" thickBot="1">
      <c r="E15974"/>
    </row>
    <row r="15975" spans="5:5" ht="14.25" thickTop="1" thickBot="1">
      <c r="E15975"/>
    </row>
    <row r="15976" spans="5:5" ht="14.25" thickTop="1" thickBot="1">
      <c r="E15976"/>
    </row>
    <row r="15977" spans="5:5" ht="14.25" thickTop="1" thickBot="1">
      <c r="E15977"/>
    </row>
    <row r="15978" spans="5:5" ht="14.25" thickTop="1" thickBot="1">
      <c r="E15978"/>
    </row>
    <row r="15979" spans="5:5" ht="14.25" thickTop="1" thickBot="1">
      <c r="E15979"/>
    </row>
    <row r="15980" spans="5:5" ht="14.25" thickTop="1" thickBot="1">
      <c r="E15980"/>
    </row>
    <row r="15981" spans="5:5" ht="14.25" thickTop="1" thickBot="1">
      <c r="E15981"/>
    </row>
    <row r="15982" spans="5:5" ht="14.25" thickTop="1" thickBot="1">
      <c r="E15982"/>
    </row>
    <row r="15983" spans="5:5" ht="14.25" thickTop="1" thickBot="1">
      <c r="E15983"/>
    </row>
    <row r="15984" spans="5:5" ht="14.25" thickTop="1" thickBot="1">
      <c r="E15984"/>
    </row>
    <row r="15985" spans="5:5" ht="14.25" thickTop="1" thickBot="1">
      <c r="E15985"/>
    </row>
    <row r="15986" spans="5:5" ht="14.25" thickTop="1" thickBot="1">
      <c r="E15986"/>
    </row>
    <row r="15987" spans="5:5" ht="14.25" thickTop="1" thickBot="1">
      <c r="E15987"/>
    </row>
    <row r="15988" spans="5:5" ht="14.25" thickTop="1" thickBot="1">
      <c r="E15988"/>
    </row>
    <row r="15989" spans="5:5" ht="14.25" thickTop="1" thickBot="1">
      <c r="E15989"/>
    </row>
    <row r="15990" spans="5:5" ht="14.25" thickTop="1" thickBot="1">
      <c r="E15990"/>
    </row>
    <row r="15991" spans="5:5" ht="14.25" thickTop="1" thickBot="1">
      <c r="E15991"/>
    </row>
    <row r="15992" spans="5:5" ht="14.25" thickTop="1" thickBot="1">
      <c r="E15992"/>
    </row>
    <row r="15993" spans="5:5" ht="14.25" thickTop="1" thickBot="1">
      <c r="E15993"/>
    </row>
    <row r="15994" spans="5:5" ht="14.25" thickTop="1" thickBot="1">
      <c r="E15994"/>
    </row>
    <row r="15995" spans="5:5" ht="14.25" thickTop="1" thickBot="1">
      <c r="E15995"/>
    </row>
    <row r="15996" spans="5:5" ht="14.25" thickTop="1" thickBot="1">
      <c r="E15996"/>
    </row>
    <row r="15997" spans="5:5" ht="14.25" thickTop="1" thickBot="1">
      <c r="E15997"/>
    </row>
    <row r="15998" spans="5:5" ht="14.25" thickTop="1" thickBot="1">
      <c r="E15998"/>
    </row>
    <row r="15999" spans="5:5" ht="14.25" thickTop="1" thickBot="1">
      <c r="E15999"/>
    </row>
    <row r="16000" spans="5:5" ht="14.25" thickTop="1" thickBot="1">
      <c r="E16000"/>
    </row>
    <row r="16001" spans="5:5" ht="14.25" thickTop="1" thickBot="1">
      <c r="E16001"/>
    </row>
    <row r="16002" spans="5:5" ht="14.25" thickTop="1" thickBot="1">
      <c r="E16002"/>
    </row>
    <row r="16003" spans="5:5" ht="14.25" thickTop="1" thickBot="1">
      <c r="E16003"/>
    </row>
    <row r="16004" spans="5:5" ht="14.25" thickTop="1" thickBot="1">
      <c r="E16004"/>
    </row>
    <row r="16005" spans="5:5" ht="14.25" thickTop="1" thickBot="1">
      <c r="E16005"/>
    </row>
    <row r="16006" spans="5:5" ht="14.25" thickTop="1" thickBot="1">
      <c r="E16006"/>
    </row>
    <row r="16007" spans="5:5" ht="14.25" thickTop="1" thickBot="1">
      <c r="E16007"/>
    </row>
    <row r="16008" spans="5:5" ht="14.25" thickTop="1" thickBot="1">
      <c r="E16008"/>
    </row>
    <row r="16009" spans="5:5" ht="14.25" thickTop="1" thickBot="1">
      <c r="E16009"/>
    </row>
    <row r="16010" spans="5:5" ht="14.25" thickTop="1" thickBot="1">
      <c r="E16010"/>
    </row>
    <row r="16011" spans="5:5" ht="14.25" thickTop="1" thickBot="1">
      <c r="E16011"/>
    </row>
    <row r="16012" spans="5:5" ht="14.25" thickTop="1" thickBot="1">
      <c r="E16012"/>
    </row>
    <row r="16013" spans="5:5" ht="14.25" thickTop="1" thickBot="1">
      <c r="E16013"/>
    </row>
    <row r="16014" spans="5:5" ht="14.25" thickTop="1" thickBot="1">
      <c r="E16014"/>
    </row>
    <row r="16015" spans="5:5" ht="14.25" thickTop="1" thickBot="1">
      <c r="E16015"/>
    </row>
    <row r="16016" spans="5:5" ht="14.25" thickTop="1" thickBot="1">
      <c r="E16016"/>
    </row>
    <row r="16017" spans="5:5" ht="14.25" thickTop="1" thickBot="1">
      <c r="E16017"/>
    </row>
    <row r="16018" spans="5:5" ht="14.25" thickTop="1" thickBot="1">
      <c r="E16018"/>
    </row>
    <row r="16019" spans="5:5" ht="14.25" thickTop="1" thickBot="1">
      <c r="E16019"/>
    </row>
    <row r="16020" spans="5:5" ht="14.25" thickTop="1" thickBot="1">
      <c r="E16020"/>
    </row>
    <row r="16021" spans="5:5" ht="14.25" thickTop="1" thickBot="1">
      <c r="E16021"/>
    </row>
    <row r="16022" spans="5:5" ht="14.25" thickTop="1" thickBot="1">
      <c r="E16022"/>
    </row>
    <row r="16023" spans="5:5" ht="14.25" thickTop="1" thickBot="1">
      <c r="E16023"/>
    </row>
    <row r="16024" spans="5:5" ht="14.25" thickTop="1" thickBot="1">
      <c r="E16024"/>
    </row>
    <row r="16025" spans="5:5" ht="14.25" thickTop="1" thickBot="1">
      <c r="E16025"/>
    </row>
    <row r="16026" spans="5:5" ht="14.25" thickTop="1" thickBot="1">
      <c r="E16026"/>
    </row>
    <row r="16027" spans="5:5" ht="14.25" thickTop="1" thickBot="1">
      <c r="E16027"/>
    </row>
    <row r="16028" spans="5:5" ht="14.25" thickTop="1" thickBot="1">
      <c r="E16028"/>
    </row>
    <row r="16029" spans="5:5" ht="14.25" thickTop="1" thickBot="1">
      <c r="E16029"/>
    </row>
    <row r="16030" spans="5:5" ht="14.25" thickTop="1" thickBot="1">
      <c r="E16030"/>
    </row>
    <row r="16031" spans="5:5" ht="14.25" thickTop="1" thickBot="1">
      <c r="E16031"/>
    </row>
    <row r="16032" spans="5:5" ht="14.25" thickTop="1" thickBot="1">
      <c r="E16032"/>
    </row>
    <row r="16033" spans="5:5" ht="14.25" thickTop="1" thickBot="1">
      <c r="E16033"/>
    </row>
    <row r="16034" spans="5:5" ht="14.25" thickTop="1" thickBot="1">
      <c r="E16034"/>
    </row>
    <row r="16035" spans="5:5" ht="14.25" thickTop="1" thickBot="1">
      <c r="E16035"/>
    </row>
    <row r="16036" spans="5:5" ht="14.25" thickTop="1" thickBot="1">
      <c r="E16036"/>
    </row>
    <row r="16037" spans="5:5" ht="14.25" thickTop="1" thickBot="1">
      <c r="E16037"/>
    </row>
    <row r="16038" spans="5:5" ht="14.25" thickTop="1" thickBot="1">
      <c r="E16038"/>
    </row>
    <row r="16039" spans="5:5" ht="14.25" thickTop="1" thickBot="1">
      <c r="E16039"/>
    </row>
    <row r="16040" spans="5:5" ht="14.25" thickTop="1" thickBot="1">
      <c r="E16040"/>
    </row>
    <row r="16041" spans="5:5" ht="14.25" thickTop="1" thickBot="1">
      <c r="E16041"/>
    </row>
    <row r="16042" spans="5:5" ht="14.25" thickTop="1" thickBot="1">
      <c r="E16042"/>
    </row>
    <row r="16043" spans="5:5" ht="14.25" thickTop="1" thickBot="1">
      <c r="E16043"/>
    </row>
    <row r="16044" spans="5:5" ht="14.25" thickTop="1" thickBot="1">
      <c r="E16044"/>
    </row>
    <row r="16045" spans="5:5" ht="14.25" thickTop="1" thickBot="1">
      <c r="E16045"/>
    </row>
    <row r="16046" spans="5:5" ht="14.25" thickTop="1" thickBot="1">
      <c r="E16046"/>
    </row>
    <row r="16047" spans="5:5" ht="14.25" thickTop="1" thickBot="1">
      <c r="E16047"/>
    </row>
    <row r="16048" spans="5:5" ht="14.25" thickTop="1" thickBot="1">
      <c r="E16048"/>
    </row>
    <row r="16049" spans="5:5" ht="14.25" thickTop="1" thickBot="1">
      <c r="E16049"/>
    </row>
    <row r="16050" spans="5:5" ht="14.25" thickTop="1" thickBot="1">
      <c r="E16050"/>
    </row>
    <row r="16051" spans="5:5" ht="14.25" thickTop="1" thickBot="1">
      <c r="E16051"/>
    </row>
    <row r="16052" spans="5:5" ht="14.25" thickTop="1" thickBot="1">
      <c r="E16052"/>
    </row>
    <row r="16053" spans="5:5" ht="14.25" thickTop="1" thickBot="1">
      <c r="E16053"/>
    </row>
    <row r="16054" spans="5:5" ht="14.25" thickTop="1" thickBot="1">
      <c r="E16054"/>
    </row>
    <row r="16055" spans="5:5" ht="14.25" thickTop="1" thickBot="1">
      <c r="E16055"/>
    </row>
    <row r="16056" spans="5:5" ht="14.25" thickTop="1" thickBot="1">
      <c r="E16056"/>
    </row>
    <row r="16057" spans="5:5" ht="14.25" thickTop="1" thickBot="1">
      <c r="E16057"/>
    </row>
    <row r="16058" spans="5:5" ht="14.25" thickTop="1" thickBot="1">
      <c r="E16058"/>
    </row>
    <row r="16059" spans="5:5" ht="14.25" thickTop="1" thickBot="1">
      <c r="E16059"/>
    </row>
    <row r="16060" spans="5:5" ht="14.25" thickTop="1" thickBot="1">
      <c r="E16060"/>
    </row>
    <row r="16061" spans="5:5" ht="14.25" thickTop="1" thickBot="1">
      <c r="E16061"/>
    </row>
    <row r="16062" spans="5:5" ht="14.25" thickTop="1" thickBot="1">
      <c r="E16062"/>
    </row>
    <row r="16063" spans="5:5" ht="14.25" thickTop="1" thickBot="1">
      <c r="E16063"/>
    </row>
    <row r="16064" spans="5:5" ht="14.25" thickTop="1" thickBot="1">
      <c r="E16064"/>
    </row>
    <row r="16065" spans="5:5" ht="14.25" thickTop="1" thickBot="1">
      <c r="E16065"/>
    </row>
    <row r="16066" spans="5:5" ht="14.25" thickTop="1" thickBot="1">
      <c r="E16066"/>
    </row>
    <row r="16067" spans="5:5" ht="14.25" thickTop="1" thickBot="1">
      <c r="E16067"/>
    </row>
    <row r="16068" spans="5:5" ht="14.25" thickTop="1" thickBot="1">
      <c r="E16068"/>
    </row>
    <row r="16069" spans="5:5" ht="14.25" thickTop="1" thickBot="1">
      <c r="E16069"/>
    </row>
    <row r="16070" spans="5:5" ht="14.25" thickTop="1" thickBot="1">
      <c r="E16070"/>
    </row>
    <row r="16071" spans="5:5" ht="14.25" thickTop="1" thickBot="1">
      <c r="E16071"/>
    </row>
    <row r="16072" spans="5:5" ht="14.25" thickTop="1" thickBot="1">
      <c r="E16072"/>
    </row>
    <row r="16073" spans="5:5" ht="14.25" thickTop="1" thickBot="1">
      <c r="E16073"/>
    </row>
    <row r="16074" spans="5:5" ht="14.25" thickTop="1" thickBot="1">
      <c r="E16074"/>
    </row>
    <row r="16075" spans="5:5" ht="14.25" thickTop="1" thickBot="1">
      <c r="E16075"/>
    </row>
    <row r="16076" spans="5:5" ht="14.25" thickTop="1" thickBot="1">
      <c r="E16076"/>
    </row>
    <row r="16077" spans="5:5" ht="14.25" thickTop="1" thickBot="1">
      <c r="E16077"/>
    </row>
    <row r="16078" spans="5:5" ht="14.25" thickTop="1" thickBot="1">
      <c r="E16078"/>
    </row>
    <row r="16079" spans="5:5" ht="14.25" thickTop="1" thickBot="1">
      <c r="E16079"/>
    </row>
    <row r="16080" spans="5:5" ht="14.25" thickTop="1" thickBot="1">
      <c r="E16080"/>
    </row>
    <row r="16081" spans="5:5" ht="14.25" thickTop="1" thickBot="1">
      <c r="E16081"/>
    </row>
    <row r="16082" spans="5:5" ht="14.25" thickTop="1" thickBot="1">
      <c r="E16082"/>
    </row>
    <row r="16083" spans="5:5" ht="14.25" thickTop="1" thickBot="1">
      <c r="E16083"/>
    </row>
    <row r="16084" spans="5:5" ht="14.25" thickTop="1" thickBot="1">
      <c r="E16084"/>
    </row>
    <row r="16085" spans="5:5" ht="14.25" thickTop="1" thickBot="1">
      <c r="E16085"/>
    </row>
    <row r="16086" spans="5:5" ht="14.25" thickTop="1" thickBot="1">
      <c r="E16086"/>
    </row>
    <row r="16087" spans="5:5" ht="14.25" thickTop="1" thickBot="1">
      <c r="E16087"/>
    </row>
    <row r="16088" spans="5:5" ht="14.25" thickTop="1" thickBot="1">
      <c r="E16088"/>
    </row>
    <row r="16089" spans="5:5" ht="14.25" thickTop="1" thickBot="1">
      <c r="E16089"/>
    </row>
    <row r="16090" spans="5:5" ht="14.25" thickTop="1" thickBot="1">
      <c r="E16090"/>
    </row>
    <row r="16091" spans="5:5" ht="14.25" thickTop="1" thickBot="1">
      <c r="E16091"/>
    </row>
    <row r="16092" spans="5:5" ht="14.25" thickTop="1" thickBot="1">
      <c r="E16092"/>
    </row>
    <row r="16093" spans="5:5" ht="14.25" thickTop="1" thickBot="1">
      <c r="E16093"/>
    </row>
    <row r="16094" spans="5:5" ht="14.25" thickTop="1" thickBot="1">
      <c r="E16094"/>
    </row>
    <row r="16095" spans="5:5" ht="14.25" thickTop="1" thickBot="1">
      <c r="E16095"/>
    </row>
    <row r="16096" spans="5:5" ht="14.25" thickTop="1" thickBot="1">
      <c r="E16096"/>
    </row>
    <row r="16097" spans="5:5" ht="14.25" thickTop="1" thickBot="1">
      <c r="E16097"/>
    </row>
    <row r="16098" spans="5:5" ht="14.25" thickTop="1" thickBot="1">
      <c r="E16098"/>
    </row>
    <row r="16099" spans="5:5" ht="14.25" thickTop="1" thickBot="1">
      <c r="E16099"/>
    </row>
    <row r="16100" spans="5:5" ht="14.25" thickTop="1" thickBot="1">
      <c r="E16100"/>
    </row>
    <row r="16101" spans="5:5" ht="14.25" thickTop="1" thickBot="1">
      <c r="E16101"/>
    </row>
    <row r="16102" spans="5:5" ht="14.25" thickTop="1" thickBot="1">
      <c r="E16102"/>
    </row>
    <row r="16103" spans="5:5" ht="14.25" thickTop="1" thickBot="1">
      <c r="E16103"/>
    </row>
    <row r="16104" spans="5:5" ht="14.25" thickTop="1" thickBot="1">
      <c r="E16104"/>
    </row>
    <row r="16105" spans="5:5" ht="14.25" thickTop="1" thickBot="1">
      <c r="E16105"/>
    </row>
    <row r="16106" spans="5:5" ht="14.25" thickTop="1" thickBot="1">
      <c r="E16106"/>
    </row>
    <row r="16107" spans="5:5" ht="14.25" thickTop="1" thickBot="1">
      <c r="E16107"/>
    </row>
    <row r="16108" spans="5:5" ht="14.25" thickTop="1" thickBot="1">
      <c r="E16108"/>
    </row>
    <row r="16109" spans="5:5" ht="14.25" thickTop="1" thickBot="1">
      <c r="E16109"/>
    </row>
    <row r="16110" spans="5:5" ht="14.25" thickTop="1" thickBot="1">
      <c r="E16110"/>
    </row>
    <row r="16111" spans="5:5" ht="14.25" thickTop="1" thickBot="1">
      <c r="E16111"/>
    </row>
    <row r="16112" spans="5:5" ht="14.25" thickTop="1" thickBot="1">
      <c r="E16112"/>
    </row>
    <row r="16113" spans="5:5" ht="14.25" thickTop="1" thickBot="1">
      <c r="E16113"/>
    </row>
    <row r="16114" spans="5:5" ht="14.25" thickTop="1" thickBot="1">
      <c r="E16114"/>
    </row>
    <row r="16115" spans="5:5" ht="14.25" thickTop="1" thickBot="1">
      <c r="E16115"/>
    </row>
    <row r="16116" spans="5:5" ht="14.25" thickTop="1" thickBot="1">
      <c r="E16116"/>
    </row>
    <row r="16117" spans="5:5" ht="14.25" thickTop="1" thickBot="1">
      <c r="E16117"/>
    </row>
    <row r="16118" spans="5:5" ht="14.25" thickTop="1" thickBot="1">
      <c r="E16118"/>
    </row>
    <row r="16119" spans="5:5" ht="14.25" thickTop="1" thickBot="1">
      <c r="E16119"/>
    </row>
    <row r="16120" spans="5:5" ht="14.25" thickTop="1" thickBot="1">
      <c r="E16120"/>
    </row>
    <row r="16121" spans="5:5" ht="14.25" thickTop="1" thickBot="1">
      <c r="E16121"/>
    </row>
    <row r="16122" spans="5:5" ht="14.25" thickTop="1" thickBot="1">
      <c r="E16122"/>
    </row>
    <row r="16123" spans="5:5" ht="14.25" thickTop="1" thickBot="1">
      <c r="E16123"/>
    </row>
    <row r="16124" spans="5:5" ht="14.25" thickTop="1" thickBot="1">
      <c r="E16124"/>
    </row>
    <row r="16125" spans="5:5" ht="14.25" thickTop="1" thickBot="1">
      <c r="E16125"/>
    </row>
    <row r="16126" spans="5:5" ht="14.25" thickTop="1" thickBot="1">
      <c r="E16126"/>
    </row>
    <row r="16127" spans="5:5" ht="14.25" thickTop="1" thickBot="1">
      <c r="E16127"/>
    </row>
    <row r="16128" spans="5:5" ht="14.25" thickTop="1" thickBot="1">
      <c r="E16128"/>
    </row>
    <row r="16129" spans="5:5" ht="14.25" thickTop="1" thickBot="1">
      <c r="E16129"/>
    </row>
    <row r="16130" spans="5:5" ht="14.25" thickTop="1" thickBot="1">
      <c r="E16130"/>
    </row>
    <row r="16131" spans="5:5" ht="14.25" thickTop="1" thickBot="1">
      <c r="E16131"/>
    </row>
    <row r="16132" spans="5:5" ht="14.25" thickTop="1" thickBot="1">
      <c r="E16132"/>
    </row>
    <row r="16133" spans="5:5" ht="14.25" thickTop="1" thickBot="1">
      <c r="E16133"/>
    </row>
    <row r="16134" spans="5:5" ht="14.25" thickTop="1" thickBot="1">
      <c r="E16134"/>
    </row>
    <row r="16135" spans="5:5" ht="14.25" thickTop="1" thickBot="1">
      <c r="E16135"/>
    </row>
    <row r="16136" spans="5:5" ht="14.25" thickTop="1" thickBot="1">
      <c r="E16136"/>
    </row>
    <row r="16137" spans="5:5" ht="14.25" thickTop="1" thickBot="1">
      <c r="E16137"/>
    </row>
    <row r="16138" spans="5:5" ht="14.25" thickTop="1" thickBot="1">
      <c r="E16138"/>
    </row>
    <row r="16139" spans="5:5" ht="14.25" thickTop="1" thickBot="1">
      <c r="E16139"/>
    </row>
    <row r="16140" spans="5:5" ht="14.25" thickTop="1" thickBot="1">
      <c r="E16140"/>
    </row>
    <row r="16141" spans="5:5" ht="14.25" thickTop="1" thickBot="1">
      <c r="E16141"/>
    </row>
    <row r="16142" spans="5:5" ht="14.25" thickTop="1" thickBot="1">
      <c r="E16142"/>
    </row>
    <row r="16143" spans="5:5" ht="14.25" thickTop="1" thickBot="1">
      <c r="E16143"/>
    </row>
    <row r="16144" spans="5:5" ht="14.25" thickTop="1" thickBot="1">
      <c r="E16144"/>
    </row>
    <row r="16145" spans="5:5" ht="14.25" thickTop="1" thickBot="1">
      <c r="E16145"/>
    </row>
    <row r="16146" spans="5:5" ht="14.25" thickTop="1" thickBot="1">
      <c r="E16146"/>
    </row>
    <row r="16147" spans="5:5" ht="14.25" thickTop="1" thickBot="1">
      <c r="E16147"/>
    </row>
    <row r="16148" spans="5:5" ht="14.25" thickTop="1" thickBot="1">
      <c r="E16148"/>
    </row>
    <row r="16149" spans="5:5" ht="14.25" thickTop="1" thickBot="1">
      <c r="E16149"/>
    </row>
    <row r="16150" spans="5:5" ht="14.25" thickTop="1" thickBot="1">
      <c r="E16150"/>
    </row>
    <row r="16151" spans="5:5" ht="14.25" thickTop="1" thickBot="1">
      <c r="E16151"/>
    </row>
    <row r="16152" spans="5:5" ht="14.25" thickTop="1" thickBot="1">
      <c r="E16152"/>
    </row>
    <row r="16153" spans="5:5" ht="14.25" thickTop="1" thickBot="1">
      <c r="E16153"/>
    </row>
    <row r="16154" spans="5:5" ht="14.25" thickTop="1" thickBot="1">
      <c r="E16154"/>
    </row>
    <row r="16155" spans="5:5" ht="14.25" thickTop="1" thickBot="1">
      <c r="E16155"/>
    </row>
    <row r="16156" spans="5:5" ht="14.25" thickTop="1" thickBot="1">
      <c r="E16156"/>
    </row>
    <row r="16157" spans="5:5" ht="14.25" thickTop="1" thickBot="1">
      <c r="E16157"/>
    </row>
    <row r="16158" spans="5:5" ht="14.25" thickTop="1" thickBot="1">
      <c r="E16158"/>
    </row>
    <row r="16159" spans="5:5" ht="14.25" thickTop="1" thickBot="1">
      <c r="E16159"/>
    </row>
    <row r="16160" spans="5:5" ht="14.25" thickTop="1" thickBot="1">
      <c r="E16160"/>
    </row>
    <row r="16161" spans="5:5" ht="14.25" thickTop="1" thickBot="1">
      <c r="E16161"/>
    </row>
    <row r="16162" spans="5:5" ht="14.25" thickTop="1" thickBot="1">
      <c r="E16162"/>
    </row>
    <row r="16163" spans="5:5" ht="14.25" thickTop="1" thickBot="1">
      <c r="E16163"/>
    </row>
    <row r="16164" spans="5:5" ht="14.25" thickTop="1" thickBot="1">
      <c r="E16164"/>
    </row>
    <row r="16165" spans="5:5" ht="14.25" thickTop="1" thickBot="1">
      <c r="E16165"/>
    </row>
    <row r="16166" spans="5:5" ht="14.25" thickTop="1" thickBot="1">
      <c r="E16166"/>
    </row>
    <row r="16167" spans="5:5" ht="14.25" thickTop="1" thickBot="1">
      <c r="E16167"/>
    </row>
    <row r="16168" spans="5:5" ht="14.25" thickTop="1" thickBot="1">
      <c r="E16168"/>
    </row>
    <row r="16169" spans="5:5" ht="14.25" thickTop="1" thickBot="1">
      <c r="E16169"/>
    </row>
    <row r="16170" spans="5:5" ht="14.25" thickTop="1" thickBot="1">
      <c r="E16170"/>
    </row>
    <row r="16171" spans="5:5" ht="14.25" thickTop="1" thickBot="1">
      <c r="E16171"/>
    </row>
    <row r="16172" spans="5:5" ht="14.25" thickTop="1" thickBot="1">
      <c r="E16172"/>
    </row>
    <row r="16173" spans="5:5" ht="14.25" thickTop="1" thickBot="1">
      <c r="E16173"/>
    </row>
    <row r="16174" spans="5:5" ht="14.25" thickTop="1" thickBot="1">
      <c r="E16174"/>
    </row>
    <row r="16175" spans="5:5" ht="14.25" thickTop="1" thickBot="1">
      <c r="E16175"/>
    </row>
    <row r="16176" spans="5:5" ht="14.25" thickTop="1" thickBot="1">
      <c r="E16176"/>
    </row>
    <row r="16177" spans="5:5" ht="14.25" thickTop="1" thickBot="1">
      <c r="E16177"/>
    </row>
    <row r="16178" spans="5:5" ht="14.25" thickTop="1" thickBot="1">
      <c r="E16178"/>
    </row>
    <row r="16179" spans="5:5" ht="14.25" thickTop="1" thickBot="1">
      <c r="E16179"/>
    </row>
    <row r="16180" spans="5:5" ht="14.25" thickTop="1" thickBot="1">
      <c r="E16180"/>
    </row>
    <row r="16181" spans="5:5" ht="14.25" thickTop="1" thickBot="1">
      <c r="E16181"/>
    </row>
    <row r="16182" spans="5:5" ht="14.25" thickTop="1" thickBot="1">
      <c r="E16182"/>
    </row>
    <row r="16183" spans="5:5" ht="14.25" thickTop="1" thickBot="1">
      <c r="E16183"/>
    </row>
    <row r="16184" spans="5:5" ht="14.25" thickTop="1" thickBot="1">
      <c r="E16184"/>
    </row>
    <row r="16185" spans="5:5" ht="14.25" thickTop="1" thickBot="1">
      <c r="E16185"/>
    </row>
    <row r="16186" spans="5:5" ht="14.25" thickTop="1" thickBot="1">
      <c r="E16186"/>
    </row>
    <row r="16187" spans="5:5" ht="14.25" thickTop="1" thickBot="1">
      <c r="E16187"/>
    </row>
    <row r="16188" spans="5:5" ht="14.25" thickTop="1" thickBot="1">
      <c r="E16188"/>
    </row>
    <row r="16189" spans="5:5" ht="14.25" thickTop="1" thickBot="1">
      <c r="E16189"/>
    </row>
    <row r="16190" spans="5:5" ht="14.25" thickTop="1" thickBot="1">
      <c r="E16190"/>
    </row>
    <row r="16191" spans="5:5" ht="14.25" thickTop="1" thickBot="1">
      <c r="E16191"/>
    </row>
    <row r="16192" spans="5:5" ht="14.25" thickTop="1" thickBot="1">
      <c r="E16192"/>
    </row>
    <row r="16193" spans="5:5" ht="14.25" thickTop="1" thickBot="1">
      <c r="E16193"/>
    </row>
    <row r="16194" spans="5:5" ht="14.25" thickTop="1" thickBot="1">
      <c r="E16194"/>
    </row>
    <row r="16195" spans="5:5" ht="14.25" thickTop="1" thickBot="1">
      <c r="E16195"/>
    </row>
    <row r="16196" spans="5:5" ht="14.25" thickTop="1" thickBot="1">
      <c r="E16196"/>
    </row>
    <row r="16197" spans="5:5" ht="14.25" thickTop="1" thickBot="1">
      <c r="E16197"/>
    </row>
    <row r="16198" spans="5:5" ht="14.25" thickTop="1" thickBot="1">
      <c r="E16198"/>
    </row>
    <row r="16199" spans="5:5" ht="14.25" thickTop="1" thickBot="1">
      <c r="E16199"/>
    </row>
    <row r="16200" spans="5:5" ht="14.25" thickTop="1" thickBot="1">
      <c r="E16200"/>
    </row>
    <row r="16201" spans="5:5" ht="14.25" thickTop="1" thickBot="1">
      <c r="E16201"/>
    </row>
    <row r="16202" spans="5:5" ht="14.25" thickTop="1" thickBot="1">
      <c r="E16202"/>
    </row>
    <row r="16203" spans="5:5" ht="14.25" thickTop="1" thickBot="1">
      <c r="E16203"/>
    </row>
    <row r="16204" spans="5:5" ht="14.25" thickTop="1" thickBot="1">
      <c r="E16204"/>
    </row>
    <row r="16205" spans="5:5" ht="14.25" thickTop="1" thickBot="1">
      <c r="E16205"/>
    </row>
    <row r="16206" spans="5:5" ht="14.25" thickTop="1" thickBot="1">
      <c r="E16206"/>
    </row>
    <row r="16207" spans="5:5" ht="14.25" thickTop="1" thickBot="1">
      <c r="E16207"/>
    </row>
    <row r="16208" spans="5:5" ht="14.25" thickTop="1" thickBot="1">
      <c r="E16208"/>
    </row>
    <row r="16209" spans="5:5" ht="14.25" thickTop="1" thickBot="1">
      <c r="E16209"/>
    </row>
    <row r="16210" spans="5:5" ht="14.25" thickTop="1" thickBot="1">
      <c r="E16210"/>
    </row>
    <row r="16211" spans="5:5" ht="14.25" thickTop="1" thickBot="1">
      <c r="E16211"/>
    </row>
    <row r="16212" spans="5:5" ht="14.25" thickTop="1" thickBot="1">
      <c r="E16212"/>
    </row>
    <row r="16213" spans="5:5" ht="14.25" thickTop="1" thickBot="1">
      <c r="E16213"/>
    </row>
    <row r="16214" spans="5:5" ht="14.25" thickTop="1" thickBot="1">
      <c r="E16214"/>
    </row>
    <row r="16215" spans="5:5" ht="14.25" thickTop="1" thickBot="1">
      <c r="E16215"/>
    </row>
    <row r="16216" spans="5:5" ht="14.25" thickTop="1" thickBot="1">
      <c r="E16216"/>
    </row>
    <row r="16217" spans="5:5" ht="14.25" thickTop="1" thickBot="1">
      <c r="E16217"/>
    </row>
    <row r="16218" spans="5:5" ht="14.25" thickTop="1" thickBot="1">
      <c r="E16218"/>
    </row>
    <row r="16219" spans="5:5" ht="14.25" thickTop="1" thickBot="1">
      <c r="E16219"/>
    </row>
    <row r="16220" spans="5:5" ht="14.25" thickTop="1" thickBot="1">
      <c r="E16220"/>
    </row>
    <row r="16221" spans="5:5" ht="14.25" thickTop="1" thickBot="1">
      <c r="E16221"/>
    </row>
    <row r="16222" spans="5:5" ht="14.25" thickTop="1" thickBot="1">
      <c r="E16222"/>
    </row>
    <row r="16223" spans="5:5" ht="14.25" thickTop="1" thickBot="1">
      <c r="E16223"/>
    </row>
    <row r="16224" spans="5:5" ht="14.25" thickTop="1" thickBot="1">
      <c r="E16224"/>
    </row>
    <row r="16225" spans="5:5" ht="14.25" thickTop="1" thickBot="1">
      <c r="E16225"/>
    </row>
    <row r="16226" spans="5:5" ht="14.25" thickTop="1" thickBot="1">
      <c r="E16226"/>
    </row>
    <row r="16227" spans="5:5" ht="14.25" thickTop="1" thickBot="1">
      <c r="E16227"/>
    </row>
    <row r="16228" spans="5:5" ht="14.25" thickTop="1" thickBot="1">
      <c r="E16228"/>
    </row>
    <row r="16229" spans="5:5" ht="14.25" thickTop="1" thickBot="1">
      <c r="E16229"/>
    </row>
    <row r="16230" spans="5:5" ht="14.25" thickTop="1" thickBot="1">
      <c r="E16230"/>
    </row>
    <row r="16231" spans="5:5" ht="14.25" thickTop="1" thickBot="1">
      <c r="E16231"/>
    </row>
    <row r="16232" spans="5:5" ht="14.25" thickTop="1" thickBot="1">
      <c r="E16232"/>
    </row>
    <row r="16233" spans="5:5" ht="14.25" thickTop="1" thickBot="1">
      <c r="E16233"/>
    </row>
    <row r="16234" spans="5:5" ht="14.25" thickTop="1" thickBot="1">
      <c r="E16234"/>
    </row>
    <row r="16235" spans="5:5" ht="14.25" thickTop="1" thickBot="1">
      <c r="E16235"/>
    </row>
    <row r="16236" spans="5:5" ht="14.25" thickTop="1" thickBot="1">
      <c r="E16236"/>
    </row>
    <row r="16237" spans="5:5" ht="14.25" thickTop="1" thickBot="1">
      <c r="E16237"/>
    </row>
    <row r="16238" spans="5:5" ht="14.25" thickTop="1" thickBot="1">
      <c r="E16238"/>
    </row>
    <row r="16239" spans="5:5" ht="14.25" thickTop="1" thickBot="1">
      <c r="E16239"/>
    </row>
    <row r="16240" spans="5:5" ht="14.25" thickTop="1" thickBot="1">
      <c r="E16240"/>
    </row>
    <row r="16241" spans="5:5" ht="14.25" thickTop="1" thickBot="1">
      <c r="E16241"/>
    </row>
    <row r="16242" spans="5:5" ht="14.25" thickTop="1" thickBot="1">
      <c r="E16242"/>
    </row>
    <row r="16243" spans="5:5" ht="14.25" thickTop="1" thickBot="1">
      <c r="E16243"/>
    </row>
    <row r="16244" spans="5:5" ht="14.25" thickTop="1" thickBot="1">
      <c r="E16244"/>
    </row>
    <row r="16245" spans="5:5" ht="14.25" thickTop="1" thickBot="1">
      <c r="E16245"/>
    </row>
    <row r="16246" spans="5:5" ht="14.25" thickTop="1" thickBot="1">
      <c r="E16246"/>
    </row>
    <row r="16247" spans="5:5" ht="14.25" thickTop="1" thickBot="1">
      <c r="E16247"/>
    </row>
    <row r="16248" spans="5:5" ht="14.25" thickTop="1" thickBot="1">
      <c r="E16248"/>
    </row>
    <row r="16249" spans="5:5" ht="14.25" thickTop="1" thickBot="1">
      <c r="E16249"/>
    </row>
    <row r="16250" spans="5:5" ht="14.25" thickTop="1" thickBot="1">
      <c r="E16250"/>
    </row>
    <row r="16251" spans="5:5" ht="14.25" thickTop="1" thickBot="1">
      <c r="E16251"/>
    </row>
    <row r="16252" spans="5:5" ht="14.25" thickTop="1" thickBot="1">
      <c r="E16252"/>
    </row>
    <row r="16253" spans="5:5" ht="14.25" thickTop="1" thickBot="1">
      <c r="E16253"/>
    </row>
    <row r="16254" spans="5:5" ht="14.25" thickTop="1" thickBot="1">
      <c r="E16254"/>
    </row>
    <row r="16255" spans="5:5" ht="14.25" thickTop="1" thickBot="1">
      <c r="E16255"/>
    </row>
    <row r="16256" spans="5:5" ht="14.25" thickTop="1" thickBot="1">
      <c r="E16256"/>
    </row>
    <row r="16257" spans="5:5" ht="14.25" thickTop="1" thickBot="1">
      <c r="E16257"/>
    </row>
    <row r="16258" spans="5:5" ht="14.25" thickTop="1" thickBot="1">
      <c r="E16258"/>
    </row>
    <row r="16259" spans="5:5" ht="14.25" thickTop="1" thickBot="1">
      <c r="E16259"/>
    </row>
    <row r="16260" spans="5:5" ht="14.25" thickTop="1" thickBot="1">
      <c r="E16260"/>
    </row>
    <row r="16261" spans="5:5" ht="14.25" thickTop="1" thickBot="1">
      <c r="E16261"/>
    </row>
    <row r="16262" spans="5:5" ht="14.25" thickTop="1" thickBot="1">
      <c r="E16262"/>
    </row>
    <row r="16263" spans="5:5" ht="14.25" thickTop="1" thickBot="1">
      <c r="E16263"/>
    </row>
    <row r="16264" spans="5:5" ht="14.25" thickTop="1" thickBot="1">
      <c r="E16264"/>
    </row>
    <row r="16265" spans="5:5" ht="14.25" thickTop="1" thickBot="1">
      <c r="E16265"/>
    </row>
    <row r="16266" spans="5:5" ht="14.25" thickTop="1" thickBot="1">
      <c r="E16266"/>
    </row>
    <row r="16267" spans="5:5" ht="14.25" thickTop="1" thickBot="1">
      <c r="E16267"/>
    </row>
    <row r="16268" spans="5:5" ht="14.25" thickTop="1" thickBot="1">
      <c r="E16268"/>
    </row>
    <row r="16269" spans="5:5" ht="14.25" thickTop="1" thickBot="1">
      <c r="E16269"/>
    </row>
    <row r="16270" spans="5:5" ht="14.25" thickTop="1" thickBot="1">
      <c r="E16270"/>
    </row>
    <row r="16271" spans="5:5" ht="14.25" thickTop="1" thickBot="1">
      <c r="E16271"/>
    </row>
    <row r="16272" spans="5:5" ht="14.25" thickTop="1" thickBot="1">
      <c r="E16272"/>
    </row>
    <row r="16273" spans="5:5" ht="14.25" thickTop="1" thickBot="1">
      <c r="E16273"/>
    </row>
    <row r="16274" spans="5:5" ht="14.25" thickTop="1" thickBot="1">
      <c r="E16274"/>
    </row>
    <row r="16275" spans="5:5" ht="14.25" thickTop="1" thickBot="1">
      <c r="E16275"/>
    </row>
    <row r="16276" spans="5:5" ht="14.25" thickTop="1" thickBot="1">
      <c r="E16276"/>
    </row>
    <row r="16277" spans="5:5" ht="14.25" thickTop="1" thickBot="1">
      <c r="E16277"/>
    </row>
    <row r="16278" spans="5:5" ht="14.25" thickTop="1" thickBot="1">
      <c r="E16278"/>
    </row>
    <row r="16279" spans="5:5" ht="14.25" thickTop="1" thickBot="1">
      <c r="E16279"/>
    </row>
    <row r="16280" spans="5:5" ht="14.25" thickTop="1" thickBot="1">
      <c r="E16280"/>
    </row>
    <row r="16281" spans="5:5" ht="14.25" thickTop="1" thickBot="1">
      <c r="E16281"/>
    </row>
    <row r="16282" spans="5:5" ht="14.25" thickTop="1" thickBot="1">
      <c r="E16282"/>
    </row>
    <row r="16283" spans="5:5" ht="14.25" thickTop="1" thickBot="1">
      <c r="E16283"/>
    </row>
    <row r="16284" spans="5:5" ht="14.25" thickTop="1" thickBot="1">
      <c r="E16284"/>
    </row>
    <row r="16285" spans="5:5" ht="14.25" thickTop="1" thickBot="1">
      <c r="E16285"/>
    </row>
    <row r="16286" spans="5:5" ht="14.25" thickTop="1" thickBot="1">
      <c r="E16286"/>
    </row>
    <row r="16287" spans="5:5" ht="14.25" thickTop="1" thickBot="1">
      <c r="E16287"/>
    </row>
    <row r="16288" spans="5:5" ht="14.25" thickTop="1" thickBot="1">
      <c r="E16288"/>
    </row>
    <row r="16289" spans="5:5" ht="14.25" thickTop="1" thickBot="1">
      <c r="E16289"/>
    </row>
    <row r="16290" spans="5:5" ht="14.25" thickTop="1" thickBot="1">
      <c r="E16290"/>
    </row>
    <row r="16291" spans="5:5" ht="14.25" thickTop="1" thickBot="1">
      <c r="E16291"/>
    </row>
    <row r="16292" spans="5:5" ht="14.25" thickTop="1" thickBot="1">
      <c r="E16292"/>
    </row>
    <row r="16293" spans="5:5" ht="14.25" thickTop="1" thickBot="1">
      <c r="E16293"/>
    </row>
    <row r="16294" spans="5:5" ht="14.25" thickTop="1" thickBot="1">
      <c r="E16294"/>
    </row>
    <row r="16295" spans="5:5" ht="14.25" thickTop="1" thickBot="1">
      <c r="E16295"/>
    </row>
    <row r="16296" spans="5:5" ht="14.25" thickTop="1" thickBot="1">
      <c r="E16296"/>
    </row>
    <row r="16297" spans="5:5" ht="14.25" thickTop="1" thickBot="1">
      <c r="E16297"/>
    </row>
    <row r="16298" spans="5:5" ht="14.25" thickTop="1" thickBot="1">
      <c r="E16298"/>
    </row>
    <row r="16299" spans="5:5" ht="14.25" thickTop="1" thickBot="1">
      <c r="E16299"/>
    </row>
    <row r="16300" spans="5:5" ht="14.25" thickTop="1" thickBot="1">
      <c r="E16300"/>
    </row>
    <row r="16301" spans="5:5" ht="14.25" thickTop="1" thickBot="1">
      <c r="E16301"/>
    </row>
    <row r="16302" spans="5:5" ht="14.25" thickTop="1" thickBot="1">
      <c r="E16302"/>
    </row>
    <row r="16303" spans="5:5" ht="14.25" thickTop="1" thickBot="1">
      <c r="E16303"/>
    </row>
    <row r="16304" spans="5:5" ht="14.25" thickTop="1" thickBot="1">
      <c r="E16304"/>
    </row>
    <row r="16305" spans="5:5" ht="14.25" thickTop="1" thickBot="1">
      <c r="E16305"/>
    </row>
    <row r="16306" spans="5:5" ht="14.25" thickTop="1" thickBot="1">
      <c r="E16306"/>
    </row>
    <row r="16307" spans="5:5" ht="14.25" thickTop="1" thickBot="1">
      <c r="E16307"/>
    </row>
    <row r="16308" spans="5:5" ht="14.25" thickTop="1" thickBot="1">
      <c r="E16308"/>
    </row>
    <row r="16309" spans="5:5" ht="14.25" thickTop="1" thickBot="1">
      <c r="E16309"/>
    </row>
    <row r="16310" spans="5:5" ht="14.25" thickTop="1" thickBot="1">
      <c r="E16310"/>
    </row>
    <row r="16311" spans="5:5" ht="14.25" thickTop="1" thickBot="1">
      <c r="E16311"/>
    </row>
    <row r="16312" spans="5:5" ht="14.25" thickTop="1" thickBot="1">
      <c r="E16312"/>
    </row>
    <row r="16313" spans="5:5" ht="14.25" thickTop="1" thickBot="1">
      <c r="E16313"/>
    </row>
    <row r="16314" spans="5:5" ht="14.25" thickTop="1" thickBot="1">
      <c r="E16314"/>
    </row>
    <row r="16315" spans="5:5" ht="14.25" thickTop="1" thickBot="1">
      <c r="E16315"/>
    </row>
    <row r="16316" spans="5:5" ht="14.25" thickTop="1" thickBot="1">
      <c r="E16316"/>
    </row>
    <row r="16317" spans="5:5" ht="14.25" thickTop="1" thickBot="1">
      <c r="E16317"/>
    </row>
    <row r="16318" spans="5:5" ht="14.25" thickTop="1" thickBot="1">
      <c r="E16318"/>
    </row>
    <row r="16319" spans="5:5" ht="14.25" thickTop="1" thickBot="1">
      <c r="E16319"/>
    </row>
    <row r="16320" spans="5:5" ht="14.25" thickTop="1" thickBot="1">
      <c r="E16320"/>
    </row>
    <row r="16321" spans="5:5" ht="14.25" thickTop="1" thickBot="1">
      <c r="E16321"/>
    </row>
    <row r="16322" spans="5:5" ht="14.25" thickTop="1" thickBot="1">
      <c r="E16322"/>
    </row>
    <row r="16323" spans="5:5" ht="14.25" thickTop="1" thickBot="1">
      <c r="E16323"/>
    </row>
    <row r="16324" spans="5:5" ht="14.25" thickTop="1" thickBot="1">
      <c r="E16324"/>
    </row>
    <row r="16325" spans="5:5" ht="14.25" thickTop="1" thickBot="1">
      <c r="E16325"/>
    </row>
    <row r="16326" spans="5:5" ht="14.25" thickTop="1" thickBot="1">
      <c r="E16326"/>
    </row>
    <row r="16327" spans="5:5" ht="14.25" thickTop="1" thickBot="1">
      <c r="E16327"/>
    </row>
    <row r="16328" spans="5:5" ht="14.25" thickTop="1" thickBot="1">
      <c r="E16328"/>
    </row>
    <row r="16329" spans="5:5" ht="14.25" thickTop="1" thickBot="1">
      <c r="E16329"/>
    </row>
    <row r="16330" spans="5:5" ht="14.25" thickTop="1" thickBot="1">
      <c r="E16330"/>
    </row>
    <row r="16331" spans="5:5" ht="14.25" thickTop="1" thickBot="1">
      <c r="E16331"/>
    </row>
    <row r="16332" spans="5:5" ht="14.25" thickTop="1" thickBot="1">
      <c r="E16332"/>
    </row>
    <row r="16333" spans="5:5" ht="14.25" thickTop="1" thickBot="1">
      <c r="E16333"/>
    </row>
    <row r="16334" spans="5:5" ht="14.25" thickTop="1" thickBot="1">
      <c r="E16334"/>
    </row>
    <row r="16335" spans="5:5" ht="14.25" thickTop="1" thickBot="1">
      <c r="E16335"/>
    </row>
    <row r="16336" spans="5:5" ht="14.25" thickTop="1" thickBot="1">
      <c r="E16336"/>
    </row>
    <row r="16337" spans="5:5" ht="14.25" thickTop="1" thickBot="1">
      <c r="E16337"/>
    </row>
    <row r="16338" spans="5:5" ht="14.25" thickTop="1" thickBot="1">
      <c r="E16338"/>
    </row>
    <row r="16339" spans="5:5" ht="14.25" thickTop="1" thickBot="1">
      <c r="E16339"/>
    </row>
    <row r="16340" spans="5:5" ht="14.25" thickTop="1" thickBot="1">
      <c r="E16340"/>
    </row>
    <row r="16341" spans="5:5" ht="14.25" thickTop="1" thickBot="1">
      <c r="E16341"/>
    </row>
    <row r="16342" spans="5:5" ht="14.25" thickTop="1" thickBot="1">
      <c r="E16342"/>
    </row>
    <row r="16343" spans="5:5" ht="14.25" thickTop="1" thickBot="1">
      <c r="E16343"/>
    </row>
    <row r="16344" spans="5:5" ht="14.25" thickTop="1" thickBot="1">
      <c r="E16344"/>
    </row>
    <row r="16345" spans="5:5" ht="14.25" thickTop="1" thickBot="1">
      <c r="E16345"/>
    </row>
    <row r="16346" spans="5:5" ht="14.25" thickTop="1" thickBot="1">
      <c r="E16346"/>
    </row>
    <row r="16347" spans="5:5" ht="14.25" thickTop="1" thickBot="1">
      <c r="E16347"/>
    </row>
    <row r="16348" spans="5:5" ht="14.25" thickTop="1" thickBot="1">
      <c r="E16348"/>
    </row>
    <row r="16349" spans="5:5" ht="14.25" thickTop="1" thickBot="1">
      <c r="E16349"/>
    </row>
    <row r="16350" spans="5:5" ht="14.25" thickTop="1" thickBot="1">
      <c r="E16350"/>
    </row>
    <row r="16351" spans="5:5" ht="14.25" thickTop="1" thickBot="1">
      <c r="E16351"/>
    </row>
    <row r="16352" spans="5:5" ht="14.25" thickTop="1" thickBot="1">
      <c r="E16352"/>
    </row>
    <row r="16353" spans="5:5" ht="14.25" thickTop="1" thickBot="1">
      <c r="E16353"/>
    </row>
    <row r="16354" spans="5:5" ht="14.25" thickTop="1" thickBot="1">
      <c r="E16354"/>
    </row>
    <row r="16355" spans="5:5" ht="14.25" thickTop="1" thickBot="1">
      <c r="E16355"/>
    </row>
    <row r="16356" spans="5:5" ht="14.25" thickTop="1" thickBot="1">
      <c r="E16356"/>
    </row>
    <row r="16357" spans="5:5" ht="14.25" thickTop="1" thickBot="1">
      <c r="E16357"/>
    </row>
    <row r="16358" spans="5:5" ht="14.25" thickTop="1" thickBot="1">
      <c r="E16358"/>
    </row>
    <row r="16359" spans="5:5" ht="14.25" thickTop="1" thickBot="1">
      <c r="E16359"/>
    </row>
    <row r="16360" spans="5:5" ht="14.25" thickTop="1" thickBot="1">
      <c r="E16360"/>
    </row>
    <row r="16361" spans="5:5" ht="14.25" thickTop="1" thickBot="1">
      <c r="E16361"/>
    </row>
    <row r="16362" spans="5:5" ht="14.25" thickTop="1" thickBot="1">
      <c r="E16362"/>
    </row>
    <row r="16363" spans="5:5" ht="14.25" thickTop="1" thickBot="1">
      <c r="E16363"/>
    </row>
    <row r="16364" spans="5:5" ht="14.25" thickTop="1" thickBot="1">
      <c r="E16364"/>
    </row>
    <row r="16365" spans="5:5" ht="14.25" thickTop="1" thickBot="1">
      <c r="E16365"/>
    </row>
    <row r="16366" spans="5:5" ht="14.25" thickTop="1" thickBot="1">
      <c r="E16366"/>
    </row>
    <row r="16367" spans="5:5" ht="14.25" thickTop="1" thickBot="1">
      <c r="E16367"/>
    </row>
    <row r="16368" spans="5:5" ht="14.25" thickTop="1" thickBot="1">
      <c r="E16368"/>
    </row>
    <row r="16369" spans="5:5" ht="14.25" thickTop="1" thickBot="1">
      <c r="E16369"/>
    </row>
    <row r="16370" spans="5:5" ht="14.25" thickTop="1" thickBot="1">
      <c r="E16370"/>
    </row>
    <row r="16371" spans="5:5" ht="14.25" thickTop="1" thickBot="1">
      <c r="E16371"/>
    </row>
    <row r="16372" spans="5:5" ht="14.25" thickTop="1" thickBot="1">
      <c r="E16372"/>
    </row>
    <row r="16373" spans="5:5" ht="14.25" thickTop="1" thickBot="1">
      <c r="E16373"/>
    </row>
    <row r="16374" spans="5:5" ht="14.25" thickTop="1" thickBot="1">
      <c r="E16374"/>
    </row>
    <row r="16375" spans="5:5" ht="14.25" thickTop="1" thickBot="1">
      <c r="E16375"/>
    </row>
    <row r="16376" spans="5:5" ht="14.25" thickTop="1" thickBot="1">
      <c r="E16376"/>
    </row>
    <row r="16377" spans="5:5" ht="14.25" thickTop="1" thickBot="1">
      <c r="E16377"/>
    </row>
    <row r="16378" spans="5:5" ht="14.25" thickTop="1" thickBot="1">
      <c r="E16378"/>
    </row>
    <row r="16379" spans="5:5" ht="14.25" thickTop="1" thickBot="1">
      <c r="E16379"/>
    </row>
    <row r="16380" spans="5:5" ht="14.25" thickTop="1" thickBot="1">
      <c r="E16380"/>
    </row>
    <row r="16381" spans="5:5" ht="14.25" thickTop="1" thickBot="1">
      <c r="E16381"/>
    </row>
    <row r="16382" spans="5:5" ht="14.25" thickTop="1" thickBot="1">
      <c r="E16382"/>
    </row>
    <row r="16383" spans="5:5" ht="14.25" thickTop="1" thickBot="1">
      <c r="E16383"/>
    </row>
    <row r="16384" spans="5:5" ht="14.25" thickTop="1" thickBot="1">
      <c r="E16384"/>
    </row>
    <row r="16385" spans="5:5" ht="14.25" thickTop="1" thickBot="1">
      <c r="E16385"/>
    </row>
    <row r="16386" spans="5:5" ht="14.25" thickTop="1" thickBot="1">
      <c r="E16386"/>
    </row>
    <row r="16387" spans="5:5" ht="14.25" thickTop="1" thickBot="1">
      <c r="E16387"/>
    </row>
    <row r="16388" spans="5:5" ht="14.25" thickTop="1" thickBot="1">
      <c r="E16388"/>
    </row>
    <row r="16389" spans="5:5" ht="14.25" thickTop="1" thickBot="1">
      <c r="E16389"/>
    </row>
    <row r="16390" spans="5:5" ht="14.25" thickTop="1" thickBot="1">
      <c r="E16390"/>
    </row>
    <row r="16391" spans="5:5" ht="14.25" thickTop="1" thickBot="1">
      <c r="E16391"/>
    </row>
    <row r="16392" spans="5:5" ht="14.25" thickTop="1" thickBot="1">
      <c r="E16392"/>
    </row>
    <row r="16393" spans="5:5" ht="14.25" thickTop="1" thickBot="1">
      <c r="E16393"/>
    </row>
    <row r="16394" spans="5:5" ht="14.25" thickTop="1" thickBot="1">
      <c r="E16394"/>
    </row>
    <row r="16395" spans="5:5" ht="14.25" thickTop="1" thickBot="1">
      <c r="E16395"/>
    </row>
    <row r="16396" spans="5:5" ht="14.25" thickTop="1" thickBot="1">
      <c r="E16396"/>
    </row>
    <row r="16397" spans="5:5" ht="14.25" thickTop="1" thickBot="1">
      <c r="E16397"/>
    </row>
    <row r="16398" spans="5:5" ht="14.25" thickTop="1" thickBot="1">
      <c r="E16398"/>
    </row>
    <row r="16399" spans="5:5" ht="14.25" thickTop="1" thickBot="1">
      <c r="E16399"/>
    </row>
    <row r="16400" spans="5:5" ht="14.25" thickTop="1" thickBot="1">
      <c r="E16400"/>
    </row>
    <row r="16401" spans="5:5" ht="14.25" thickTop="1" thickBot="1">
      <c r="E16401"/>
    </row>
    <row r="16402" spans="5:5" ht="14.25" thickTop="1" thickBot="1">
      <c r="E16402"/>
    </row>
    <row r="16403" spans="5:5" ht="14.25" thickTop="1" thickBot="1">
      <c r="E16403"/>
    </row>
    <row r="16404" spans="5:5" ht="14.25" thickTop="1" thickBot="1">
      <c r="E16404"/>
    </row>
    <row r="16405" spans="5:5" ht="14.25" thickTop="1" thickBot="1">
      <c r="E16405"/>
    </row>
    <row r="16406" spans="5:5" ht="14.25" thickTop="1" thickBot="1">
      <c r="E16406"/>
    </row>
    <row r="16407" spans="5:5" ht="14.25" thickTop="1" thickBot="1">
      <c r="E16407"/>
    </row>
    <row r="16408" spans="5:5" ht="14.25" thickTop="1" thickBot="1">
      <c r="E16408"/>
    </row>
    <row r="16409" spans="5:5" ht="14.25" thickTop="1" thickBot="1">
      <c r="E16409"/>
    </row>
    <row r="16410" spans="5:5" ht="14.25" thickTop="1" thickBot="1">
      <c r="E16410"/>
    </row>
    <row r="16411" spans="5:5" ht="14.25" thickTop="1" thickBot="1">
      <c r="E16411"/>
    </row>
    <row r="16412" spans="5:5" ht="14.25" thickTop="1" thickBot="1">
      <c r="E16412"/>
    </row>
    <row r="16413" spans="5:5" ht="14.25" thickTop="1" thickBot="1">
      <c r="E16413"/>
    </row>
    <row r="16414" spans="5:5" ht="14.25" thickTop="1" thickBot="1">
      <c r="E16414"/>
    </row>
    <row r="16415" spans="5:5" ht="14.25" thickTop="1" thickBot="1">
      <c r="E16415"/>
    </row>
    <row r="16416" spans="5:5" ht="14.25" thickTop="1" thickBot="1">
      <c r="E16416"/>
    </row>
    <row r="16417" spans="5:5" ht="14.25" thickTop="1" thickBot="1">
      <c r="E16417"/>
    </row>
    <row r="16418" spans="5:5" ht="14.25" thickTop="1" thickBot="1">
      <c r="E16418"/>
    </row>
    <row r="16419" spans="5:5" ht="14.25" thickTop="1" thickBot="1">
      <c r="E16419"/>
    </row>
    <row r="16420" spans="5:5" ht="14.25" thickTop="1" thickBot="1">
      <c r="E16420"/>
    </row>
    <row r="16421" spans="5:5" ht="14.25" thickTop="1" thickBot="1">
      <c r="E16421"/>
    </row>
    <row r="16422" spans="5:5" ht="14.25" thickTop="1" thickBot="1">
      <c r="E16422"/>
    </row>
    <row r="16423" spans="5:5" ht="14.25" thickTop="1" thickBot="1">
      <c r="E16423"/>
    </row>
    <row r="16424" spans="5:5" ht="14.25" thickTop="1" thickBot="1">
      <c r="E16424"/>
    </row>
    <row r="16425" spans="5:5" ht="14.25" thickTop="1" thickBot="1">
      <c r="E16425"/>
    </row>
    <row r="16426" spans="5:5" ht="14.25" thickTop="1" thickBot="1">
      <c r="E16426"/>
    </row>
    <row r="16427" spans="5:5" ht="14.25" thickTop="1" thickBot="1">
      <c r="E16427"/>
    </row>
    <row r="16428" spans="5:5" ht="14.25" thickTop="1" thickBot="1">
      <c r="E16428"/>
    </row>
    <row r="16429" spans="5:5" ht="14.25" thickTop="1" thickBot="1">
      <c r="E16429"/>
    </row>
    <row r="16430" spans="5:5" ht="14.25" thickTop="1" thickBot="1">
      <c r="E16430"/>
    </row>
    <row r="16431" spans="5:5" ht="14.25" thickTop="1" thickBot="1">
      <c r="E16431"/>
    </row>
    <row r="16432" spans="5:5" ht="14.25" thickTop="1" thickBot="1">
      <c r="E16432"/>
    </row>
    <row r="16433" spans="5:5" ht="14.25" thickTop="1" thickBot="1">
      <c r="E16433"/>
    </row>
    <row r="16434" spans="5:5" ht="14.25" thickTop="1" thickBot="1">
      <c r="E16434"/>
    </row>
    <row r="16435" spans="5:5" ht="14.25" thickTop="1" thickBot="1">
      <c r="E16435"/>
    </row>
    <row r="16436" spans="5:5" ht="14.25" thickTop="1" thickBot="1">
      <c r="E16436"/>
    </row>
    <row r="16437" spans="5:5" ht="14.25" thickTop="1" thickBot="1">
      <c r="E16437"/>
    </row>
    <row r="16438" spans="5:5" ht="14.25" thickTop="1" thickBot="1">
      <c r="E16438"/>
    </row>
    <row r="16439" spans="5:5" ht="14.25" thickTop="1" thickBot="1">
      <c r="E16439"/>
    </row>
    <row r="16440" spans="5:5" ht="14.25" thickTop="1" thickBot="1">
      <c r="E16440"/>
    </row>
    <row r="16441" spans="5:5" ht="14.25" thickTop="1" thickBot="1">
      <c r="E16441"/>
    </row>
    <row r="16442" spans="5:5" ht="14.25" thickTop="1" thickBot="1">
      <c r="E16442"/>
    </row>
    <row r="16443" spans="5:5" ht="14.25" thickTop="1" thickBot="1">
      <c r="E16443"/>
    </row>
    <row r="16444" spans="5:5" ht="14.25" thickTop="1" thickBot="1">
      <c r="E16444"/>
    </row>
    <row r="16445" spans="5:5" ht="14.25" thickTop="1" thickBot="1">
      <c r="E16445"/>
    </row>
    <row r="16446" spans="5:5" ht="14.25" thickTop="1" thickBot="1">
      <c r="E16446"/>
    </row>
    <row r="16447" spans="5:5" ht="14.25" thickTop="1" thickBot="1">
      <c r="E16447"/>
    </row>
    <row r="16448" spans="5:5" ht="14.25" thickTop="1" thickBot="1">
      <c r="E16448"/>
    </row>
    <row r="16449" spans="5:5" ht="14.25" thickTop="1" thickBot="1">
      <c r="E16449"/>
    </row>
    <row r="16450" spans="5:5" ht="14.25" thickTop="1" thickBot="1">
      <c r="E16450"/>
    </row>
    <row r="16451" spans="5:5" ht="14.25" thickTop="1" thickBot="1">
      <c r="E16451"/>
    </row>
    <row r="16452" spans="5:5" ht="14.25" thickTop="1" thickBot="1">
      <c r="E16452"/>
    </row>
    <row r="16453" spans="5:5" ht="14.25" thickTop="1" thickBot="1">
      <c r="E16453"/>
    </row>
    <row r="16454" spans="5:5" ht="14.25" thickTop="1" thickBot="1">
      <c r="E16454"/>
    </row>
    <row r="16455" spans="5:5" ht="14.25" thickTop="1" thickBot="1">
      <c r="E16455"/>
    </row>
    <row r="16456" spans="5:5" ht="14.25" thickTop="1" thickBot="1">
      <c r="E16456"/>
    </row>
    <row r="16457" spans="5:5" ht="14.25" thickTop="1" thickBot="1">
      <c r="E16457"/>
    </row>
    <row r="16458" spans="5:5" ht="14.25" thickTop="1" thickBot="1">
      <c r="E16458"/>
    </row>
    <row r="16459" spans="5:5" ht="14.25" thickTop="1" thickBot="1">
      <c r="E16459"/>
    </row>
    <row r="16460" spans="5:5" ht="14.25" thickTop="1" thickBot="1">
      <c r="E16460"/>
    </row>
    <row r="16461" spans="5:5" ht="14.25" thickTop="1" thickBot="1">
      <c r="E16461"/>
    </row>
    <row r="16462" spans="5:5" ht="14.25" thickTop="1" thickBot="1">
      <c r="E16462"/>
    </row>
    <row r="16463" spans="5:5" ht="14.25" thickTop="1" thickBot="1">
      <c r="E16463"/>
    </row>
    <row r="16464" spans="5:5" ht="14.25" thickTop="1" thickBot="1">
      <c r="E16464"/>
    </row>
    <row r="16465" spans="5:5" ht="14.25" thickTop="1" thickBot="1">
      <c r="E16465"/>
    </row>
    <row r="16466" spans="5:5" ht="14.25" thickTop="1" thickBot="1">
      <c r="E16466"/>
    </row>
    <row r="16467" spans="5:5" ht="14.25" thickTop="1" thickBot="1">
      <c r="E16467"/>
    </row>
    <row r="16468" spans="5:5" ht="14.25" thickTop="1" thickBot="1">
      <c r="E16468"/>
    </row>
    <row r="16469" spans="5:5" ht="14.25" thickTop="1" thickBot="1">
      <c r="E16469"/>
    </row>
    <row r="16470" spans="5:5" ht="14.25" thickTop="1" thickBot="1">
      <c r="E16470"/>
    </row>
    <row r="16471" spans="5:5" ht="14.25" thickTop="1" thickBot="1">
      <c r="E16471"/>
    </row>
    <row r="16472" spans="5:5" ht="14.25" thickTop="1" thickBot="1">
      <c r="E16472"/>
    </row>
    <row r="16473" spans="5:5" ht="14.25" thickTop="1" thickBot="1">
      <c r="E16473"/>
    </row>
    <row r="16474" spans="5:5" ht="14.25" thickTop="1" thickBot="1">
      <c r="E16474"/>
    </row>
    <row r="16475" spans="5:5" ht="14.25" thickTop="1" thickBot="1">
      <c r="E16475"/>
    </row>
    <row r="16476" spans="5:5" ht="14.25" thickTop="1" thickBot="1">
      <c r="E16476"/>
    </row>
    <row r="16477" spans="5:5" ht="14.25" thickTop="1" thickBot="1">
      <c r="E16477"/>
    </row>
    <row r="16478" spans="5:5" ht="14.25" thickTop="1" thickBot="1">
      <c r="E16478"/>
    </row>
    <row r="16479" spans="5:5" ht="14.25" thickTop="1" thickBot="1">
      <c r="E16479"/>
    </row>
    <row r="16480" spans="5:5" ht="14.25" thickTop="1" thickBot="1">
      <c r="E16480"/>
    </row>
    <row r="16481" spans="5:5" ht="14.25" thickTop="1" thickBot="1">
      <c r="E16481"/>
    </row>
    <row r="16482" spans="5:5" ht="14.25" thickTop="1" thickBot="1">
      <c r="E16482"/>
    </row>
    <row r="16483" spans="5:5" ht="14.25" thickTop="1" thickBot="1">
      <c r="E16483"/>
    </row>
    <row r="16484" spans="5:5" ht="14.25" thickTop="1" thickBot="1">
      <c r="E16484"/>
    </row>
    <row r="16485" spans="5:5" ht="14.25" thickTop="1" thickBot="1">
      <c r="E16485"/>
    </row>
    <row r="16486" spans="5:5" ht="14.25" thickTop="1" thickBot="1">
      <c r="E16486"/>
    </row>
    <row r="16487" spans="5:5" ht="14.25" thickTop="1" thickBot="1">
      <c r="E16487"/>
    </row>
    <row r="16488" spans="5:5" ht="14.25" thickTop="1" thickBot="1">
      <c r="E16488"/>
    </row>
    <row r="16489" spans="5:5" ht="14.25" thickTop="1" thickBot="1">
      <c r="E16489"/>
    </row>
    <row r="16490" spans="5:5" ht="14.25" thickTop="1" thickBot="1">
      <c r="E16490"/>
    </row>
    <row r="16491" spans="5:5" ht="14.25" thickTop="1" thickBot="1">
      <c r="E16491"/>
    </row>
    <row r="16492" spans="5:5" ht="14.25" thickTop="1" thickBot="1">
      <c r="E16492"/>
    </row>
    <row r="16493" spans="5:5" ht="14.25" thickTop="1" thickBot="1">
      <c r="E16493"/>
    </row>
    <row r="16494" spans="5:5" ht="14.25" thickTop="1" thickBot="1">
      <c r="E16494"/>
    </row>
    <row r="16495" spans="5:5" ht="14.25" thickTop="1" thickBot="1">
      <c r="E16495"/>
    </row>
    <row r="16496" spans="5:5" ht="14.25" thickTop="1" thickBot="1">
      <c r="E16496"/>
    </row>
    <row r="16497" spans="5:5" ht="14.25" thickTop="1" thickBot="1">
      <c r="E16497"/>
    </row>
    <row r="16498" spans="5:5" ht="14.25" thickTop="1" thickBot="1">
      <c r="E16498"/>
    </row>
    <row r="16499" spans="5:5" ht="14.25" thickTop="1" thickBot="1">
      <c r="E16499"/>
    </row>
    <row r="16500" spans="5:5" ht="14.25" thickTop="1" thickBot="1">
      <c r="E16500"/>
    </row>
    <row r="16501" spans="5:5" ht="14.25" thickTop="1" thickBot="1">
      <c r="E16501"/>
    </row>
    <row r="16502" spans="5:5" ht="14.25" thickTop="1" thickBot="1">
      <c r="E16502"/>
    </row>
    <row r="16503" spans="5:5" ht="14.25" thickTop="1" thickBot="1">
      <c r="E16503"/>
    </row>
    <row r="16504" spans="5:5" ht="14.25" thickTop="1" thickBot="1">
      <c r="E16504"/>
    </row>
    <row r="16505" spans="5:5" ht="14.25" thickTop="1" thickBot="1">
      <c r="E16505"/>
    </row>
    <row r="16506" spans="5:5" ht="14.25" thickTop="1" thickBot="1">
      <c r="E16506"/>
    </row>
    <row r="16507" spans="5:5" ht="14.25" thickTop="1" thickBot="1">
      <c r="E16507"/>
    </row>
    <row r="16508" spans="5:5" ht="14.25" thickTop="1" thickBot="1">
      <c r="E16508"/>
    </row>
    <row r="16509" spans="5:5" ht="14.25" thickTop="1" thickBot="1">
      <c r="E16509"/>
    </row>
    <row r="16510" spans="5:5" ht="14.25" thickTop="1" thickBot="1">
      <c r="E16510"/>
    </row>
    <row r="16511" spans="5:5" ht="14.25" thickTop="1" thickBot="1">
      <c r="E16511"/>
    </row>
    <row r="16512" spans="5:5" ht="14.25" thickTop="1" thickBot="1">
      <c r="E16512"/>
    </row>
    <row r="16513" spans="5:5" ht="14.25" thickTop="1" thickBot="1">
      <c r="E16513"/>
    </row>
    <row r="16514" spans="5:5" ht="14.25" thickTop="1" thickBot="1">
      <c r="E16514"/>
    </row>
    <row r="16515" spans="5:5" ht="14.25" thickTop="1" thickBot="1">
      <c r="E16515"/>
    </row>
    <row r="16516" spans="5:5" ht="14.25" thickTop="1" thickBot="1">
      <c r="E16516"/>
    </row>
    <row r="16517" spans="5:5" ht="14.25" thickTop="1" thickBot="1">
      <c r="E16517"/>
    </row>
    <row r="16518" spans="5:5" ht="14.25" thickTop="1" thickBot="1">
      <c r="E16518"/>
    </row>
    <row r="16519" spans="5:5" ht="14.25" thickTop="1" thickBot="1">
      <c r="E16519"/>
    </row>
    <row r="16520" spans="5:5" ht="14.25" thickTop="1" thickBot="1">
      <c r="E16520"/>
    </row>
    <row r="16521" spans="5:5" ht="14.25" thickTop="1" thickBot="1">
      <c r="E16521"/>
    </row>
    <row r="16522" spans="5:5" ht="14.25" thickTop="1" thickBot="1">
      <c r="E16522"/>
    </row>
    <row r="16523" spans="5:5" ht="14.25" thickTop="1" thickBot="1">
      <c r="E16523"/>
    </row>
    <row r="16524" spans="5:5" ht="14.25" thickTop="1" thickBot="1">
      <c r="E16524"/>
    </row>
    <row r="16525" spans="5:5" ht="14.25" thickTop="1" thickBot="1">
      <c r="E16525"/>
    </row>
    <row r="16526" spans="5:5" ht="14.25" thickTop="1" thickBot="1">
      <c r="E16526"/>
    </row>
    <row r="16527" spans="5:5" ht="14.25" thickTop="1" thickBot="1">
      <c r="E16527"/>
    </row>
    <row r="16528" spans="5:5" ht="14.25" thickTop="1" thickBot="1">
      <c r="E16528"/>
    </row>
    <row r="16529" spans="5:5" ht="14.25" thickTop="1" thickBot="1">
      <c r="E16529"/>
    </row>
    <row r="16530" spans="5:5" ht="14.25" thickTop="1" thickBot="1">
      <c r="E16530"/>
    </row>
    <row r="16531" spans="5:5" ht="14.25" thickTop="1" thickBot="1">
      <c r="E16531"/>
    </row>
    <row r="16532" spans="5:5" ht="14.25" thickTop="1" thickBot="1">
      <c r="E16532"/>
    </row>
    <row r="16533" spans="5:5" ht="14.25" thickTop="1" thickBot="1">
      <c r="E16533"/>
    </row>
    <row r="16534" spans="5:5" ht="14.25" thickTop="1" thickBot="1">
      <c r="E16534"/>
    </row>
    <row r="16535" spans="5:5" ht="14.25" thickTop="1" thickBot="1">
      <c r="E16535"/>
    </row>
    <row r="16536" spans="5:5" ht="14.25" thickTop="1" thickBot="1">
      <c r="E16536"/>
    </row>
    <row r="16537" spans="5:5" ht="14.25" thickTop="1" thickBot="1">
      <c r="E16537"/>
    </row>
    <row r="16538" spans="5:5" ht="14.25" thickTop="1" thickBot="1">
      <c r="E16538"/>
    </row>
    <row r="16539" spans="5:5" ht="14.25" thickTop="1" thickBot="1">
      <c r="E16539"/>
    </row>
    <row r="16540" spans="5:5" ht="14.25" thickTop="1" thickBot="1">
      <c r="E16540"/>
    </row>
    <row r="16541" spans="5:5" ht="14.25" thickTop="1" thickBot="1">
      <c r="E16541"/>
    </row>
    <row r="16542" spans="5:5" ht="14.25" thickTop="1" thickBot="1">
      <c r="E16542"/>
    </row>
    <row r="16543" spans="5:5" ht="14.25" thickTop="1" thickBot="1">
      <c r="E16543"/>
    </row>
    <row r="16544" spans="5:5" ht="14.25" thickTop="1" thickBot="1">
      <c r="E16544"/>
    </row>
    <row r="16545" spans="5:5" ht="14.25" thickTop="1" thickBot="1">
      <c r="E16545"/>
    </row>
    <row r="16546" spans="5:5" ht="14.25" thickTop="1" thickBot="1">
      <c r="E16546"/>
    </row>
    <row r="16547" spans="5:5" ht="14.25" thickTop="1" thickBot="1">
      <c r="E16547"/>
    </row>
    <row r="16548" spans="5:5" ht="14.25" thickTop="1" thickBot="1">
      <c r="E16548"/>
    </row>
    <row r="16549" spans="5:5" ht="14.25" thickTop="1" thickBot="1">
      <c r="E16549"/>
    </row>
    <row r="16550" spans="5:5" ht="14.25" thickTop="1" thickBot="1">
      <c r="E16550"/>
    </row>
    <row r="16551" spans="5:5" ht="14.25" thickTop="1" thickBot="1">
      <c r="E16551"/>
    </row>
    <row r="16552" spans="5:5" ht="14.25" thickTop="1" thickBot="1">
      <c r="E16552"/>
    </row>
    <row r="16553" spans="5:5" ht="14.25" thickTop="1" thickBot="1">
      <c r="E16553"/>
    </row>
    <row r="16554" spans="5:5" ht="14.25" thickTop="1" thickBot="1">
      <c r="E16554"/>
    </row>
    <row r="16555" spans="5:5" ht="14.25" thickTop="1" thickBot="1">
      <c r="E16555"/>
    </row>
    <row r="16556" spans="5:5" ht="14.25" thickTop="1" thickBot="1">
      <c r="E16556"/>
    </row>
    <row r="16557" spans="5:5" ht="14.25" thickTop="1" thickBot="1">
      <c r="E16557"/>
    </row>
    <row r="16558" spans="5:5" ht="14.25" thickTop="1" thickBot="1">
      <c r="E16558"/>
    </row>
    <row r="16559" spans="5:5" ht="14.25" thickTop="1" thickBot="1">
      <c r="E16559"/>
    </row>
    <row r="16560" spans="5:5" ht="14.25" thickTop="1" thickBot="1">
      <c r="E16560"/>
    </row>
    <row r="16561" spans="5:5" ht="14.25" thickTop="1" thickBot="1">
      <c r="E16561"/>
    </row>
    <row r="16562" spans="5:5" ht="14.25" thickTop="1" thickBot="1">
      <c r="E16562"/>
    </row>
    <row r="16563" spans="5:5" ht="14.25" thickTop="1" thickBot="1">
      <c r="E16563"/>
    </row>
    <row r="16564" spans="5:5" ht="14.25" thickTop="1" thickBot="1">
      <c r="E16564"/>
    </row>
    <row r="16565" spans="5:5" ht="14.25" thickTop="1" thickBot="1">
      <c r="E16565"/>
    </row>
    <row r="16566" spans="5:5" ht="14.25" thickTop="1" thickBot="1">
      <c r="E16566"/>
    </row>
    <row r="16567" spans="5:5" ht="14.25" thickTop="1" thickBot="1">
      <c r="E16567"/>
    </row>
    <row r="16568" spans="5:5" ht="14.25" thickTop="1" thickBot="1">
      <c r="E16568"/>
    </row>
    <row r="16569" spans="5:5" ht="14.25" thickTop="1" thickBot="1">
      <c r="E16569"/>
    </row>
    <row r="16570" spans="5:5" ht="14.25" thickTop="1" thickBot="1">
      <c r="E16570"/>
    </row>
    <row r="16571" spans="5:5" ht="14.25" thickTop="1" thickBot="1">
      <c r="E16571"/>
    </row>
    <row r="16572" spans="5:5" ht="14.25" thickTop="1" thickBot="1">
      <c r="E16572"/>
    </row>
    <row r="16573" spans="5:5" ht="14.25" thickTop="1" thickBot="1">
      <c r="E16573"/>
    </row>
    <row r="16574" spans="5:5" ht="14.25" thickTop="1" thickBot="1">
      <c r="E16574"/>
    </row>
    <row r="16575" spans="5:5" ht="14.25" thickTop="1" thickBot="1">
      <c r="E16575"/>
    </row>
    <row r="16576" spans="5:5" ht="14.25" thickTop="1" thickBot="1">
      <c r="E16576"/>
    </row>
    <row r="16577" spans="5:5" ht="14.25" thickTop="1" thickBot="1">
      <c r="E16577"/>
    </row>
    <row r="16578" spans="5:5" ht="14.25" thickTop="1" thickBot="1">
      <c r="E16578"/>
    </row>
    <row r="16579" spans="5:5" ht="14.25" thickTop="1" thickBot="1">
      <c r="E16579"/>
    </row>
    <row r="16580" spans="5:5" ht="14.25" thickTop="1" thickBot="1">
      <c r="E16580"/>
    </row>
    <row r="16581" spans="5:5" ht="14.25" thickTop="1" thickBot="1">
      <c r="E16581"/>
    </row>
    <row r="16582" spans="5:5" ht="14.25" thickTop="1" thickBot="1">
      <c r="E16582"/>
    </row>
    <row r="16583" spans="5:5" ht="14.25" thickTop="1" thickBot="1">
      <c r="E16583"/>
    </row>
    <row r="16584" spans="5:5" ht="14.25" thickTop="1" thickBot="1">
      <c r="E16584"/>
    </row>
    <row r="16585" spans="5:5" ht="14.25" thickTop="1" thickBot="1">
      <c r="E16585"/>
    </row>
    <row r="16586" spans="5:5" ht="14.25" thickTop="1" thickBot="1">
      <c r="E16586"/>
    </row>
    <row r="16587" spans="5:5" ht="14.25" thickTop="1" thickBot="1">
      <c r="E16587"/>
    </row>
    <row r="16588" spans="5:5" ht="14.25" thickTop="1" thickBot="1">
      <c r="E16588"/>
    </row>
    <row r="16589" spans="5:5" ht="14.25" thickTop="1" thickBot="1">
      <c r="E16589"/>
    </row>
    <row r="16590" spans="5:5" ht="14.25" thickTop="1" thickBot="1">
      <c r="E16590"/>
    </row>
    <row r="16591" spans="5:5" ht="14.25" thickTop="1" thickBot="1">
      <c r="E16591"/>
    </row>
    <row r="16592" spans="5:5" ht="14.25" thickTop="1" thickBot="1">
      <c r="E16592"/>
    </row>
    <row r="16593" spans="5:5" ht="14.25" thickTop="1" thickBot="1">
      <c r="E16593"/>
    </row>
    <row r="16594" spans="5:5" ht="14.25" thickTop="1" thickBot="1">
      <c r="E16594"/>
    </row>
    <row r="16595" spans="5:5" ht="14.25" thickTop="1" thickBot="1">
      <c r="E16595"/>
    </row>
    <row r="16596" spans="5:5" ht="14.25" thickTop="1" thickBot="1">
      <c r="E16596"/>
    </row>
    <row r="16597" spans="5:5" ht="14.25" thickTop="1" thickBot="1">
      <c r="E16597"/>
    </row>
    <row r="16598" spans="5:5" ht="14.25" thickTop="1" thickBot="1">
      <c r="E16598"/>
    </row>
    <row r="16599" spans="5:5" ht="14.25" thickTop="1" thickBot="1">
      <c r="E16599"/>
    </row>
    <row r="16600" spans="5:5" ht="14.25" thickTop="1" thickBot="1">
      <c r="E16600"/>
    </row>
    <row r="16601" spans="5:5" ht="14.25" thickTop="1" thickBot="1">
      <c r="E16601"/>
    </row>
    <row r="16602" spans="5:5" ht="14.25" thickTop="1" thickBot="1">
      <c r="E16602"/>
    </row>
    <row r="16603" spans="5:5" ht="14.25" thickTop="1" thickBot="1">
      <c r="E16603"/>
    </row>
    <row r="16604" spans="5:5" ht="14.25" thickTop="1" thickBot="1">
      <c r="E16604"/>
    </row>
    <row r="16605" spans="5:5" ht="14.25" thickTop="1" thickBot="1">
      <c r="E16605"/>
    </row>
    <row r="16606" spans="5:5" ht="14.25" thickTop="1" thickBot="1">
      <c r="E16606"/>
    </row>
    <row r="16607" spans="5:5" ht="14.25" thickTop="1" thickBot="1">
      <c r="E16607"/>
    </row>
    <row r="16608" spans="5:5" ht="14.25" thickTop="1" thickBot="1">
      <c r="E16608"/>
    </row>
    <row r="16609" spans="5:5" ht="14.25" thickTop="1" thickBot="1">
      <c r="E16609"/>
    </row>
    <row r="16610" spans="5:5" ht="14.25" thickTop="1" thickBot="1">
      <c r="E16610"/>
    </row>
    <row r="16611" spans="5:5" ht="14.25" thickTop="1" thickBot="1">
      <c r="E16611"/>
    </row>
    <row r="16612" spans="5:5" ht="14.25" thickTop="1" thickBot="1">
      <c r="E16612"/>
    </row>
    <row r="16613" spans="5:5" ht="14.25" thickTop="1" thickBot="1">
      <c r="E16613"/>
    </row>
    <row r="16614" spans="5:5" ht="14.25" thickTop="1" thickBot="1">
      <c r="E16614"/>
    </row>
    <row r="16615" spans="5:5" ht="14.25" thickTop="1" thickBot="1">
      <c r="E16615"/>
    </row>
    <row r="16616" spans="5:5" ht="14.25" thickTop="1" thickBot="1">
      <c r="E16616"/>
    </row>
    <row r="16617" spans="5:5" ht="14.25" thickTop="1" thickBot="1">
      <c r="E16617"/>
    </row>
    <row r="16618" spans="5:5" ht="14.25" thickTop="1" thickBot="1">
      <c r="E16618"/>
    </row>
    <row r="16619" spans="5:5" ht="14.25" thickTop="1" thickBot="1">
      <c r="E16619"/>
    </row>
    <row r="16620" spans="5:5" ht="14.25" thickTop="1" thickBot="1">
      <c r="E16620"/>
    </row>
    <row r="16621" spans="5:5" ht="14.25" thickTop="1" thickBot="1">
      <c r="E16621"/>
    </row>
    <row r="16622" spans="5:5" ht="14.25" thickTop="1" thickBot="1">
      <c r="E16622"/>
    </row>
    <row r="16623" spans="5:5" ht="14.25" thickTop="1" thickBot="1">
      <c r="E16623"/>
    </row>
    <row r="16624" spans="5:5" ht="14.25" thickTop="1" thickBot="1">
      <c r="E16624"/>
    </row>
    <row r="16625" spans="5:5" ht="14.25" thickTop="1" thickBot="1">
      <c r="E16625"/>
    </row>
    <row r="16626" spans="5:5" ht="14.25" thickTop="1" thickBot="1">
      <c r="E16626"/>
    </row>
    <row r="16627" spans="5:5" ht="14.25" thickTop="1" thickBot="1">
      <c r="E16627"/>
    </row>
    <row r="16628" spans="5:5" ht="14.25" thickTop="1" thickBot="1">
      <c r="E16628"/>
    </row>
    <row r="16629" spans="5:5" ht="14.25" thickTop="1" thickBot="1">
      <c r="E16629"/>
    </row>
    <row r="16630" spans="5:5" ht="14.25" thickTop="1" thickBot="1">
      <c r="E16630"/>
    </row>
    <row r="16631" spans="5:5" ht="14.25" thickTop="1" thickBot="1">
      <c r="E16631"/>
    </row>
    <row r="16632" spans="5:5" ht="14.25" thickTop="1" thickBot="1">
      <c r="E16632"/>
    </row>
    <row r="16633" spans="5:5" ht="14.25" thickTop="1" thickBot="1">
      <c r="E16633"/>
    </row>
    <row r="16634" spans="5:5" ht="14.25" thickTop="1" thickBot="1">
      <c r="E16634"/>
    </row>
    <row r="16635" spans="5:5" ht="14.25" thickTop="1" thickBot="1">
      <c r="E16635"/>
    </row>
    <row r="16636" spans="5:5" ht="14.25" thickTop="1" thickBot="1">
      <c r="E16636"/>
    </row>
    <row r="16637" spans="5:5" ht="14.25" thickTop="1" thickBot="1">
      <c r="E16637"/>
    </row>
    <row r="16638" spans="5:5" ht="14.25" thickTop="1" thickBot="1">
      <c r="E16638"/>
    </row>
    <row r="16639" spans="5:5" ht="14.25" thickTop="1" thickBot="1">
      <c r="E16639"/>
    </row>
    <row r="16640" spans="5:5" ht="14.25" thickTop="1" thickBot="1">
      <c r="E16640"/>
    </row>
    <row r="16641" spans="5:5" ht="14.25" thickTop="1" thickBot="1">
      <c r="E16641"/>
    </row>
    <row r="16642" spans="5:5" ht="14.25" thickTop="1" thickBot="1">
      <c r="E16642"/>
    </row>
    <row r="16643" spans="5:5" ht="14.25" thickTop="1" thickBot="1">
      <c r="E16643"/>
    </row>
    <row r="16644" spans="5:5" ht="14.25" thickTop="1" thickBot="1">
      <c r="E16644"/>
    </row>
    <row r="16645" spans="5:5" ht="14.25" thickTop="1" thickBot="1">
      <c r="E16645"/>
    </row>
    <row r="16646" spans="5:5" ht="14.25" thickTop="1" thickBot="1">
      <c r="E16646"/>
    </row>
    <row r="16647" spans="5:5" ht="14.25" thickTop="1" thickBot="1">
      <c r="E16647"/>
    </row>
    <row r="16648" spans="5:5" ht="14.25" thickTop="1" thickBot="1">
      <c r="E16648"/>
    </row>
    <row r="16649" spans="5:5" ht="14.25" thickTop="1" thickBot="1">
      <c r="E16649"/>
    </row>
    <row r="16650" spans="5:5" ht="14.25" thickTop="1" thickBot="1">
      <c r="E16650"/>
    </row>
    <row r="16651" spans="5:5" ht="14.25" thickTop="1" thickBot="1">
      <c r="E16651"/>
    </row>
    <row r="16652" spans="5:5" ht="14.25" thickTop="1" thickBot="1">
      <c r="E16652"/>
    </row>
    <row r="16653" spans="5:5" ht="14.25" thickTop="1" thickBot="1">
      <c r="E16653"/>
    </row>
    <row r="16654" spans="5:5" ht="14.25" thickTop="1" thickBot="1">
      <c r="E16654"/>
    </row>
    <row r="16655" spans="5:5" ht="14.25" thickTop="1" thickBot="1">
      <c r="E16655"/>
    </row>
    <row r="16656" spans="5:5" ht="14.25" thickTop="1" thickBot="1">
      <c r="E16656"/>
    </row>
    <row r="16657" spans="5:5" ht="14.25" thickTop="1" thickBot="1">
      <c r="E16657"/>
    </row>
    <row r="16658" spans="5:5" ht="14.25" thickTop="1" thickBot="1">
      <c r="E16658"/>
    </row>
    <row r="16659" spans="5:5" ht="14.25" thickTop="1" thickBot="1">
      <c r="E16659"/>
    </row>
    <row r="16660" spans="5:5" ht="14.25" thickTop="1" thickBot="1">
      <c r="E16660"/>
    </row>
    <row r="16661" spans="5:5" ht="14.25" thickTop="1" thickBot="1">
      <c r="E16661"/>
    </row>
    <row r="16662" spans="5:5" ht="14.25" thickTop="1" thickBot="1">
      <c r="E16662"/>
    </row>
    <row r="16663" spans="5:5" ht="14.25" thickTop="1" thickBot="1">
      <c r="E16663"/>
    </row>
    <row r="16664" spans="5:5" ht="14.25" thickTop="1" thickBot="1">
      <c r="E16664"/>
    </row>
    <row r="16665" spans="5:5" ht="14.25" thickTop="1" thickBot="1">
      <c r="E16665"/>
    </row>
    <row r="16666" spans="5:5" ht="14.25" thickTop="1" thickBot="1">
      <c r="E16666"/>
    </row>
    <row r="16667" spans="5:5" ht="14.25" thickTop="1" thickBot="1">
      <c r="E16667"/>
    </row>
    <row r="16668" spans="5:5" ht="14.25" thickTop="1" thickBot="1">
      <c r="E16668"/>
    </row>
    <row r="16669" spans="5:5" ht="14.25" thickTop="1" thickBot="1">
      <c r="E16669"/>
    </row>
    <row r="16670" spans="5:5" ht="14.25" thickTop="1" thickBot="1">
      <c r="E16670"/>
    </row>
    <row r="16671" spans="5:5" ht="14.25" thickTop="1" thickBot="1">
      <c r="E16671"/>
    </row>
    <row r="16672" spans="5:5" ht="14.25" thickTop="1" thickBot="1">
      <c r="E16672"/>
    </row>
    <row r="16673" spans="5:5" ht="14.25" thickTop="1" thickBot="1">
      <c r="E16673"/>
    </row>
    <row r="16674" spans="5:5" ht="14.25" thickTop="1" thickBot="1">
      <c r="E16674"/>
    </row>
    <row r="16675" spans="5:5" ht="14.25" thickTop="1" thickBot="1">
      <c r="E16675"/>
    </row>
    <row r="16676" spans="5:5" ht="14.25" thickTop="1" thickBot="1">
      <c r="E16676"/>
    </row>
    <row r="16677" spans="5:5" ht="14.25" thickTop="1" thickBot="1">
      <c r="E16677"/>
    </row>
    <row r="16678" spans="5:5" ht="14.25" thickTop="1" thickBot="1">
      <c r="E16678"/>
    </row>
    <row r="16679" spans="5:5" ht="14.25" thickTop="1" thickBot="1">
      <c r="E16679"/>
    </row>
    <row r="16680" spans="5:5" ht="14.25" thickTop="1" thickBot="1">
      <c r="E16680"/>
    </row>
    <row r="16681" spans="5:5" ht="14.25" thickTop="1" thickBot="1">
      <c r="E16681"/>
    </row>
    <row r="16682" spans="5:5" ht="14.25" thickTop="1" thickBot="1">
      <c r="E16682"/>
    </row>
    <row r="16683" spans="5:5" ht="14.25" thickTop="1" thickBot="1">
      <c r="E16683"/>
    </row>
    <row r="16684" spans="5:5" ht="14.25" thickTop="1" thickBot="1">
      <c r="E16684"/>
    </row>
    <row r="16685" spans="5:5" ht="14.25" thickTop="1" thickBot="1">
      <c r="E16685"/>
    </row>
    <row r="16686" spans="5:5" ht="14.25" thickTop="1" thickBot="1">
      <c r="E16686"/>
    </row>
    <row r="16687" spans="5:5" ht="14.25" thickTop="1" thickBot="1">
      <c r="E16687"/>
    </row>
    <row r="16688" spans="5:5" ht="14.25" thickTop="1" thickBot="1">
      <c r="E16688"/>
    </row>
    <row r="16689" spans="5:5" ht="14.25" thickTop="1" thickBot="1">
      <c r="E16689"/>
    </row>
    <row r="16690" spans="5:5" ht="14.25" thickTop="1" thickBot="1">
      <c r="E16690"/>
    </row>
    <row r="16691" spans="5:5" ht="14.25" thickTop="1" thickBot="1">
      <c r="E16691"/>
    </row>
    <row r="16692" spans="5:5" ht="14.25" thickTop="1" thickBot="1">
      <c r="E16692"/>
    </row>
    <row r="16693" spans="5:5" ht="14.25" thickTop="1" thickBot="1">
      <c r="E16693"/>
    </row>
    <row r="16694" spans="5:5" ht="14.25" thickTop="1" thickBot="1">
      <c r="E16694"/>
    </row>
    <row r="16695" spans="5:5" ht="14.25" thickTop="1" thickBot="1">
      <c r="E16695"/>
    </row>
    <row r="16696" spans="5:5" ht="14.25" thickTop="1" thickBot="1">
      <c r="E16696"/>
    </row>
    <row r="16697" spans="5:5" ht="14.25" thickTop="1" thickBot="1">
      <c r="E16697"/>
    </row>
    <row r="16698" spans="5:5" ht="14.25" thickTop="1" thickBot="1">
      <c r="E16698"/>
    </row>
    <row r="16699" spans="5:5" ht="14.25" thickTop="1" thickBot="1">
      <c r="E16699"/>
    </row>
    <row r="16700" spans="5:5" ht="14.25" thickTop="1" thickBot="1">
      <c r="E16700"/>
    </row>
    <row r="16701" spans="5:5" ht="14.25" thickTop="1" thickBot="1">
      <c r="E16701"/>
    </row>
    <row r="16702" spans="5:5" ht="14.25" thickTop="1" thickBot="1">
      <c r="E16702"/>
    </row>
    <row r="16703" spans="5:5" ht="14.25" thickTop="1" thickBot="1">
      <c r="E16703"/>
    </row>
    <row r="16704" spans="5:5" ht="14.25" thickTop="1" thickBot="1">
      <c r="E16704"/>
    </row>
    <row r="16705" spans="5:5" ht="14.25" thickTop="1" thickBot="1">
      <c r="E16705"/>
    </row>
    <row r="16706" spans="5:5" ht="14.25" thickTop="1" thickBot="1">
      <c r="E16706"/>
    </row>
    <row r="16707" spans="5:5" ht="14.25" thickTop="1" thickBot="1">
      <c r="E16707"/>
    </row>
    <row r="16708" spans="5:5" ht="14.25" thickTop="1" thickBot="1">
      <c r="E16708"/>
    </row>
    <row r="16709" spans="5:5" ht="14.25" thickTop="1" thickBot="1">
      <c r="E16709"/>
    </row>
    <row r="16710" spans="5:5" ht="14.25" thickTop="1" thickBot="1">
      <c r="E16710"/>
    </row>
    <row r="16711" spans="5:5" ht="14.25" thickTop="1" thickBot="1">
      <c r="E16711"/>
    </row>
    <row r="16712" spans="5:5" ht="14.25" thickTop="1" thickBot="1">
      <c r="E16712"/>
    </row>
    <row r="16713" spans="5:5" ht="14.25" thickTop="1" thickBot="1">
      <c r="E16713"/>
    </row>
    <row r="16714" spans="5:5" ht="14.25" thickTop="1" thickBot="1">
      <c r="E16714"/>
    </row>
    <row r="16715" spans="5:5" ht="14.25" thickTop="1" thickBot="1">
      <c r="E16715"/>
    </row>
    <row r="16716" spans="5:5" ht="14.25" thickTop="1" thickBot="1">
      <c r="E16716"/>
    </row>
    <row r="16717" spans="5:5" ht="14.25" thickTop="1" thickBot="1">
      <c r="E16717"/>
    </row>
    <row r="16718" spans="5:5" ht="14.25" thickTop="1" thickBot="1">
      <c r="E16718"/>
    </row>
    <row r="16719" spans="5:5" ht="14.25" thickTop="1" thickBot="1">
      <c r="E16719"/>
    </row>
    <row r="16720" spans="5:5" ht="14.25" thickTop="1" thickBot="1">
      <c r="E16720"/>
    </row>
    <row r="16721" spans="5:5" ht="14.25" thickTop="1" thickBot="1">
      <c r="E16721"/>
    </row>
    <row r="16722" spans="5:5" ht="14.25" thickTop="1" thickBot="1">
      <c r="E16722"/>
    </row>
    <row r="16723" spans="5:5" ht="14.25" thickTop="1" thickBot="1">
      <c r="E16723"/>
    </row>
    <row r="16724" spans="5:5" ht="14.25" thickTop="1" thickBot="1">
      <c r="E16724"/>
    </row>
    <row r="16725" spans="5:5" ht="14.25" thickTop="1" thickBot="1">
      <c r="E16725"/>
    </row>
    <row r="16726" spans="5:5" ht="14.25" thickTop="1" thickBot="1">
      <c r="E16726"/>
    </row>
    <row r="16727" spans="5:5" ht="14.25" thickTop="1" thickBot="1">
      <c r="E16727"/>
    </row>
    <row r="16728" spans="5:5" ht="14.25" thickTop="1" thickBot="1">
      <c r="E16728"/>
    </row>
    <row r="16729" spans="5:5" ht="14.25" thickTop="1" thickBot="1">
      <c r="E16729"/>
    </row>
    <row r="16730" spans="5:5" ht="14.25" thickTop="1" thickBot="1">
      <c r="E16730"/>
    </row>
    <row r="16731" spans="5:5" ht="14.25" thickTop="1" thickBot="1">
      <c r="E16731"/>
    </row>
    <row r="16732" spans="5:5" ht="14.25" thickTop="1" thickBot="1">
      <c r="E16732"/>
    </row>
    <row r="16733" spans="5:5" ht="14.25" thickTop="1" thickBot="1">
      <c r="E16733"/>
    </row>
    <row r="16734" spans="5:5" ht="14.25" thickTop="1" thickBot="1">
      <c r="E16734"/>
    </row>
    <row r="16735" spans="5:5" ht="14.25" thickTop="1" thickBot="1">
      <c r="E16735"/>
    </row>
    <row r="16736" spans="5:5" ht="14.25" thickTop="1" thickBot="1">
      <c r="E16736"/>
    </row>
    <row r="16737" spans="5:5" ht="14.25" thickTop="1" thickBot="1">
      <c r="E16737"/>
    </row>
    <row r="16738" spans="5:5" ht="14.25" thickTop="1" thickBot="1">
      <c r="E16738"/>
    </row>
    <row r="16739" spans="5:5" ht="14.25" thickTop="1" thickBot="1">
      <c r="E16739"/>
    </row>
    <row r="16740" spans="5:5" ht="14.25" thickTop="1" thickBot="1">
      <c r="E16740"/>
    </row>
    <row r="16741" spans="5:5" ht="14.25" thickTop="1" thickBot="1">
      <c r="E16741"/>
    </row>
    <row r="16742" spans="5:5" ht="14.25" thickTop="1" thickBot="1">
      <c r="E16742"/>
    </row>
    <row r="16743" spans="5:5" ht="14.25" thickTop="1" thickBot="1">
      <c r="E16743"/>
    </row>
    <row r="16744" spans="5:5" ht="14.25" thickTop="1" thickBot="1">
      <c r="E16744"/>
    </row>
    <row r="16745" spans="5:5" ht="14.25" thickTop="1" thickBot="1">
      <c r="E16745"/>
    </row>
    <row r="16746" spans="5:5" ht="14.25" thickTop="1" thickBot="1">
      <c r="E16746"/>
    </row>
    <row r="16747" spans="5:5" ht="14.25" thickTop="1" thickBot="1">
      <c r="E16747"/>
    </row>
    <row r="16748" spans="5:5" ht="14.25" thickTop="1" thickBot="1">
      <c r="E16748"/>
    </row>
    <row r="16749" spans="5:5" ht="14.25" thickTop="1" thickBot="1">
      <c r="E16749"/>
    </row>
    <row r="16750" spans="5:5" ht="14.25" thickTop="1" thickBot="1">
      <c r="E16750"/>
    </row>
    <row r="16751" spans="5:5" ht="14.25" thickTop="1" thickBot="1">
      <c r="E16751"/>
    </row>
    <row r="16752" spans="5:5" ht="14.25" thickTop="1" thickBot="1">
      <c r="E16752"/>
    </row>
    <row r="16753" spans="5:5" ht="14.25" thickTop="1" thickBot="1">
      <c r="E16753"/>
    </row>
    <row r="16754" spans="5:5" ht="14.25" thickTop="1" thickBot="1">
      <c r="E16754"/>
    </row>
    <row r="16755" spans="5:5" ht="14.25" thickTop="1" thickBot="1">
      <c r="E16755"/>
    </row>
    <row r="16756" spans="5:5" ht="14.25" thickTop="1" thickBot="1">
      <c r="E16756"/>
    </row>
    <row r="16757" spans="5:5" ht="14.25" thickTop="1" thickBot="1">
      <c r="E16757"/>
    </row>
    <row r="16758" spans="5:5" ht="14.25" thickTop="1" thickBot="1">
      <c r="E16758"/>
    </row>
    <row r="16759" spans="5:5" ht="14.25" thickTop="1" thickBot="1">
      <c r="E16759"/>
    </row>
    <row r="16760" spans="5:5" ht="14.25" thickTop="1" thickBot="1">
      <c r="E16760"/>
    </row>
    <row r="16761" spans="5:5" ht="14.25" thickTop="1" thickBot="1">
      <c r="E16761"/>
    </row>
    <row r="16762" spans="5:5" ht="14.25" thickTop="1" thickBot="1">
      <c r="E16762"/>
    </row>
    <row r="16763" spans="5:5" ht="14.25" thickTop="1" thickBot="1">
      <c r="E16763"/>
    </row>
    <row r="16764" spans="5:5" ht="14.25" thickTop="1" thickBot="1">
      <c r="E16764"/>
    </row>
    <row r="16765" spans="5:5" ht="14.25" thickTop="1" thickBot="1">
      <c r="E16765"/>
    </row>
    <row r="16766" spans="5:5" ht="14.25" thickTop="1" thickBot="1">
      <c r="E16766"/>
    </row>
    <row r="16767" spans="5:5" ht="14.25" thickTop="1" thickBot="1">
      <c r="E16767"/>
    </row>
    <row r="16768" spans="5:5" ht="14.25" thickTop="1" thickBot="1">
      <c r="E16768"/>
    </row>
    <row r="16769" spans="5:5" ht="14.25" thickTop="1" thickBot="1">
      <c r="E16769"/>
    </row>
    <row r="16770" spans="5:5" ht="14.25" thickTop="1" thickBot="1">
      <c r="E16770"/>
    </row>
    <row r="16771" spans="5:5" ht="14.25" thickTop="1" thickBot="1">
      <c r="E16771"/>
    </row>
    <row r="16772" spans="5:5" ht="14.25" thickTop="1" thickBot="1">
      <c r="E16772"/>
    </row>
    <row r="16773" spans="5:5" ht="14.25" thickTop="1" thickBot="1">
      <c r="E16773"/>
    </row>
    <row r="16774" spans="5:5" ht="14.25" thickTop="1" thickBot="1">
      <c r="E16774"/>
    </row>
    <row r="16775" spans="5:5" ht="14.25" thickTop="1" thickBot="1">
      <c r="E16775"/>
    </row>
    <row r="16776" spans="5:5" ht="14.25" thickTop="1" thickBot="1">
      <c r="E16776"/>
    </row>
    <row r="16777" spans="5:5" ht="14.25" thickTop="1" thickBot="1">
      <c r="E16777"/>
    </row>
    <row r="16778" spans="5:5" ht="14.25" thickTop="1" thickBot="1">
      <c r="E16778"/>
    </row>
    <row r="16779" spans="5:5" ht="14.25" thickTop="1" thickBot="1">
      <c r="E16779"/>
    </row>
    <row r="16780" spans="5:5" ht="14.25" thickTop="1" thickBot="1">
      <c r="E16780"/>
    </row>
    <row r="16781" spans="5:5" ht="14.25" thickTop="1" thickBot="1">
      <c r="E16781"/>
    </row>
    <row r="16782" spans="5:5" ht="14.25" thickTop="1" thickBot="1">
      <c r="E16782"/>
    </row>
    <row r="16783" spans="5:5" ht="14.25" thickTop="1" thickBot="1">
      <c r="E16783"/>
    </row>
    <row r="16784" spans="5:5" ht="14.25" thickTop="1" thickBot="1">
      <c r="E16784"/>
    </row>
    <row r="16785" spans="5:5" ht="14.25" thickTop="1" thickBot="1">
      <c r="E16785"/>
    </row>
    <row r="16786" spans="5:5" ht="14.25" thickTop="1" thickBot="1">
      <c r="E16786"/>
    </row>
    <row r="16787" spans="5:5" ht="14.25" thickTop="1" thickBot="1">
      <c r="E16787"/>
    </row>
    <row r="16788" spans="5:5" ht="14.25" thickTop="1" thickBot="1">
      <c r="E16788"/>
    </row>
    <row r="16789" spans="5:5" ht="14.25" thickTop="1" thickBot="1">
      <c r="E16789"/>
    </row>
    <row r="16790" spans="5:5" ht="14.25" thickTop="1" thickBot="1">
      <c r="E16790"/>
    </row>
    <row r="16791" spans="5:5" ht="14.25" thickTop="1" thickBot="1">
      <c r="E16791"/>
    </row>
    <row r="16792" spans="5:5" ht="14.25" thickTop="1" thickBot="1">
      <c r="E16792"/>
    </row>
    <row r="16793" spans="5:5" ht="14.25" thickTop="1" thickBot="1">
      <c r="E16793"/>
    </row>
    <row r="16794" spans="5:5" ht="14.25" thickTop="1" thickBot="1">
      <c r="E16794"/>
    </row>
    <row r="16795" spans="5:5" ht="14.25" thickTop="1" thickBot="1">
      <c r="E16795"/>
    </row>
    <row r="16796" spans="5:5" ht="14.25" thickTop="1" thickBot="1">
      <c r="E16796"/>
    </row>
    <row r="16797" spans="5:5" ht="14.25" thickTop="1" thickBot="1">
      <c r="E16797"/>
    </row>
    <row r="16798" spans="5:5" ht="14.25" thickTop="1" thickBot="1">
      <c r="E16798"/>
    </row>
    <row r="16799" spans="5:5" ht="14.25" thickTop="1" thickBot="1">
      <c r="E16799"/>
    </row>
    <row r="16800" spans="5:5" ht="14.25" thickTop="1" thickBot="1">
      <c r="E16800"/>
    </row>
    <row r="16801" spans="5:5" ht="14.25" thickTop="1" thickBot="1">
      <c r="E16801"/>
    </row>
    <row r="16802" spans="5:5" ht="14.25" thickTop="1" thickBot="1">
      <c r="E16802"/>
    </row>
    <row r="16803" spans="5:5" ht="14.25" thickTop="1" thickBot="1">
      <c r="E16803"/>
    </row>
    <row r="16804" spans="5:5" ht="14.25" thickTop="1" thickBot="1">
      <c r="E16804"/>
    </row>
    <row r="16805" spans="5:5" ht="14.25" thickTop="1" thickBot="1">
      <c r="E16805"/>
    </row>
    <row r="16806" spans="5:5" ht="14.25" thickTop="1" thickBot="1">
      <c r="E16806"/>
    </row>
    <row r="16807" spans="5:5" ht="14.25" thickTop="1" thickBot="1">
      <c r="E16807"/>
    </row>
    <row r="16808" spans="5:5" ht="14.25" thickTop="1" thickBot="1">
      <c r="E16808"/>
    </row>
    <row r="16809" spans="5:5" ht="14.25" thickTop="1" thickBot="1">
      <c r="E16809"/>
    </row>
    <row r="16810" spans="5:5" ht="14.25" thickTop="1" thickBot="1">
      <c r="E16810"/>
    </row>
    <row r="16811" spans="5:5" ht="14.25" thickTop="1" thickBot="1">
      <c r="E16811"/>
    </row>
    <row r="16812" spans="5:5" ht="14.25" thickTop="1" thickBot="1">
      <c r="E16812"/>
    </row>
    <row r="16813" spans="5:5" ht="14.25" thickTop="1" thickBot="1">
      <c r="E16813"/>
    </row>
    <row r="16814" spans="5:5" ht="14.25" thickTop="1" thickBot="1">
      <c r="E16814"/>
    </row>
    <row r="16815" spans="5:5" ht="14.25" thickTop="1" thickBot="1">
      <c r="E16815"/>
    </row>
    <row r="16816" spans="5:5" ht="14.25" thickTop="1" thickBot="1">
      <c r="E16816"/>
    </row>
    <row r="16817" spans="5:5" ht="14.25" thickTop="1" thickBot="1">
      <c r="E16817"/>
    </row>
    <row r="16818" spans="5:5" ht="14.25" thickTop="1" thickBot="1">
      <c r="E16818"/>
    </row>
    <row r="16819" spans="5:5" ht="14.25" thickTop="1" thickBot="1">
      <c r="E16819"/>
    </row>
    <row r="16820" spans="5:5" ht="14.25" thickTop="1" thickBot="1">
      <c r="E16820"/>
    </row>
    <row r="16821" spans="5:5" ht="14.25" thickTop="1" thickBot="1">
      <c r="E16821"/>
    </row>
    <row r="16822" spans="5:5" ht="14.25" thickTop="1" thickBot="1">
      <c r="E16822"/>
    </row>
    <row r="16823" spans="5:5" ht="14.25" thickTop="1" thickBot="1">
      <c r="E16823"/>
    </row>
    <row r="16824" spans="5:5" ht="14.25" thickTop="1" thickBot="1">
      <c r="E16824"/>
    </row>
    <row r="16825" spans="5:5" ht="14.25" thickTop="1" thickBot="1">
      <c r="E16825"/>
    </row>
    <row r="16826" spans="5:5" ht="14.25" thickTop="1" thickBot="1">
      <c r="E16826"/>
    </row>
    <row r="16827" spans="5:5" ht="14.25" thickTop="1" thickBot="1">
      <c r="E16827"/>
    </row>
    <row r="16828" spans="5:5" ht="14.25" thickTop="1" thickBot="1">
      <c r="E16828"/>
    </row>
    <row r="16829" spans="5:5" ht="14.25" thickTop="1" thickBot="1">
      <c r="E16829"/>
    </row>
    <row r="16830" spans="5:5" ht="14.25" thickTop="1" thickBot="1">
      <c r="E16830"/>
    </row>
    <row r="16831" spans="5:5" ht="14.25" thickTop="1" thickBot="1">
      <c r="E16831"/>
    </row>
    <row r="16832" spans="5:5" ht="14.25" thickTop="1" thickBot="1">
      <c r="E16832"/>
    </row>
    <row r="16833" spans="5:5" ht="14.25" thickTop="1" thickBot="1">
      <c r="E16833"/>
    </row>
    <row r="16834" spans="5:5" ht="14.25" thickTop="1" thickBot="1">
      <c r="E16834"/>
    </row>
    <row r="16835" spans="5:5" ht="14.25" thickTop="1" thickBot="1">
      <c r="E16835"/>
    </row>
    <row r="16836" spans="5:5" ht="14.25" thickTop="1" thickBot="1">
      <c r="E16836"/>
    </row>
    <row r="16837" spans="5:5" ht="14.25" thickTop="1" thickBot="1">
      <c r="E16837"/>
    </row>
    <row r="16838" spans="5:5" ht="14.25" thickTop="1" thickBot="1">
      <c r="E16838"/>
    </row>
    <row r="16839" spans="5:5" ht="14.25" thickTop="1" thickBot="1">
      <c r="E16839"/>
    </row>
    <row r="16840" spans="5:5" ht="14.25" thickTop="1" thickBot="1">
      <c r="E16840"/>
    </row>
    <row r="16841" spans="5:5" ht="14.25" thickTop="1" thickBot="1">
      <c r="E16841"/>
    </row>
    <row r="16842" spans="5:5" ht="14.25" thickTop="1" thickBot="1">
      <c r="E16842"/>
    </row>
    <row r="16843" spans="5:5" ht="14.25" thickTop="1" thickBot="1">
      <c r="E16843"/>
    </row>
    <row r="16844" spans="5:5" ht="14.25" thickTop="1" thickBot="1">
      <c r="E16844"/>
    </row>
    <row r="16845" spans="5:5" ht="14.25" thickTop="1" thickBot="1">
      <c r="E16845"/>
    </row>
    <row r="16846" spans="5:5" ht="14.25" thickTop="1" thickBot="1">
      <c r="E16846"/>
    </row>
    <row r="16847" spans="5:5" ht="14.25" thickTop="1" thickBot="1">
      <c r="E16847"/>
    </row>
    <row r="16848" spans="5:5" ht="14.25" thickTop="1" thickBot="1">
      <c r="E16848"/>
    </row>
    <row r="16849" spans="5:5" ht="14.25" thickTop="1" thickBot="1">
      <c r="E16849"/>
    </row>
    <row r="16850" spans="5:5" ht="14.25" thickTop="1" thickBot="1">
      <c r="E16850"/>
    </row>
    <row r="16851" spans="5:5" ht="14.25" thickTop="1" thickBot="1">
      <c r="E16851"/>
    </row>
    <row r="16852" spans="5:5" ht="14.25" thickTop="1" thickBot="1">
      <c r="E16852"/>
    </row>
    <row r="16853" spans="5:5" ht="14.25" thickTop="1" thickBot="1">
      <c r="E16853"/>
    </row>
    <row r="16854" spans="5:5" ht="14.25" thickTop="1" thickBot="1">
      <c r="E16854"/>
    </row>
    <row r="16855" spans="5:5" ht="14.25" thickTop="1" thickBot="1">
      <c r="E16855"/>
    </row>
    <row r="16856" spans="5:5" ht="14.25" thickTop="1" thickBot="1">
      <c r="E16856"/>
    </row>
    <row r="16857" spans="5:5" ht="14.25" thickTop="1" thickBot="1">
      <c r="E16857"/>
    </row>
    <row r="16858" spans="5:5" ht="14.25" thickTop="1" thickBot="1">
      <c r="E16858"/>
    </row>
    <row r="16859" spans="5:5" ht="14.25" thickTop="1" thickBot="1">
      <c r="E16859"/>
    </row>
    <row r="16860" spans="5:5" ht="14.25" thickTop="1" thickBot="1">
      <c r="E16860"/>
    </row>
    <row r="16861" spans="5:5" ht="14.25" thickTop="1" thickBot="1">
      <c r="E16861"/>
    </row>
    <row r="16862" spans="5:5" ht="14.25" thickTop="1" thickBot="1">
      <c r="E16862"/>
    </row>
    <row r="16863" spans="5:5" ht="14.25" thickTop="1" thickBot="1">
      <c r="E16863"/>
    </row>
    <row r="16864" spans="5:5" ht="14.25" thickTop="1" thickBot="1">
      <c r="E16864"/>
    </row>
    <row r="16865" spans="5:5" ht="14.25" thickTop="1" thickBot="1">
      <c r="E16865"/>
    </row>
    <row r="16866" spans="5:5" ht="14.25" thickTop="1" thickBot="1">
      <c r="E16866"/>
    </row>
    <row r="16867" spans="5:5" ht="14.25" thickTop="1" thickBot="1">
      <c r="E16867"/>
    </row>
    <row r="16868" spans="5:5" ht="14.25" thickTop="1" thickBot="1">
      <c r="E16868"/>
    </row>
    <row r="16869" spans="5:5" ht="14.25" thickTop="1" thickBot="1">
      <c r="E16869"/>
    </row>
    <row r="16870" spans="5:5" ht="14.25" thickTop="1" thickBot="1">
      <c r="E16870"/>
    </row>
    <row r="16871" spans="5:5" ht="14.25" thickTop="1" thickBot="1">
      <c r="E16871"/>
    </row>
    <row r="16872" spans="5:5" ht="14.25" thickTop="1" thickBot="1">
      <c r="E16872"/>
    </row>
    <row r="16873" spans="5:5" ht="14.25" thickTop="1" thickBot="1">
      <c r="E16873"/>
    </row>
    <row r="16874" spans="5:5" ht="14.25" thickTop="1" thickBot="1">
      <c r="E16874"/>
    </row>
    <row r="16875" spans="5:5" ht="14.25" thickTop="1" thickBot="1">
      <c r="E16875"/>
    </row>
    <row r="16876" spans="5:5" ht="14.25" thickTop="1" thickBot="1">
      <c r="E16876"/>
    </row>
    <row r="16877" spans="5:5" ht="14.25" thickTop="1" thickBot="1">
      <c r="E16877"/>
    </row>
    <row r="16878" spans="5:5" ht="14.25" thickTop="1" thickBot="1">
      <c r="E16878"/>
    </row>
    <row r="16879" spans="5:5" ht="14.25" thickTop="1" thickBot="1">
      <c r="E16879"/>
    </row>
    <row r="16880" spans="5:5" ht="14.25" thickTop="1" thickBot="1">
      <c r="E16880"/>
    </row>
    <row r="16881" spans="5:5" ht="14.25" thickTop="1" thickBot="1">
      <c r="E16881"/>
    </row>
    <row r="16882" spans="5:5" ht="14.25" thickTop="1" thickBot="1">
      <c r="E16882"/>
    </row>
    <row r="16883" spans="5:5" ht="14.25" thickTop="1" thickBot="1">
      <c r="E16883"/>
    </row>
    <row r="16884" spans="5:5" ht="14.25" thickTop="1" thickBot="1">
      <c r="E16884"/>
    </row>
    <row r="16885" spans="5:5" ht="14.25" thickTop="1" thickBot="1">
      <c r="E16885"/>
    </row>
    <row r="16886" spans="5:5" ht="14.25" thickTop="1" thickBot="1">
      <c r="E16886"/>
    </row>
    <row r="16887" spans="5:5" ht="14.25" thickTop="1" thickBot="1">
      <c r="E16887"/>
    </row>
    <row r="16888" spans="5:5" ht="14.25" thickTop="1" thickBot="1">
      <c r="E16888"/>
    </row>
    <row r="16889" spans="5:5" ht="14.25" thickTop="1" thickBot="1">
      <c r="E16889"/>
    </row>
    <row r="16890" spans="5:5" ht="14.25" thickTop="1" thickBot="1">
      <c r="E16890"/>
    </row>
    <row r="16891" spans="5:5" ht="14.25" thickTop="1" thickBot="1">
      <c r="E16891"/>
    </row>
    <row r="16892" spans="5:5" ht="14.25" thickTop="1" thickBot="1">
      <c r="E16892"/>
    </row>
    <row r="16893" spans="5:5" ht="14.25" thickTop="1" thickBot="1">
      <c r="E16893"/>
    </row>
    <row r="16894" spans="5:5" ht="14.25" thickTop="1" thickBot="1">
      <c r="E16894"/>
    </row>
    <row r="16895" spans="5:5" ht="14.25" thickTop="1" thickBot="1">
      <c r="E16895"/>
    </row>
    <row r="16896" spans="5:5" ht="14.25" thickTop="1" thickBot="1">
      <c r="E16896"/>
    </row>
    <row r="16897" spans="5:5" ht="14.25" thickTop="1" thickBot="1">
      <c r="E16897"/>
    </row>
    <row r="16898" spans="5:5" ht="14.25" thickTop="1" thickBot="1">
      <c r="E16898"/>
    </row>
    <row r="16899" spans="5:5" ht="14.25" thickTop="1" thickBot="1">
      <c r="E16899"/>
    </row>
    <row r="16900" spans="5:5" ht="14.25" thickTop="1" thickBot="1">
      <c r="E16900"/>
    </row>
    <row r="16901" spans="5:5" ht="14.25" thickTop="1" thickBot="1">
      <c r="E16901"/>
    </row>
    <row r="16902" spans="5:5" ht="14.25" thickTop="1" thickBot="1">
      <c r="E16902"/>
    </row>
    <row r="16903" spans="5:5" ht="14.25" thickTop="1" thickBot="1">
      <c r="E16903"/>
    </row>
    <row r="16904" spans="5:5" ht="14.25" thickTop="1" thickBot="1">
      <c r="E16904"/>
    </row>
    <row r="16905" spans="5:5" ht="14.25" thickTop="1" thickBot="1">
      <c r="E16905"/>
    </row>
    <row r="16906" spans="5:5" ht="14.25" thickTop="1" thickBot="1">
      <c r="E16906"/>
    </row>
    <row r="16907" spans="5:5" ht="14.25" thickTop="1" thickBot="1">
      <c r="E16907"/>
    </row>
    <row r="16908" spans="5:5" ht="14.25" thickTop="1" thickBot="1">
      <c r="E16908"/>
    </row>
    <row r="16909" spans="5:5" ht="14.25" thickTop="1" thickBot="1">
      <c r="E16909"/>
    </row>
    <row r="16910" spans="5:5" ht="14.25" thickTop="1" thickBot="1">
      <c r="E16910"/>
    </row>
    <row r="16911" spans="5:5" ht="14.25" thickTop="1" thickBot="1">
      <c r="E16911"/>
    </row>
    <row r="16912" spans="5:5" ht="14.25" thickTop="1" thickBot="1">
      <c r="E16912"/>
    </row>
    <row r="16913" spans="5:5" ht="14.25" thickTop="1" thickBot="1">
      <c r="E16913"/>
    </row>
    <row r="16914" spans="5:5" ht="14.25" thickTop="1" thickBot="1">
      <c r="E16914"/>
    </row>
    <row r="16915" spans="5:5" ht="14.25" thickTop="1" thickBot="1">
      <c r="E16915"/>
    </row>
    <row r="16916" spans="5:5" ht="14.25" thickTop="1" thickBot="1">
      <c r="E16916"/>
    </row>
    <row r="16917" spans="5:5" ht="14.25" thickTop="1" thickBot="1">
      <c r="E16917"/>
    </row>
    <row r="16918" spans="5:5" ht="14.25" thickTop="1" thickBot="1">
      <c r="E16918"/>
    </row>
    <row r="16919" spans="5:5" ht="14.25" thickTop="1" thickBot="1">
      <c r="E16919"/>
    </row>
    <row r="16920" spans="5:5" ht="14.25" thickTop="1" thickBot="1">
      <c r="E16920"/>
    </row>
    <row r="16921" spans="5:5" ht="14.25" thickTop="1" thickBot="1">
      <c r="E16921"/>
    </row>
    <row r="16922" spans="5:5" ht="14.25" thickTop="1" thickBot="1">
      <c r="E16922"/>
    </row>
    <row r="16923" spans="5:5" ht="14.25" thickTop="1" thickBot="1">
      <c r="E16923"/>
    </row>
    <row r="16924" spans="5:5" ht="14.25" thickTop="1" thickBot="1">
      <c r="E16924"/>
    </row>
    <row r="16925" spans="5:5" ht="14.25" thickTop="1" thickBot="1">
      <c r="E16925"/>
    </row>
    <row r="16926" spans="5:5" ht="14.25" thickTop="1" thickBot="1">
      <c r="E16926"/>
    </row>
    <row r="16927" spans="5:5" ht="14.25" thickTop="1" thickBot="1">
      <c r="E16927"/>
    </row>
    <row r="16928" spans="5:5" ht="14.25" thickTop="1" thickBot="1">
      <c r="E16928"/>
    </row>
    <row r="16929" spans="5:5" ht="14.25" thickTop="1" thickBot="1">
      <c r="E16929"/>
    </row>
    <row r="16930" spans="5:5" ht="14.25" thickTop="1" thickBot="1">
      <c r="E16930"/>
    </row>
    <row r="16931" spans="5:5" ht="14.25" thickTop="1" thickBot="1">
      <c r="E16931"/>
    </row>
    <row r="16932" spans="5:5" ht="14.25" thickTop="1" thickBot="1">
      <c r="E16932"/>
    </row>
    <row r="16933" spans="5:5" ht="14.25" thickTop="1" thickBot="1">
      <c r="E16933"/>
    </row>
    <row r="16934" spans="5:5" ht="14.25" thickTop="1" thickBot="1">
      <c r="E16934"/>
    </row>
    <row r="16935" spans="5:5" ht="14.25" thickTop="1" thickBot="1">
      <c r="E16935"/>
    </row>
    <row r="16936" spans="5:5" ht="14.25" thickTop="1" thickBot="1">
      <c r="E16936"/>
    </row>
    <row r="16937" spans="5:5" ht="14.25" thickTop="1" thickBot="1">
      <c r="E16937"/>
    </row>
    <row r="16938" spans="5:5" ht="14.25" thickTop="1" thickBot="1">
      <c r="E16938"/>
    </row>
    <row r="16939" spans="5:5" ht="14.25" thickTop="1" thickBot="1">
      <c r="E16939"/>
    </row>
    <row r="16940" spans="5:5" ht="14.25" thickTop="1" thickBot="1">
      <c r="E16940"/>
    </row>
    <row r="16941" spans="5:5" ht="14.25" thickTop="1" thickBot="1">
      <c r="E16941"/>
    </row>
    <row r="16942" spans="5:5" ht="14.25" thickTop="1" thickBot="1">
      <c r="E16942"/>
    </row>
    <row r="16943" spans="5:5" ht="14.25" thickTop="1" thickBot="1">
      <c r="E16943"/>
    </row>
    <row r="16944" spans="5:5" ht="14.25" thickTop="1" thickBot="1">
      <c r="E16944"/>
    </row>
    <row r="16945" spans="5:5" ht="14.25" thickTop="1" thickBot="1">
      <c r="E16945"/>
    </row>
    <row r="16946" spans="5:5" ht="14.25" thickTop="1" thickBot="1">
      <c r="E16946"/>
    </row>
    <row r="16947" spans="5:5" ht="14.25" thickTop="1" thickBot="1">
      <c r="E16947"/>
    </row>
    <row r="16948" spans="5:5" ht="14.25" thickTop="1" thickBot="1">
      <c r="E16948"/>
    </row>
    <row r="16949" spans="5:5" ht="14.25" thickTop="1" thickBot="1">
      <c r="E16949"/>
    </row>
    <row r="16950" spans="5:5" ht="14.25" thickTop="1" thickBot="1">
      <c r="E16950"/>
    </row>
    <row r="16951" spans="5:5" ht="14.25" thickTop="1" thickBot="1">
      <c r="E16951"/>
    </row>
    <row r="16952" spans="5:5" ht="14.25" thickTop="1" thickBot="1">
      <c r="E16952"/>
    </row>
    <row r="16953" spans="5:5" ht="14.25" thickTop="1" thickBot="1">
      <c r="E16953"/>
    </row>
    <row r="16954" spans="5:5" ht="14.25" thickTop="1" thickBot="1">
      <c r="E16954"/>
    </row>
    <row r="16955" spans="5:5" ht="14.25" thickTop="1" thickBot="1">
      <c r="E16955"/>
    </row>
    <row r="16956" spans="5:5" ht="14.25" thickTop="1" thickBot="1">
      <c r="E16956"/>
    </row>
    <row r="16957" spans="5:5" ht="14.25" thickTop="1" thickBot="1">
      <c r="E16957"/>
    </row>
    <row r="16958" spans="5:5" ht="14.25" thickTop="1" thickBot="1">
      <c r="E16958"/>
    </row>
    <row r="16959" spans="5:5" ht="14.25" thickTop="1" thickBot="1">
      <c r="E16959"/>
    </row>
    <row r="16960" spans="5:5" ht="14.25" thickTop="1" thickBot="1">
      <c r="E16960"/>
    </row>
    <row r="16961" spans="5:5" ht="14.25" thickTop="1" thickBot="1">
      <c r="E16961"/>
    </row>
    <row r="16962" spans="5:5" ht="14.25" thickTop="1" thickBot="1">
      <c r="E16962"/>
    </row>
    <row r="16963" spans="5:5" ht="14.25" thickTop="1" thickBot="1">
      <c r="E16963"/>
    </row>
    <row r="16964" spans="5:5" ht="14.25" thickTop="1" thickBot="1">
      <c r="E16964"/>
    </row>
    <row r="16965" spans="5:5" ht="14.25" thickTop="1" thickBot="1">
      <c r="E16965"/>
    </row>
    <row r="16966" spans="5:5" ht="14.25" thickTop="1" thickBot="1">
      <c r="E16966"/>
    </row>
    <row r="16967" spans="5:5" ht="14.25" thickTop="1" thickBot="1">
      <c r="E16967"/>
    </row>
    <row r="16968" spans="5:5" ht="14.25" thickTop="1" thickBot="1">
      <c r="E16968"/>
    </row>
    <row r="16969" spans="5:5" ht="14.25" thickTop="1" thickBot="1">
      <c r="E16969"/>
    </row>
    <row r="16970" spans="5:5" ht="14.25" thickTop="1" thickBot="1">
      <c r="E16970"/>
    </row>
    <row r="16971" spans="5:5" ht="14.25" thickTop="1" thickBot="1">
      <c r="E16971"/>
    </row>
    <row r="16972" spans="5:5" ht="14.25" thickTop="1" thickBot="1">
      <c r="E16972"/>
    </row>
    <row r="16973" spans="5:5" ht="14.25" thickTop="1" thickBot="1">
      <c r="E16973"/>
    </row>
    <row r="16974" spans="5:5" ht="14.25" thickTop="1" thickBot="1">
      <c r="E16974"/>
    </row>
    <row r="16975" spans="5:5" ht="14.25" thickTop="1" thickBot="1">
      <c r="E16975"/>
    </row>
    <row r="16976" spans="5:5" ht="14.25" thickTop="1" thickBot="1">
      <c r="E16976"/>
    </row>
    <row r="16977" spans="5:5" ht="14.25" thickTop="1" thickBot="1">
      <c r="E16977"/>
    </row>
    <row r="16978" spans="5:5" ht="14.25" thickTop="1" thickBot="1">
      <c r="E16978"/>
    </row>
    <row r="16979" spans="5:5" ht="14.25" thickTop="1" thickBot="1">
      <c r="E16979"/>
    </row>
    <row r="16980" spans="5:5" ht="14.25" thickTop="1" thickBot="1">
      <c r="E16980"/>
    </row>
    <row r="16981" spans="5:5" ht="14.25" thickTop="1" thickBot="1">
      <c r="E16981"/>
    </row>
    <row r="16982" spans="5:5" ht="14.25" thickTop="1" thickBot="1">
      <c r="E16982"/>
    </row>
    <row r="16983" spans="5:5" ht="14.25" thickTop="1" thickBot="1">
      <c r="E16983"/>
    </row>
    <row r="16984" spans="5:5" ht="14.25" thickTop="1" thickBot="1">
      <c r="E16984"/>
    </row>
    <row r="16985" spans="5:5" ht="14.25" thickTop="1" thickBot="1">
      <c r="E16985"/>
    </row>
    <row r="16986" spans="5:5" ht="14.25" thickTop="1" thickBot="1">
      <c r="E16986"/>
    </row>
    <row r="16987" spans="5:5" ht="14.25" thickTop="1" thickBot="1">
      <c r="E16987"/>
    </row>
    <row r="16988" spans="5:5" ht="14.25" thickTop="1" thickBot="1">
      <c r="E16988"/>
    </row>
    <row r="16989" spans="5:5" ht="14.25" thickTop="1" thickBot="1">
      <c r="E16989"/>
    </row>
    <row r="16990" spans="5:5" ht="14.25" thickTop="1" thickBot="1">
      <c r="E16990"/>
    </row>
    <row r="16991" spans="5:5" ht="14.25" thickTop="1" thickBot="1">
      <c r="E16991"/>
    </row>
    <row r="16992" spans="5:5" ht="14.25" thickTop="1" thickBot="1">
      <c r="E16992"/>
    </row>
    <row r="16993" spans="5:5" ht="14.25" thickTop="1" thickBot="1">
      <c r="E16993"/>
    </row>
    <row r="16994" spans="5:5" ht="14.25" thickTop="1" thickBot="1">
      <c r="E16994"/>
    </row>
    <row r="16995" spans="5:5" ht="14.25" thickTop="1" thickBot="1">
      <c r="E16995"/>
    </row>
    <row r="16996" spans="5:5" ht="14.25" thickTop="1" thickBot="1">
      <c r="E16996"/>
    </row>
    <row r="16997" spans="5:5" ht="14.25" thickTop="1" thickBot="1">
      <c r="E16997"/>
    </row>
    <row r="16998" spans="5:5" ht="14.25" thickTop="1" thickBot="1">
      <c r="E16998"/>
    </row>
    <row r="16999" spans="5:5" ht="14.25" thickTop="1" thickBot="1">
      <c r="E16999"/>
    </row>
    <row r="17000" spans="5:5" ht="14.25" thickTop="1" thickBot="1">
      <c r="E17000"/>
    </row>
    <row r="17001" spans="5:5" ht="14.25" thickTop="1" thickBot="1">
      <c r="E17001"/>
    </row>
    <row r="17002" spans="5:5" ht="14.25" thickTop="1" thickBot="1">
      <c r="E17002"/>
    </row>
    <row r="17003" spans="5:5" ht="14.25" thickTop="1" thickBot="1">
      <c r="E17003"/>
    </row>
    <row r="17004" spans="5:5" ht="14.25" thickTop="1" thickBot="1">
      <c r="E17004"/>
    </row>
    <row r="17005" spans="5:5" ht="14.25" thickTop="1" thickBot="1">
      <c r="E17005"/>
    </row>
    <row r="17006" spans="5:5" ht="14.25" thickTop="1" thickBot="1">
      <c r="E17006"/>
    </row>
    <row r="17007" spans="5:5" ht="14.25" thickTop="1" thickBot="1">
      <c r="E17007"/>
    </row>
    <row r="17008" spans="5:5" ht="14.25" thickTop="1" thickBot="1">
      <c r="E17008"/>
    </row>
    <row r="17009" spans="5:5" ht="14.25" thickTop="1" thickBot="1">
      <c r="E17009"/>
    </row>
    <row r="17010" spans="5:5" ht="14.25" thickTop="1" thickBot="1">
      <c r="E17010"/>
    </row>
    <row r="17011" spans="5:5" ht="14.25" thickTop="1" thickBot="1">
      <c r="E17011"/>
    </row>
    <row r="17012" spans="5:5" ht="14.25" thickTop="1" thickBot="1">
      <c r="E17012"/>
    </row>
    <row r="17013" spans="5:5" ht="14.25" thickTop="1" thickBot="1">
      <c r="E17013"/>
    </row>
    <row r="17014" spans="5:5" ht="14.25" thickTop="1" thickBot="1">
      <c r="E17014"/>
    </row>
    <row r="17015" spans="5:5" ht="14.25" thickTop="1" thickBot="1">
      <c r="E17015"/>
    </row>
    <row r="17016" spans="5:5" ht="14.25" thickTop="1" thickBot="1">
      <c r="E17016"/>
    </row>
    <row r="17017" spans="5:5" ht="14.25" thickTop="1" thickBot="1">
      <c r="E17017"/>
    </row>
    <row r="17018" spans="5:5" ht="14.25" thickTop="1" thickBot="1">
      <c r="E17018"/>
    </row>
    <row r="17019" spans="5:5" ht="14.25" thickTop="1" thickBot="1">
      <c r="E17019"/>
    </row>
    <row r="17020" spans="5:5" ht="14.25" thickTop="1" thickBot="1">
      <c r="E17020"/>
    </row>
    <row r="17021" spans="5:5" ht="14.25" thickTop="1" thickBot="1">
      <c r="E17021"/>
    </row>
    <row r="17022" spans="5:5" ht="14.25" thickTop="1" thickBot="1">
      <c r="E17022"/>
    </row>
    <row r="17023" spans="5:5" ht="14.25" thickTop="1" thickBot="1">
      <c r="E17023"/>
    </row>
    <row r="17024" spans="5:5" ht="14.25" thickTop="1" thickBot="1">
      <c r="E17024"/>
    </row>
    <row r="17025" spans="5:5" ht="14.25" thickTop="1" thickBot="1">
      <c r="E17025"/>
    </row>
    <row r="17026" spans="5:5" ht="14.25" thickTop="1" thickBot="1">
      <c r="E17026"/>
    </row>
    <row r="17027" spans="5:5" ht="14.25" thickTop="1" thickBot="1">
      <c r="E17027"/>
    </row>
    <row r="17028" spans="5:5" ht="14.25" thickTop="1" thickBot="1">
      <c r="E17028"/>
    </row>
    <row r="17029" spans="5:5" ht="14.25" thickTop="1" thickBot="1">
      <c r="E17029"/>
    </row>
    <row r="17030" spans="5:5" ht="14.25" thickTop="1" thickBot="1">
      <c r="E17030"/>
    </row>
    <row r="17031" spans="5:5" ht="14.25" thickTop="1" thickBot="1">
      <c r="E17031"/>
    </row>
    <row r="17032" spans="5:5" ht="14.25" thickTop="1" thickBot="1">
      <c r="E17032"/>
    </row>
    <row r="17033" spans="5:5" ht="14.25" thickTop="1" thickBot="1">
      <c r="E17033"/>
    </row>
    <row r="17034" spans="5:5" ht="14.25" thickTop="1" thickBot="1">
      <c r="E17034"/>
    </row>
    <row r="17035" spans="5:5" ht="14.25" thickTop="1" thickBot="1">
      <c r="E17035"/>
    </row>
    <row r="17036" spans="5:5" ht="14.25" thickTop="1" thickBot="1">
      <c r="E17036"/>
    </row>
    <row r="17037" spans="5:5" ht="14.25" thickTop="1" thickBot="1">
      <c r="E17037"/>
    </row>
    <row r="17038" spans="5:5" ht="14.25" thickTop="1" thickBot="1">
      <c r="E17038"/>
    </row>
    <row r="17039" spans="5:5" ht="14.25" thickTop="1" thickBot="1">
      <c r="E17039"/>
    </row>
    <row r="17040" spans="5:5" ht="14.25" thickTop="1" thickBot="1">
      <c r="E17040"/>
    </row>
    <row r="17041" spans="5:5" ht="14.25" thickTop="1" thickBot="1">
      <c r="E17041"/>
    </row>
    <row r="17042" spans="5:5" ht="14.25" thickTop="1" thickBot="1">
      <c r="E17042"/>
    </row>
    <row r="17043" spans="5:5" ht="14.25" thickTop="1" thickBot="1">
      <c r="E17043"/>
    </row>
    <row r="17044" spans="5:5" ht="14.25" thickTop="1" thickBot="1">
      <c r="E17044"/>
    </row>
    <row r="17045" spans="5:5" ht="14.25" thickTop="1" thickBot="1">
      <c r="E17045"/>
    </row>
    <row r="17046" spans="5:5" ht="14.25" thickTop="1" thickBot="1">
      <c r="E17046"/>
    </row>
    <row r="17047" spans="5:5" ht="14.25" thickTop="1" thickBot="1">
      <c r="E17047"/>
    </row>
    <row r="17048" spans="5:5" ht="14.25" thickTop="1" thickBot="1">
      <c r="E17048"/>
    </row>
    <row r="17049" spans="5:5" ht="14.25" thickTop="1" thickBot="1">
      <c r="E17049"/>
    </row>
    <row r="17050" spans="5:5" ht="14.25" thickTop="1" thickBot="1">
      <c r="E17050"/>
    </row>
    <row r="17051" spans="5:5" ht="14.25" thickTop="1" thickBot="1">
      <c r="E17051"/>
    </row>
    <row r="17052" spans="5:5" ht="14.25" thickTop="1" thickBot="1">
      <c r="E17052"/>
    </row>
    <row r="17053" spans="5:5" ht="14.25" thickTop="1" thickBot="1">
      <c r="E17053"/>
    </row>
    <row r="17054" spans="5:5" ht="14.25" thickTop="1" thickBot="1">
      <c r="E17054"/>
    </row>
    <row r="17055" spans="5:5" ht="14.25" thickTop="1" thickBot="1">
      <c r="E17055"/>
    </row>
    <row r="17056" spans="5:5" ht="14.25" thickTop="1" thickBot="1">
      <c r="E17056"/>
    </row>
    <row r="17057" spans="5:5" ht="14.25" thickTop="1" thickBot="1">
      <c r="E17057"/>
    </row>
    <row r="17058" spans="5:5" ht="14.25" thickTop="1" thickBot="1">
      <c r="E17058"/>
    </row>
    <row r="17059" spans="5:5" ht="14.25" thickTop="1" thickBot="1">
      <c r="E17059"/>
    </row>
    <row r="17060" spans="5:5" ht="14.25" thickTop="1" thickBot="1">
      <c r="E17060"/>
    </row>
    <row r="17061" spans="5:5" ht="14.25" thickTop="1" thickBot="1">
      <c r="E17061"/>
    </row>
    <row r="17062" spans="5:5" ht="14.25" thickTop="1" thickBot="1">
      <c r="E17062"/>
    </row>
    <row r="17063" spans="5:5" ht="14.25" thickTop="1" thickBot="1">
      <c r="E17063"/>
    </row>
    <row r="17064" spans="5:5" ht="14.25" thickTop="1" thickBot="1">
      <c r="E17064"/>
    </row>
    <row r="17065" spans="5:5" ht="14.25" thickTop="1" thickBot="1">
      <c r="E17065"/>
    </row>
    <row r="17066" spans="5:5" ht="14.25" thickTop="1" thickBot="1">
      <c r="E17066"/>
    </row>
    <row r="17067" spans="5:5" ht="14.25" thickTop="1" thickBot="1">
      <c r="E17067"/>
    </row>
    <row r="17068" spans="5:5" ht="14.25" thickTop="1" thickBot="1">
      <c r="E17068"/>
    </row>
    <row r="17069" spans="5:5" ht="14.25" thickTop="1" thickBot="1">
      <c r="E17069"/>
    </row>
    <row r="17070" spans="5:5" ht="14.25" thickTop="1" thickBot="1">
      <c r="E17070"/>
    </row>
    <row r="17071" spans="5:5" ht="14.25" thickTop="1" thickBot="1">
      <c r="E17071"/>
    </row>
    <row r="17072" spans="5:5" ht="14.25" thickTop="1" thickBot="1">
      <c r="E17072"/>
    </row>
    <row r="17073" spans="5:5" ht="14.25" thickTop="1" thickBot="1">
      <c r="E17073"/>
    </row>
    <row r="17074" spans="5:5" ht="14.25" thickTop="1" thickBot="1">
      <c r="E17074"/>
    </row>
    <row r="17075" spans="5:5" ht="14.25" thickTop="1" thickBot="1">
      <c r="E17075"/>
    </row>
    <row r="17076" spans="5:5" ht="14.25" thickTop="1" thickBot="1">
      <c r="E17076"/>
    </row>
    <row r="17077" spans="5:5" ht="14.25" thickTop="1" thickBot="1">
      <c r="E17077"/>
    </row>
    <row r="17078" spans="5:5" ht="14.25" thickTop="1" thickBot="1">
      <c r="E17078"/>
    </row>
    <row r="17079" spans="5:5" ht="14.25" thickTop="1" thickBot="1">
      <c r="E17079"/>
    </row>
    <row r="17080" spans="5:5" ht="14.25" thickTop="1" thickBot="1">
      <c r="E17080"/>
    </row>
    <row r="17081" spans="5:5" ht="14.25" thickTop="1" thickBot="1">
      <c r="E17081"/>
    </row>
    <row r="17082" spans="5:5" ht="14.25" thickTop="1" thickBot="1">
      <c r="E17082"/>
    </row>
    <row r="17083" spans="5:5" ht="14.25" thickTop="1" thickBot="1">
      <c r="E17083"/>
    </row>
    <row r="17084" spans="5:5" ht="14.25" thickTop="1" thickBot="1">
      <c r="E17084"/>
    </row>
    <row r="17085" spans="5:5" ht="14.25" thickTop="1" thickBot="1">
      <c r="E17085"/>
    </row>
    <row r="17086" spans="5:5" ht="14.25" thickTop="1" thickBot="1">
      <c r="E17086"/>
    </row>
    <row r="17087" spans="5:5" ht="14.25" thickTop="1" thickBot="1">
      <c r="E17087"/>
    </row>
    <row r="17088" spans="5:5" ht="14.25" thickTop="1" thickBot="1">
      <c r="E17088"/>
    </row>
    <row r="17089" spans="5:5" ht="14.25" thickTop="1" thickBot="1">
      <c r="E17089"/>
    </row>
    <row r="17090" spans="5:5" ht="14.25" thickTop="1" thickBot="1">
      <c r="E17090"/>
    </row>
    <row r="17091" spans="5:5" ht="14.25" thickTop="1" thickBot="1">
      <c r="E17091"/>
    </row>
    <row r="17092" spans="5:5" ht="14.25" thickTop="1" thickBot="1">
      <c r="E17092"/>
    </row>
    <row r="17093" spans="5:5" ht="14.25" thickTop="1" thickBot="1">
      <c r="E17093"/>
    </row>
    <row r="17094" spans="5:5" ht="14.25" thickTop="1" thickBot="1">
      <c r="E17094"/>
    </row>
    <row r="17095" spans="5:5" ht="14.25" thickTop="1" thickBot="1">
      <c r="E17095"/>
    </row>
    <row r="17096" spans="5:5" ht="14.25" thickTop="1" thickBot="1">
      <c r="E17096"/>
    </row>
    <row r="17097" spans="5:5" ht="14.25" thickTop="1" thickBot="1">
      <c r="E17097"/>
    </row>
    <row r="17098" spans="5:5" ht="14.25" thickTop="1" thickBot="1">
      <c r="E17098"/>
    </row>
    <row r="17099" spans="5:5" ht="14.25" thickTop="1" thickBot="1">
      <c r="E17099"/>
    </row>
    <row r="17100" spans="5:5" ht="14.25" thickTop="1" thickBot="1">
      <c r="E17100"/>
    </row>
    <row r="17101" spans="5:5" ht="14.25" thickTop="1" thickBot="1">
      <c r="E17101"/>
    </row>
    <row r="17102" spans="5:5" ht="14.25" thickTop="1" thickBot="1">
      <c r="E17102"/>
    </row>
    <row r="17103" spans="5:5" ht="14.25" thickTop="1" thickBot="1">
      <c r="E17103"/>
    </row>
    <row r="17104" spans="5:5" ht="14.25" thickTop="1" thickBot="1">
      <c r="E17104"/>
    </row>
    <row r="17105" spans="5:5" ht="14.25" thickTop="1" thickBot="1">
      <c r="E17105"/>
    </row>
    <row r="17106" spans="5:5" ht="14.25" thickTop="1" thickBot="1">
      <c r="E17106"/>
    </row>
    <row r="17107" spans="5:5" ht="14.25" thickTop="1" thickBot="1">
      <c r="E17107"/>
    </row>
    <row r="17108" spans="5:5" ht="14.25" thickTop="1" thickBot="1">
      <c r="E17108"/>
    </row>
    <row r="17109" spans="5:5" ht="14.25" thickTop="1" thickBot="1">
      <c r="E17109"/>
    </row>
    <row r="17110" spans="5:5" ht="14.25" thickTop="1" thickBot="1">
      <c r="E17110"/>
    </row>
    <row r="17111" spans="5:5" ht="14.25" thickTop="1" thickBot="1">
      <c r="E17111"/>
    </row>
    <row r="17112" spans="5:5" ht="14.25" thickTop="1" thickBot="1">
      <c r="E17112"/>
    </row>
    <row r="17113" spans="5:5" ht="14.25" thickTop="1" thickBot="1">
      <c r="E17113"/>
    </row>
    <row r="17114" spans="5:5" ht="14.25" thickTop="1" thickBot="1">
      <c r="E17114"/>
    </row>
    <row r="17115" spans="5:5" ht="14.25" thickTop="1" thickBot="1">
      <c r="E17115"/>
    </row>
    <row r="17116" spans="5:5" ht="14.25" thickTop="1" thickBot="1">
      <c r="E17116"/>
    </row>
    <row r="17117" spans="5:5" ht="14.25" thickTop="1" thickBot="1">
      <c r="E17117"/>
    </row>
    <row r="17118" spans="5:5" ht="14.25" thickTop="1" thickBot="1">
      <c r="E17118"/>
    </row>
    <row r="17119" spans="5:5" ht="14.25" thickTop="1" thickBot="1">
      <c r="E17119"/>
    </row>
    <row r="17120" spans="5:5" ht="14.25" thickTop="1" thickBot="1">
      <c r="E17120"/>
    </row>
    <row r="17121" spans="5:5" ht="14.25" thickTop="1" thickBot="1">
      <c r="E17121"/>
    </row>
    <row r="17122" spans="5:5" ht="14.25" thickTop="1" thickBot="1">
      <c r="E17122"/>
    </row>
    <row r="17123" spans="5:5" ht="14.25" thickTop="1" thickBot="1">
      <c r="E17123"/>
    </row>
    <row r="17124" spans="5:5" ht="14.25" thickTop="1" thickBot="1">
      <c r="E17124"/>
    </row>
    <row r="17125" spans="5:5" ht="14.25" thickTop="1" thickBot="1">
      <c r="E17125"/>
    </row>
    <row r="17126" spans="5:5" ht="14.25" thickTop="1" thickBot="1">
      <c r="E17126"/>
    </row>
    <row r="17127" spans="5:5" ht="14.25" thickTop="1" thickBot="1">
      <c r="E17127"/>
    </row>
    <row r="17128" spans="5:5" ht="14.25" thickTop="1" thickBot="1">
      <c r="E17128"/>
    </row>
    <row r="17129" spans="5:5" ht="14.25" thickTop="1" thickBot="1">
      <c r="E17129"/>
    </row>
    <row r="17130" spans="5:5" ht="14.25" thickTop="1" thickBot="1">
      <c r="E17130"/>
    </row>
    <row r="17131" spans="5:5" ht="14.25" thickTop="1" thickBot="1">
      <c r="E17131"/>
    </row>
    <row r="17132" spans="5:5" ht="14.25" thickTop="1" thickBot="1">
      <c r="E17132"/>
    </row>
    <row r="17133" spans="5:5" ht="14.25" thickTop="1" thickBot="1">
      <c r="E17133"/>
    </row>
    <row r="17134" spans="5:5" ht="14.25" thickTop="1" thickBot="1">
      <c r="E17134"/>
    </row>
    <row r="17135" spans="5:5" ht="14.25" thickTop="1" thickBot="1">
      <c r="E17135"/>
    </row>
    <row r="17136" spans="5:5" ht="14.25" thickTop="1" thickBot="1">
      <c r="E17136"/>
    </row>
    <row r="17137" spans="5:5" ht="14.25" thickTop="1" thickBot="1">
      <c r="E17137"/>
    </row>
    <row r="17138" spans="5:5" ht="14.25" thickTop="1" thickBot="1">
      <c r="E17138"/>
    </row>
    <row r="17139" spans="5:5" ht="14.25" thickTop="1" thickBot="1">
      <c r="E17139"/>
    </row>
    <row r="17140" spans="5:5" ht="14.25" thickTop="1" thickBot="1">
      <c r="E17140"/>
    </row>
    <row r="17141" spans="5:5" ht="14.25" thickTop="1" thickBot="1">
      <c r="E17141"/>
    </row>
    <row r="17142" spans="5:5" ht="14.25" thickTop="1" thickBot="1">
      <c r="E17142"/>
    </row>
    <row r="17143" spans="5:5" ht="14.25" thickTop="1" thickBot="1">
      <c r="E17143"/>
    </row>
    <row r="17144" spans="5:5" ht="14.25" thickTop="1" thickBot="1">
      <c r="E17144"/>
    </row>
    <row r="17145" spans="5:5" ht="14.25" thickTop="1" thickBot="1">
      <c r="E17145"/>
    </row>
    <row r="17146" spans="5:5" ht="14.25" thickTop="1" thickBot="1">
      <c r="E17146"/>
    </row>
    <row r="17147" spans="5:5" ht="14.25" thickTop="1" thickBot="1">
      <c r="E17147"/>
    </row>
    <row r="17148" spans="5:5" ht="14.25" thickTop="1" thickBot="1">
      <c r="E17148"/>
    </row>
    <row r="17149" spans="5:5" ht="14.25" thickTop="1" thickBot="1">
      <c r="E17149"/>
    </row>
    <row r="17150" spans="5:5" ht="14.25" thickTop="1" thickBot="1">
      <c r="E17150"/>
    </row>
    <row r="17151" spans="5:5" ht="14.25" thickTop="1" thickBot="1">
      <c r="E17151"/>
    </row>
    <row r="17152" spans="5:5" ht="14.25" thickTop="1" thickBot="1">
      <c r="E17152"/>
    </row>
    <row r="17153" spans="5:5" ht="14.25" thickTop="1" thickBot="1">
      <c r="E17153"/>
    </row>
    <row r="17154" spans="5:5" ht="14.25" thickTop="1" thickBot="1">
      <c r="E17154"/>
    </row>
    <row r="17155" spans="5:5" ht="14.25" thickTop="1" thickBot="1">
      <c r="E17155"/>
    </row>
    <row r="17156" spans="5:5" ht="14.25" thickTop="1" thickBot="1">
      <c r="E17156"/>
    </row>
    <row r="17157" spans="5:5" ht="14.25" thickTop="1" thickBot="1">
      <c r="E17157"/>
    </row>
    <row r="17158" spans="5:5" ht="14.25" thickTop="1" thickBot="1">
      <c r="E17158"/>
    </row>
    <row r="17159" spans="5:5" ht="14.25" thickTop="1" thickBot="1">
      <c r="E17159"/>
    </row>
    <row r="17160" spans="5:5" ht="14.25" thickTop="1" thickBot="1">
      <c r="E17160"/>
    </row>
    <row r="17161" spans="5:5" ht="14.25" thickTop="1" thickBot="1">
      <c r="E17161"/>
    </row>
    <row r="17162" spans="5:5" ht="14.25" thickTop="1" thickBot="1">
      <c r="E17162"/>
    </row>
    <row r="17163" spans="5:5" ht="14.25" thickTop="1" thickBot="1">
      <c r="E17163"/>
    </row>
    <row r="17164" spans="5:5" ht="14.25" thickTop="1" thickBot="1">
      <c r="E17164"/>
    </row>
    <row r="17165" spans="5:5" ht="14.25" thickTop="1" thickBot="1">
      <c r="E17165"/>
    </row>
    <row r="17166" spans="5:5" ht="14.25" thickTop="1" thickBot="1">
      <c r="E17166"/>
    </row>
    <row r="17167" spans="5:5" ht="14.25" thickTop="1" thickBot="1">
      <c r="E17167"/>
    </row>
    <row r="17168" spans="5:5" ht="14.25" thickTop="1" thickBot="1">
      <c r="E17168"/>
    </row>
    <row r="17169" spans="5:5" ht="14.25" thickTop="1" thickBot="1">
      <c r="E17169"/>
    </row>
    <row r="17170" spans="5:5" ht="14.25" thickTop="1" thickBot="1">
      <c r="E17170"/>
    </row>
    <row r="17171" spans="5:5" ht="14.25" thickTop="1" thickBot="1">
      <c r="E17171"/>
    </row>
    <row r="17172" spans="5:5" ht="14.25" thickTop="1" thickBot="1">
      <c r="E17172"/>
    </row>
    <row r="17173" spans="5:5" ht="14.25" thickTop="1" thickBot="1">
      <c r="E17173"/>
    </row>
    <row r="17174" spans="5:5" ht="14.25" thickTop="1" thickBot="1">
      <c r="E17174"/>
    </row>
    <row r="17175" spans="5:5" ht="14.25" thickTop="1" thickBot="1">
      <c r="E17175"/>
    </row>
    <row r="17176" spans="5:5" ht="14.25" thickTop="1" thickBot="1">
      <c r="E17176"/>
    </row>
    <row r="17177" spans="5:5" ht="14.25" thickTop="1" thickBot="1">
      <c r="E17177"/>
    </row>
    <row r="17178" spans="5:5" ht="14.25" thickTop="1" thickBot="1">
      <c r="E17178"/>
    </row>
    <row r="17179" spans="5:5" ht="14.25" thickTop="1" thickBot="1">
      <c r="E17179"/>
    </row>
    <row r="17180" spans="5:5" ht="14.25" thickTop="1" thickBot="1">
      <c r="E17180"/>
    </row>
    <row r="17181" spans="5:5" ht="14.25" thickTop="1" thickBot="1">
      <c r="E17181"/>
    </row>
    <row r="17182" spans="5:5" ht="14.25" thickTop="1" thickBot="1">
      <c r="E17182"/>
    </row>
    <row r="17183" spans="5:5" ht="14.25" thickTop="1" thickBot="1">
      <c r="E17183"/>
    </row>
    <row r="17184" spans="5:5" ht="14.25" thickTop="1" thickBot="1">
      <c r="E17184"/>
    </row>
    <row r="17185" spans="5:5" ht="14.25" thickTop="1" thickBot="1">
      <c r="E17185"/>
    </row>
    <row r="17186" spans="5:5" ht="14.25" thickTop="1" thickBot="1">
      <c r="E17186"/>
    </row>
    <row r="17187" spans="5:5" ht="14.25" thickTop="1" thickBot="1">
      <c r="E17187"/>
    </row>
    <row r="17188" spans="5:5" ht="14.25" thickTop="1" thickBot="1">
      <c r="E17188"/>
    </row>
    <row r="17189" spans="5:5" ht="14.25" thickTop="1" thickBot="1">
      <c r="E17189"/>
    </row>
    <row r="17190" spans="5:5" ht="14.25" thickTop="1" thickBot="1">
      <c r="E17190"/>
    </row>
    <row r="17191" spans="5:5" ht="14.25" thickTop="1" thickBot="1">
      <c r="E17191"/>
    </row>
    <row r="17192" spans="5:5" ht="14.25" thickTop="1" thickBot="1">
      <c r="E17192"/>
    </row>
    <row r="17193" spans="5:5" ht="14.25" thickTop="1" thickBot="1">
      <c r="E17193"/>
    </row>
    <row r="17194" spans="5:5" ht="14.25" thickTop="1" thickBot="1">
      <c r="E17194"/>
    </row>
    <row r="17195" spans="5:5" ht="14.25" thickTop="1" thickBot="1">
      <c r="E17195"/>
    </row>
    <row r="17196" spans="5:5" ht="14.25" thickTop="1" thickBot="1">
      <c r="E17196"/>
    </row>
    <row r="17197" spans="5:5" ht="14.25" thickTop="1" thickBot="1">
      <c r="E17197"/>
    </row>
    <row r="17198" spans="5:5" ht="14.25" thickTop="1" thickBot="1">
      <c r="E17198"/>
    </row>
    <row r="17199" spans="5:5" ht="14.25" thickTop="1" thickBot="1">
      <c r="E17199"/>
    </row>
    <row r="17200" spans="5:5" ht="14.25" thickTop="1" thickBot="1">
      <c r="E17200"/>
    </row>
    <row r="17201" spans="5:5" ht="14.25" thickTop="1" thickBot="1">
      <c r="E17201"/>
    </row>
    <row r="17202" spans="5:5" ht="14.25" thickTop="1" thickBot="1">
      <c r="E17202"/>
    </row>
    <row r="17203" spans="5:5" ht="14.25" thickTop="1" thickBot="1">
      <c r="E17203"/>
    </row>
    <row r="17204" spans="5:5" ht="14.25" thickTop="1" thickBot="1">
      <c r="E17204"/>
    </row>
    <row r="17205" spans="5:5" ht="14.25" thickTop="1" thickBot="1">
      <c r="E17205"/>
    </row>
    <row r="17206" spans="5:5" ht="14.25" thickTop="1" thickBot="1">
      <c r="E17206"/>
    </row>
    <row r="17207" spans="5:5" ht="14.25" thickTop="1" thickBot="1">
      <c r="E17207"/>
    </row>
    <row r="17208" spans="5:5" ht="14.25" thickTop="1" thickBot="1">
      <c r="E17208"/>
    </row>
    <row r="17209" spans="5:5" ht="14.25" thickTop="1" thickBot="1">
      <c r="E17209"/>
    </row>
    <row r="17210" spans="5:5" ht="14.25" thickTop="1" thickBot="1">
      <c r="E17210"/>
    </row>
    <row r="17211" spans="5:5" ht="14.25" thickTop="1" thickBot="1">
      <c r="E17211"/>
    </row>
    <row r="17212" spans="5:5" ht="14.25" thickTop="1" thickBot="1">
      <c r="E17212"/>
    </row>
    <row r="17213" spans="5:5" ht="14.25" thickTop="1" thickBot="1">
      <c r="E17213"/>
    </row>
    <row r="17214" spans="5:5" ht="14.25" thickTop="1" thickBot="1">
      <c r="E17214"/>
    </row>
    <row r="17215" spans="5:5" ht="14.25" thickTop="1" thickBot="1">
      <c r="E17215"/>
    </row>
    <row r="17216" spans="5:5" ht="14.25" thickTop="1" thickBot="1">
      <c r="E17216"/>
    </row>
    <row r="17217" spans="5:5" ht="14.25" thickTop="1" thickBot="1">
      <c r="E17217"/>
    </row>
    <row r="17218" spans="5:5" ht="14.25" thickTop="1" thickBot="1">
      <c r="E17218"/>
    </row>
    <row r="17219" spans="5:5" ht="14.25" thickTop="1" thickBot="1">
      <c r="E17219"/>
    </row>
    <row r="17220" spans="5:5" ht="14.25" thickTop="1" thickBot="1">
      <c r="E17220"/>
    </row>
    <row r="17221" spans="5:5" ht="14.25" thickTop="1" thickBot="1">
      <c r="E17221"/>
    </row>
    <row r="17222" spans="5:5" ht="14.25" thickTop="1" thickBot="1">
      <c r="E17222"/>
    </row>
    <row r="17223" spans="5:5" ht="14.25" thickTop="1" thickBot="1">
      <c r="E17223"/>
    </row>
    <row r="17224" spans="5:5" ht="14.25" thickTop="1" thickBot="1">
      <c r="E17224"/>
    </row>
    <row r="17225" spans="5:5" ht="14.25" thickTop="1" thickBot="1">
      <c r="E17225"/>
    </row>
    <row r="17226" spans="5:5" ht="14.25" thickTop="1" thickBot="1">
      <c r="E17226"/>
    </row>
    <row r="17227" spans="5:5" ht="14.25" thickTop="1" thickBot="1">
      <c r="E17227"/>
    </row>
    <row r="17228" spans="5:5" ht="14.25" thickTop="1" thickBot="1">
      <c r="E17228"/>
    </row>
    <row r="17229" spans="5:5" ht="14.25" thickTop="1" thickBot="1">
      <c r="E17229"/>
    </row>
    <row r="17230" spans="5:5" ht="14.25" thickTop="1" thickBot="1">
      <c r="E17230"/>
    </row>
    <row r="17231" spans="5:5" ht="14.25" thickTop="1" thickBot="1">
      <c r="E17231"/>
    </row>
    <row r="17232" spans="5:5" ht="14.25" thickTop="1" thickBot="1">
      <c r="E17232"/>
    </row>
    <row r="17233" spans="5:5" ht="14.25" thickTop="1" thickBot="1">
      <c r="E17233"/>
    </row>
    <row r="17234" spans="5:5" ht="14.25" thickTop="1" thickBot="1">
      <c r="E17234"/>
    </row>
    <row r="17235" spans="5:5" ht="14.25" thickTop="1" thickBot="1">
      <c r="E17235"/>
    </row>
    <row r="17236" spans="5:5" ht="14.25" thickTop="1" thickBot="1">
      <c r="E17236"/>
    </row>
    <row r="17237" spans="5:5" ht="14.25" thickTop="1" thickBot="1">
      <c r="E17237"/>
    </row>
    <row r="17238" spans="5:5" ht="14.25" thickTop="1" thickBot="1">
      <c r="E17238"/>
    </row>
    <row r="17239" spans="5:5" ht="14.25" thickTop="1" thickBot="1">
      <c r="E17239"/>
    </row>
    <row r="17240" spans="5:5" ht="14.25" thickTop="1" thickBot="1">
      <c r="E17240"/>
    </row>
    <row r="17241" spans="5:5" ht="14.25" thickTop="1" thickBot="1">
      <c r="E17241"/>
    </row>
    <row r="17242" spans="5:5" ht="14.25" thickTop="1" thickBot="1">
      <c r="E17242"/>
    </row>
    <row r="17243" spans="5:5" ht="14.25" thickTop="1" thickBot="1">
      <c r="E17243"/>
    </row>
    <row r="17244" spans="5:5" ht="14.25" thickTop="1" thickBot="1">
      <c r="E17244"/>
    </row>
    <row r="17245" spans="5:5" ht="14.25" thickTop="1" thickBot="1">
      <c r="E17245"/>
    </row>
    <row r="17246" spans="5:5" ht="14.25" thickTop="1" thickBot="1">
      <c r="E17246"/>
    </row>
    <row r="17247" spans="5:5" ht="14.25" thickTop="1" thickBot="1">
      <c r="E17247"/>
    </row>
    <row r="17248" spans="5:5" ht="14.25" thickTop="1" thickBot="1">
      <c r="E17248"/>
    </row>
    <row r="17249" spans="5:5" ht="14.25" thickTop="1" thickBot="1">
      <c r="E17249"/>
    </row>
    <row r="17250" spans="5:5" ht="14.25" thickTop="1" thickBot="1">
      <c r="E17250"/>
    </row>
    <row r="17251" spans="5:5" ht="14.25" thickTop="1" thickBot="1">
      <c r="E17251"/>
    </row>
    <row r="17252" spans="5:5" ht="14.25" thickTop="1" thickBot="1">
      <c r="E17252"/>
    </row>
    <row r="17253" spans="5:5" ht="14.25" thickTop="1" thickBot="1">
      <c r="E17253"/>
    </row>
    <row r="17254" spans="5:5" ht="14.25" thickTop="1" thickBot="1">
      <c r="E17254"/>
    </row>
    <row r="17255" spans="5:5" ht="14.25" thickTop="1" thickBot="1">
      <c r="E17255"/>
    </row>
    <row r="17256" spans="5:5" ht="14.25" thickTop="1" thickBot="1">
      <c r="E17256"/>
    </row>
    <row r="17257" spans="5:5" ht="14.25" thickTop="1" thickBot="1">
      <c r="E17257"/>
    </row>
    <row r="17258" spans="5:5" ht="14.25" thickTop="1" thickBot="1">
      <c r="E17258"/>
    </row>
    <row r="17259" spans="5:5" ht="14.25" thickTop="1" thickBot="1">
      <c r="E17259"/>
    </row>
    <row r="17260" spans="5:5" ht="14.25" thickTop="1" thickBot="1">
      <c r="E17260"/>
    </row>
    <row r="17261" spans="5:5" ht="14.25" thickTop="1" thickBot="1">
      <c r="E17261"/>
    </row>
    <row r="17262" spans="5:5" ht="14.25" thickTop="1" thickBot="1">
      <c r="E17262"/>
    </row>
    <row r="17263" spans="5:5" ht="14.25" thickTop="1" thickBot="1">
      <c r="E17263"/>
    </row>
    <row r="17264" spans="5:5" ht="14.25" thickTop="1" thickBot="1">
      <c r="E17264"/>
    </row>
    <row r="17265" spans="5:5" ht="14.25" thickTop="1" thickBot="1">
      <c r="E17265"/>
    </row>
    <row r="17266" spans="5:5" ht="14.25" thickTop="1" thickBot="1">
      <c r="E17266"/>
    </row>
    <row r="17267" spans="5:5" ht="14.25" thickTop="1" thickBot="1">
      <c r="E17267"/>
    </row>
    <row r="17268" spans="5:5" ht="14.25" thickTop="1" thickBot="1">
      <c r="E17268"/>
    </row>
    <row r="17269" spans="5:5" ht="14.25" thickTop="1" thickBot="1">
      <c r="E17269"/>
    </row>
    <row r="17270" spans="5:5" ht="14.25" thickTop="1" thickBot="1">
      <c r="E17270"/>
    </row>
    <row r="17271" spans="5:5" ht="14.25" thickTop="1" thickBot="1">
      <c r="E17271"/>
    </row>
    <row r="17272" spans="5:5" ht="14.25" thickTop="1" thickBot="1">
      <c r="E17272"/>
    </row>
    <row r="17273" spans="5:5" ht="14.25" thickTop="1" thickBot="1">
      <c r="E17273"/>
    </row>
    <row r="17274" spans="5:5" ht="14.25" thickTop="1" thickBot="1">
      <c r="E17274"/>
    </row>
    <row r="17275" spans="5:5" ht="14.25" thickTop="1" thickBot="1">
      <c r="E17275"/>
    </row>
    <row r="17276" spans="5:5" ht="14.25" thickTop="1" thickBot="1">
      <c r="E17276"/>
    </row>
    <row r="17277" spans="5:5" ht="14.25" thickTop="1" thickBot="1">
      <c r="E17277"/>
    </row>
    <row r="17278" spans="5:5" ht="14.25" thickTop="1" thickBot="1">
      <c r="E17278"/>
    </row>
    <row r="17279" spans="5:5" ht="14.25" thickTop="1" thickBot="1">
      <c r="E17279"/>
    </row>
    <row r="17280" spans="5:5" ht="14.25" thickTop="1" thickBot="1">
      <c r="E17280"/>
    </row>
    <row r="17281" spans="5:5" ht="14.25" thickTop="1" thickBot="1">
      <c r="E17281"/>
    </row>
    <row r="17282" spans="5:5" ht="14.25" thickTop="1" thickBot="1">
      <c r="E17282"/>
    </row>
    <row r="17283" spans="5:5" ht="14.25" thickTop="1" thickBot="1">
      <c r="E17283"/>
    </row>
    <row r="17284" spans="5:5" ht="14.25" thickTop="1" thickBot="1">
      <c r="E17284"/>
    </row>
    <row r="17285" spans="5:5" ht="14.25" thickTop="1" thickBot="1">
      <c r="E17285"/>
    </row>
    <row r="17286" spans="5:5" ht="14.25" thickTop="1" thickBot="1">
      <c r="E17286"/>
    </row>
    <row r="17287" spans="5:5" ht="14.25" thickTop="1" thickBot="1">
      <c r="E17287"/>
    </row>
    <row r="17288" spans="5:5" ht="14.25" thickTop="1" thickBot="1">
      <c r="E17288"/>
    </row>
    <row r="17289" spans="5:5" ht="14.25" thickTop="1" thickBot="1">
      <c r="E17289"/>
    </row>
    <row r="17290" spans="5:5" ht="14.25" thickTop="1" thickBot="1">
      <c r="E17290"/>
    </row>
    <row r="17291" spans="5:5" ht="14.25" thickTop="1" thickBot="1">
      <c r="E17291"/>
    </row>
    <row r="17292" spans="5:5" ht="14.25" thickTop="1" thickBot="1">
      <c r="E17292"/>
    </row>
    <row r="17293" spans="5:5" ht="14.25" thickTop="1" thickBot="1">
      <c r="E17293"/>
    </row>
    <row r="17294" spans="5:5" ht="14.25" thickTop="1" thickBot="1">
      <c r="E17294"/>
    </row>
    <row r="17295" spans="5:5" ht="14.25" thickTop="1" thickBot="1">
      <c r="E17295"/>
    </row>
    <row r="17296" spans="5:5" ht="14.25" thickTop="1" thickBot="1">
      <c r="E17296"/>
    </row>
    <row r="17297" spans="5:5" ht="14.25" thickTop="1" thickBot="1">
      <c r="E17297"/>
    </row>
    <row r="17298" spans="5:5" ht="14.25" thickTop="1" thickBot="1">
      <c r="E17298"/>
    </row>
    <row r="17299" spans="5:5" ht="14.25" thickTop="1" thickBot="1">
      <c r="E17299"/>
    </row>
    <row r="17300" spans="5:5" ht="14.25" thickTop="1" thickBot="1">
      <c r="E17300"/>
    </row>
    <row r="17301" spans="5:5" ht="14.25" thickTop="1" thickBot="1">
      <c r="E17301"/>
    </row>
    <row r="17302" spans="5:5" ht="14.25" thickTop="1" thickBot="1">
      <c r="E17302"/>
    </row>
    <row r="17303" spans="5:5" ht="14.25" thickTop="1" thickBot="1">
      <c r="E17303"/>
    </row>
    <row r="17304" spans="5:5" ht="14.25" thickTop="1" thickBot="1">
      <c r="E17304"/>
    </row>
    <row r="17305" spans="5:5" ht="14.25" thickTop="1" thickBot="1">
      <c r="E17305"/>
    </row>
    <row r="17306" spans="5:5" ht="14.25" thickTop="1" thickBot="1">
      <c r="E17306"/>
    </row>
    <row r="17307" spans="5:5" ht="14.25" thickTop="1" thickBot="1">
      <c r="E17307"/>
    </row>
    <row r="17308" spans="5:5" ht="14.25" thickTop="1" thickBot="1">
      <c r="E17308"/>
    </row>
    <row r="17309" spans="5:5" ht="14.25" thickTop="1" thickBot="1">
      <c r="E17309"/>
    </row>
    <row r="17310" spans="5:5" ht="14.25" thickTop="1" thickBot="1">
      <c r="E17310"/>
    </row>
    <row r="17311" spans="5:5" ht="14.25" thickTop="1" thickBot="1">
      <c r="E17311"/>
    </row>
    <row r="17312" spans="5:5" ht="14.25" thickTop="1" thickBot="1">
      <c r="E17312"/>
    </row>
    <row r="17313" spans="5:5" ht="14.25" thickTop="1" thickBot="1">
      <c r="E17313"/>
    </row>
    <row r="17314" spans="5:5" ht="14.25" thickTop="1" thickBot="1">
      <c r="E17314"/>
    </row>
    <row r="17315" spans="5:5" ht="14.25" thickTop="1" thickBot="1">
      <c r="E17315"/>
    </row>
    <row r="17316" spans="5:5" ht="14.25" thickTop="1" thickBot="1">
      <c r="E17316"/>
    </row>
    <row r="17317" spans="5:5" ht="14.25" thickTop="1" thickBot="1">
      <c r="E17317"/>
    </row>
    <row r="17318" spans="5:5" ht="14.25" thickTop="1" thickBot="1">
      <c r="E17318"/>
    </row>
    <row r="17319" spans="5:5" ht="14.25" thickTop="1" thickBot="1">
      <c r="E17319"/>
    </row>
    <row r="17320" spans="5:5" ht="14.25" thickTop="1" thickBot="1">
      <c r="E17320"/>
    </row>
    <row r="17321" spans="5:5" ht="14.25" thickTop="1" thickBot="1">
      <c r="E17321"/>
    </row>
    <row r="17322" spans="5:5" ht="14.25" thickTop="1" thickBot="1">
      <c r="E17322"/>
    </row>
    <row r="17323" spans="5:5" ht="14.25" thickTop="1" thickBot="1">
      <c r="E17323"/>
    </row>
    <row r="17324" spans="5:5" ht="14.25" thickTop="1" thickBot="1">
      <c r="E17324"/>
    </row>
    <row r="17325" spans="5:5" ht="14.25" thickTop="1" thickBot="1">
      <c r="E17325"/>
    </row>
    <row r="17326" spans="5:5" ht="14.25" thickTop="1" thickBot="1">
      <c r="E17326"/>
    </row>
    <row r="17327" spans="5:5" ht="14.25" thickTop="1" thickBot="1">
      <c r="E17327"/>
    </row>
    <row r="17328" spans="5:5" ht="14.25" thickTop="1" thickBot="1">
      <c r="E17328"/>
    </row>
    <row r="17329" spans="5:5" ht="14.25" thickTop="1" thickBot="1">
      <c r="E17329"/>
    </row>
    <row r="17330" spans="5:5" ht="14.25" thickTop="1" thickBot="1">
      <c r="E17330"/>
    </row>
    <row r="17331" spans="5:5" ht="14.25" thickTop="1" thickBot="1">
      <c r="E17331"/>
    </row>
    <row r="17332" spans="5:5" ht="14.25" thickTop="1" thickBot="1">
      <c r="E17332"/>
    </row>
    <row r="17333" spans="5:5" ht="14.25" thickTop="1" thickBot="1">
      <c r="E17333"/>
    </row>
    <row r="17334" spans="5:5" ht="14.25" thickTop="1" thickBot="1">
      <c r="E17334"/>
    </row>
    <row r="17335" spans="5:5" ht="14.25" thickTop="1" thickBot="1">
      <c r="E17335"/>
    </row>
    <row r="17336" spans="5:5" ht="14.25" thickTop="1" thickBot="1">
      <c r="E17336"/>
    </row>
    <row r="17337" spans="5:5" ht="14.25" thickTop="1" thickBot="1">
      <c r="E17337"/>
    </row>
    <row r="17338" spans="5:5" ht="14.25" thickTop="1" thickBot="1">
      <c r="E17338"/>
    </row>
    <row r="17339" spans="5:5" ht="14.25" thickTop="1" thickBot="1">
      <c r="E17339"/>
    </row>
    <row r="17340" spans="5:5" ht="14.25" thickTop="1" thickBot="1">
      <c r="E17340"/>
    </row>
    <row r="17341" spans="5:5" ht="14.25" thickTop="1" thickBot="1">
      <c r="E17341"/>
    </row>
    <row r="17342" spans="5:5" ht="14.25" thickTop="1" thickBot="1">
      <c r="E17342"/>
    </row>
    <row r="17343" spans="5:5" ht="14.25" thickTop="1" thickBot="1">
      <c r="E17343"/>
    </row>
    <row r="17344" spans="5:5" ht="14.25" thickTop="1" thickBot="1">
      <c r="E17344"/>
    </row>
    <row r="17345" spans="5:5" ht="14.25" thickTop="1" thickBot="1">
      <c r="E17345"/>
    </row>
    <row r="17346" spans="5:5" ht="14.25" thickTop="1" thickBot="1">
      <c r="E17346"/>
    </row>
    <row r="17347" spans="5:5" ht="14.25" thickTop="1" thickBot="1">
      <c r="E17347"/>
    </row>
    <row r="17348" spans="5:5" ht="14.25" thickTop="1" thickBot="1">
      <c r="E17348"/>
    </row>
    <row r="17349" spans="5:5" ht="14.25" thickTop="1" thickBot="1">
      <c r="E17349"/>
    </row>
    <row r="17350" spans="5:5" ht="14.25" thickTop="1" thickBot="1">
      <c r="E17350"/>
    </row>
    <row r="17351" spans="5:5" ht="14.25" thickTop="1" thickBot="1">
      <c r="E17351"/>
    </row>
    <row r="17352" spans="5:5" ht="14.25" thickTop="1" thickBot="1">
      <c r="E17352"/>
    </row>
    <row r="17353" spans="5:5" ht="14.25" thickTop="1" thickBot="1">
      <c r="E17353"/>
    </row>
    <row r="17354" spans="5:5" ht="14.25" thickTop="1" thickBot="1">
      <c r="E17354"/>
    </row>
    <row r="17355" spans="5:5" ht="14.25" thickTop="1" thickBot="1">
      <c r="E17355"/>
    </row>
    <row r="17356" spans="5:5" ht="14.25" thickTop="1" thickBot="1">
      <c r="E17356"/>
    </row>
    <row r="17357" spans="5:5" ht="14.25" thickTop="1" thickBot="1">
      <c r="E17357"/>
    </row>
    <row r="17358" spans="5:5" ht="14.25" thickTop="1" thickBot="1">
      <c r="E17358"/>
    </row>
    <row r="17359" spans="5:5" ht="14.25" thickTop="1" thickBot="1">
      <c r="E17359"/>
    </row>
    <row r="17360" spans="5:5" ht="14.25" thickTop="1" thickBot="1">
      <c r="E17360"/>
    </row>
    <row r="17361" spans="5:5" ht="14.25" thickTop="1" thickBot="1">
      <c r="E17361"/>
    </row>
    <row r="17362" spans="5:5" ht="14.25" thickTop="1" thickBot="1">
      <c r="E17362"/>
    </row>
    <row r="17363" spans="5:5" ht="14.25" thickTop="1" thickBot="1">
      <c r="E17363"/>
    </row>
    <row r="17364" spans="5:5" ht="14.25" thickTop="1" thickBot="1">
      <c r="E17364"/>
    </row>
    <row r="17365" spans="5:5" ht="14.25" thickTop="1" thickBot="1">
      <c r="E17365"/>
    </row>
    <row r="17366" spans="5:5" ht="14.25" thickTop="1" thickBot="1">
      <c r="E17366"/>
    </row>
    <row r="17367" spans="5:5" ht="14.25" thickTop="1" thickBot="1">
      <c r="E17367"/>
    </row>
    <row r="17368" spans="5:5" ht="14.25" thickTop="1" thickBot="1">
      <c r="E17368"/>
    </row>
    <row r="17369" spans="5:5" ht="14.25" thickTop="1" thickBot="1">
      <c r="E17369"/>
    </row>
    <row r="17370" spans="5:5" ht="14.25" thickTop="1" thickBot="1">
      <c r="E17370"/>
    </row>
    <row r="17371" spans="5:5" ht="14.25" thickTop="1" thickBot="1">
      <c r="E17371"/>
    </row>
    <row r="17372" spans="5:5" ht="14.25" thickTop="1" thickBot="1">
      <c r="E17372"/>
    </row>
    <row r="17373" spans="5:5" ht="14.25" thickTop="1" thickBot="1">
      <c r="E17373"/>
    </row>
    <row r="17374" spans="5:5" ht="14.25" thickTop="1" thickBot="1">
      <c r="E17374"/>
    </row>
    <row r="17375" spans="5:5" ht="14.25" thickTop="1" thickBot="1">
      <c r="E17375"/>
    </row>
    <row r="17376" spans="5:5" ht="14.25" thickTop="1" thickBot="1">
      <c r="E17376"/>
    </row>
    <row r="17377" spans="5:5" ht="14.25" thickTop="1" thickBot="1">
      <c r="E17377"/>
    </row>
    <row r="17378" spans="5:5" ht="14.25" thickTop="1" thickBot="1">
      <c r="E17378"/>
    </row>
    <row r="17379" spans="5:5" ht="14.25" thickTop="1" thickBot="1">
      <c r="E17379"/>
    </row>
    <row r="17380" spans="5:5" ht="14.25" thickTop="1" thickBot="1">
      <c r="E17380"/>
    </row>
    <row r="17381" spans="5:5" ht="14.25" thickTop="1" thickBot="1">
      <c r="E17381"/>
    </row>
    <row r="17382" spans="5:5" ht="14.25" thickTop="1" thickBot="1">
      <c r="E17382"/>
    </row>
    <row r="17383" spans="5:5" ht="14.25" thickTop="1" thickBot="1">
      <c r="E17383"/>
    </row>
    <row r="17384" spans="5:5" ht="14.25" thickTop="1" thickBot="1">
      <c r="E17384"/>
    </row>
    <row r="17385" spans="5:5" ht="14.25" thickTop="1" thickBot="1">
      <c r="E17385"/>
    </row>
    <row r="17386" spans="5:5" ht="14.25" thickTop="1" thickBot="1">
      <c r="E17386"/>
    </row>
    <row r="17387" spans="5:5" ht="14.25" thickTop="1" thickBot="1">
      <c r="E17387"/>
    </row>
    <row r="17388" spans="5:5" ht="14.25" thickTop="1" thickBot="1">
      <c r="E17388"/>
    </row>
    <row r="17389" spans="5:5" ht="14.25" thickTop="1" thickBot="1">
      <c r="E17389"/>
    </row>
    <row r="17390" spans="5:5" ht="14.25" thickTop="1" thickBot="1">
      <c r="E17390"/>
    </row>
    <row r="17391" spans="5:5" ht="14.25" thickTop="1" thickBot="1">
      <c r="E17391"/>
    </row>
    <row r="17392" spans="5:5" ht="14.25" thickTop="1" thickBot="1">
      <c r="E17392"/>
    </row>
    <row r="17393" spans="5:5" ht="14.25" thickTop="1" thickBot="1">
      <c r="E17393"/>
    </row>
    <row r="17394" spans="5:5" ht="14.25" thickTop="1" thickBot="1">
      <c r="E17394"/>
    </row>
    <row r="17395" spans="5:5" ht="14.25" thickTop="1" thickBot="1">
      <c r="E17395"/>
    </row>
    <row r="17396" spans="5:5" ht="14.25" thickTop="1" thickBot="1">
      <c r="E17396"/>
    </row>
    <row r="17397" spans="5:5" ht="14.25" thickTop="1" thickBot="1">
      <c r="E17397"/>
    </row>
    <row r="17398" spans="5:5" ht="14.25" thickTop="1" thickBot="1">
      <c r="E17398"/>
    </row>
    <row r="17399" spans="5:5" ht="14.25" thickTop="1" thickBot="1">
      <c r="E17399"/>
    </row>
    <row r="17400" spans="5:5" ht="14.25" thickTop="1" thickBot="1">
      <c r="E17400"/>
    </row>
    <row r="17401" spans="5:5" ht="14.25" thickTop="1" thickBot="1">
      <c r="E17401"/>
    </row>
    <row r="17402" spans="5:5" ht="14.25" thickTop="1" thickBot="1">
      <c r="E17402"/>
    </row>
    <row r="17403" spans="5:5" ht="14.25" thickTop="1" thickBot="1">
      <c r="E17403"/>
    </row>
    <row r="17404" spans="5:5" ht="14.25" thickTop="1" thickBot="1">
      <c r="E17404"/>
    </row>
    <row r="17405" spans="5:5" ht="14.25" thickTop="1" thickBot="1">
      <c r="E17405"/>
    </row>
    <row r="17406" spans="5:5" ht="14.25" thickTop="1" thickBot="1">
      <c r="E17406"/>
    </row>
    <row r="17407" spans="5:5" ht="14.25" thickTop="1" thickBot="1">
      <c r="E17407"/>
    </row>
    <row r="17408" spans="5:5" ht="14.25" thickTop="1" thickBot="1">
      <c r="E17408"/>
    </row>
    <row r="17409" spans="5:5" ht="14.25" thickTop="1" thickBot="1">
      <c r="E17409"/>
    </row>
    <row r="17410" spans="5:5" ht="14.25" thickTop="1" thickBot="1">
      <c r="E17410"/>
    </row>
    <row r="17411" spans="5:5" ht="14.25" thickTop="1" thickBot="1">
      <c r="E17411"/>
    </row>
    <row r="17412" spans="5:5" ht="14.25" thickTop="1" thickBot="1">
      <c r="E17412"/>
    </row>
    <row r="17413" spans="5:5" ht="14.25" thickTop="1" thickBot="1">
      <c r="E17413"/>
    </row>
    <row r="17414" spans="5:5" ht="14.25" thickTop="1" thickBot="1">
      <c r="E17414"/>
    </row>
    <row r="17415" spans="5:5" ht="14.25" thickTop="1" thickBot="1">
      <c r="E17415"/>
    </row>
    <row r="17416" spans="5:5" ht="14.25" thickTop="1" thickBot="1">
      <c r="E17416"/>
    </row>
    <row r="17417" spans="5:5" ht="14.25" thickTop="1" thickBot="1">
      <c r="E17417"/>
    </row>
    <row r="17418" spans="5:5" ht="14.25" thickTop="1" thickBot="1">
      <c r="E17418"/>
    </row>
    <row r="17419" spans="5:5" ht="14.25" thickTop="1" thickBot="1">
      <c r="E17419"/>
    </row>
    <row r="17420" spans="5:5" ht="14.25" thickTop="1" thickBot="1">
      <c r="E17420"/>
    </row>
    <row r="17421" spans="5:5" ht="14.25" thickTop="1" thickBot="1">
      <c r="E17421"/>
    </row>
    <row r="17422" spans="5:5" ht="14.25" thickTop="1" thickBot="1">
      <c r="E17422"/>
    </row>
    <row r="17423" spans="5:5" ht="14.25" thickTop="1" thickBot="1">
      <c r="E17423"/>
    </row>
    <row r="17424" spans="5:5" ht="14.25" thickTop="1" thickBot="1">
      <c r="E17424"/>
    </row>
    <row r="17425" spans="5:5" ht="14.25" thickTop="1" thickBot="1">
      <c r="E17425"/>
    </row>
    <row r="17426" spans="5:5" ht="14.25" thickTop="1" thickBot="1">
      <c r="E17426"/>
    </row>
    <row r="17427" spans="5:5" ht="14.25" thickTop="1" thickBot="1">
      <c r="E17427"/>
    </row>
    <row r="17428" spans="5:5" ht="14.25" thickTop="1" thickBot="1">
      <c r="E17428"/>
    </row>
    <row r="17429" spans="5:5" ht="14.25" thickTop="1" thickBot="1">
      <c r="E17429"/>
    </row>
    <row r="17430" spans="5:5" ht="14.25" thickTop="1" thickBot="1">
      <c r="E17430"/>
    </row>
    <row r="17431" spans="5:5" ht="14.25" thickTop="1" thickBot="1">
      <c r="E17431"/>
    </row>
    <row r="17432" spans="5:5" ht="14.25" thickTop="1" thickBot="1">
      <c r="E17432"/>
    </row>
    <row r="17433" spans="5:5" ht="14.25" thickTop="1" thickBot="1">
      <c r="E17433"/>
    </row>
    <row r="17434" spans="5:5" ht="14.25" thickTop="1" thickBot="1">
      <c r="E17434"/>
    </row>
    <row r="17435" spans="5:5" ht="14.25" thickTop="1" thickBot="1">
      <c r="E17435"/>
    </row>
    <row r="17436" spans="5:5" ht="14.25" thickTop="1" thickBot="1">
      <c r="E17436"/>
    </row>
    <row r="17437" spans="5:5" ht="14.25" thickTop="1" thickBot="1">
      <c r="E17437"/>
    </row>
    <row r="17438" spans="5:5" ht="14.25" thickTop="1" thickBot="1">
      <c r="E17438"/>
    </row>
    <row r="17439" spans="5:5" ht="14.25" thickTop="1" thickBot="1">
      <c r="E17439"/>
    </row>
    <row r="17440" spans="5:5" ht="14.25" thickTop="1" thickBot="1">
      <c r="E17440"/>
    </row>
    <row r="17441" spans="5:5" ht="14.25" thickTop="1" thickBot="1">
      <c r="E17441"/>
    </row>
    <row r="17442" spans="5:5" ht="14.25" thickTop="1" thickBot="1">
      <c r="E17442"/>
    </row>
    <row r="17443" spans="5:5" ht="14.25" thickTop="1" thickBot="1">
      <c r="E17443"/>
    </row>
    <row r="17444" spans="5:5" ht="14.25" thickTop="1" thickBot="1">
      <c r="E17444"/>
    </row>
    <row r="17445" spans="5:5" ht="14.25" thickTop="1" thickBot="1">
      <c r="E17445"/>
    </row>
    <row r="17446" spans="5:5" ht="14.25" thickTop="1" thickBot="1">
      <c r="E17446"/>
    </row>
    <row r="17447" spans="5:5" ht="14.25" thickTop="1" thickBot="1">
      <c r="E17447"/>
    </row>
    <row r="17448" spans="5:5" ht="14.25" thickTop="1" thickBot="1">
      <c r="E17448"/>
    </row>
    <row r="17449" spans="5:5" ht="14.25" thickTop="1" thickBot="1">
      <c r="E17449"/>
    </row>
    <row r="17450" spans="5:5" ht="14.25" thickTop="1" thickBot="1">
      <c r="E17450"/>
    </row>
    <row r="17451" spans="5:5" ht="14.25" thickTop="1" thickBot="1">
      <c r="E17451"/>
    </row>
    <row r="17452" spans="5:5" ht="14.25" thickTop="1" thickBot="1">
      <c r="E17452"/>
    </row>
    <row r="17453" spans="5:5" ht="14.25" thickTop="1" thickBot="1">
      <c r="E17453"/>
    </row>
    <row r="17454" spans="5:5" ht="14.25" thickTop="1" thickBot="1">
      <c r="E17454"/>
    </row>
    <row r="17455" spans="5:5" ht="14.25" thickTop="1" thickBot="1">
      <c r="E17455"/>
    </row>
    <row r="17456" spans="5:5" ht="14.25" thickTop="1" thickBot="1">
      <c r="E17456"/>
    </row>
    <row r="17457" spans="5:5" ht="14.25" thickTop="1" thickBot="1">
      <c r="E17457"/>
    </row>
    <row r="17458" spans="5:5" ht="14.25" thickTop="1" thickBot="1">
      <c r="E17458"/>
    </row>
    <row r="17459" spans="5:5" ht="14.25" thickTop="1" thickBot="1">
      <c r="E17459"/>
    </row>
    <row r="17460" spans="5:5" ht="14.25" thickTop="1" thickBot="1">
      <c r="E17460"/>
    </row>
    <row r="17461" spans="5:5" ht="14.25" thickTop="1" thickBot="1">
      <c r="E17461"/>
    </row>
    <row r="17462" spans="5:5" ht="14.25" thickTop="1" thickBot="1">
      <c r="E17462"/>
    </row>
    <row r="17463" spans="5:5" ht="14.25" thickTop="1" thickBot="1">
      <c r="E17463"/>
    </row>
    <row r="17464" spans="5:5" ht="14.25" thickTop="1" thickBot="1">
      <c r="E17464"/>
    </row>
    <row r="17465" spans="5:5" ht="14.25" thickTop="1" thickBot="1">
      <c r="E17465"/>
    </row>
    <row r="17466" spans="5:5" ht="14.25" thickTop="1" thickBot="1">
      <c r="E17466"/>
    </row>
    <row r="17467" spans="5:5" ht="14.25" thickTop="1" thickBot="1">
      <c r="E17467"/>
    </row>
    <row r="17468" spans="5:5" ht="14.25" thickTop="1" thickBot="1">
      <c r="E17468"/>
    </row>
    <row r="17469" spans="5:5" ht="14.25" thickTop="1" thickBot="1">
      <c r="E17469"/>
    </row>
    <row r="17470" spans="5:5" ht="14.25" thickTop="1" thickBot="1">
      <c r="E17470"/>
    </row>
    <row r="17471" spans="5:5" ht="14.25" thickTop="1" thickBot="1">
      <c r="E17471"/>
    </row>
    <row r="17472" spans="5:5" ht="14.25" thickTop="1" thickBot="1">
      <c r="E17472"/>
    </row>
    <row r="17473" spans="5:5" ht="14.25" thickTop="1" thickBot="1">
      <c r="E17473"/>
    </row>
    <row r="17474" spans="5:5" ht="14.25" thickTop="1" thickBot="1">
      <c r="E17474"/>
    </row>
    <row r="17475" spans="5:5" ht="14.25" thickTop="1" thickBot="1">
      <c r="E17475"/>
    </row>
    <row r="17476" spans="5:5" ht="14.25" thickTop="1" thickBot="1">
      <c r="E17476"/>
    </row>
    <row r="17477" spans="5:5" ht="14.25" thickTop="1" thickBot="1">
      <c r="E17477"/>
    </row>
    <row r="17478" spans="5:5" ht="14.25" thickTop="1" thickBot="1">
      <c r="E17478"/>
    </row>
    <row r="17479" spans="5:5" ht="14.25" thickTop="1" thickBot="1">
      <c r="E17479"/>
    </row>
    <row r="17480" spans="5:5" ht="14.25" thickTop="1" thickBot="1">
      <c r="E17480"/>
    </row>
    <row r="17481" spans="5:5" ht="14.25" thickTop="1" thickBot="1">
      <c r="E17481"/>
    </row>
    <row r="17482" spans="5:5" ht="14.25" thickTop="1" thickBot="1">
      <c r="E17482"/>
    </row>
    <row r="17483" spans="5:5" ht="14.25" thickTop="1" thickBot="1">
      <c r="E17483"/>
    </row>
    <row r="17484" spans="5:5" ht="14.25" thickTop="1" thickBot="1">
      <c r="E17484"/>
    </row>
    <row r="17485" spans="5:5" ht="14.25" thickTop="1" thickBot="1">
      <c r="E17485"/>
    </row>
    <row r="17486" spans="5:5" ht="14.25" thickTop="1" thickBot="1">
      <c r="E17486"/>
    </row>
    <row r="17487" spans="5:5" ht="14.25" thickTop="1" thickBot="1">
      <c r="E17487"/>
    </row>
    <row r="17488" spans="5:5" ht="14.25" thickTop="1" thickBot="1">
      <c r="E17488"/>
    </row>
    <row r="17489" spans="5:5" ht="14.25" thickTop="1" thickBot="1">
      <c r="E17489"/>
    </row>
    <row r="17490" spans="5:5" ht="14.25" thickTop="1" thickBot="1">
      <c r="E17490"/>
    </row>
    <row r="17491" spans="5:5" ht="14.25" thickTop="1" thickBot="1">
      <c r="E17491"/>
    </row>
    <row r="17492" spans="5:5" ht="14.25" thickTop="1" thickBot="1">
      <c r="E17492"/>
    </row>
    <row r="17493" spans="5:5" ht="14.25" thickTop="1" thickBot="1">
      <c r="E17493"/>
    </row>
    <row r="17494" spans="5:5" ht="14.25" thickTop="1" thickBot="1">
      <c r="E17494"/>
    </row>
    <row r="17495" spans="5:5" ht="14.25" thickTop="1" thickBot="1">
      <c r="E17495"/>
    </row>
    <row r="17496" spans="5:5" ht="14.25" thickTop="1" thickBot="1">
      <c r="E17496"/>
    </row>
    <row r="17497" spans="5:5" ht="14.25" thickTop="1" thickBot="1">
      <c r="E17497"/>
    </row>
    <row r="17498" spans="5:5" ht="14.25" thickTop="1" thickBot="1">
      <c r="E17498"/>
    </row>
    <row r="17499" spans="5:5" ht="14.25" thickTop="1" thickBot="1">
      <c r="E17499"/>
    </row>
    <row r="17500" spans="5:5" ht="14.25" thickTop="1" thickBot="1">
      <c r="E17500"/>
    </row>
    <row r="17501" spans="5:5" ht="14.25" thickTop="1" thickBot="1">
      <c r="E17501"/>
    </row>
    <row r="17502" spans="5:5" ht="14.25" thickTop="1" thickBot="1">
      <c r="E17502"/>
    </row>
    <row r="17503" spans="5:5" ht="14.25" thickTop="1" thickBot="1">
      <c r="E17503"/>
    </row>
    <row r="17504" spans="5:5" ht="14.25" thickTop="1" thickBot="1">
      <c r="E17504"/>
    </row>
    <row r="17505" spans="5:5" ht="14.25" thickTop="1" thickBot="1">
      <c r="E17505"/>
    </row>
    <row r="17506" spans="5:5" ht="14.25" thickTop="1" thickBot="1">
      <c r="E17506"/>
    </row>
    <row r="17507" spans="5:5" ht="14.25" thickTop="1" thickBot="1">
      <c r="E17507"/>
    </row>
    <row r="17508" spans="5:5" ht="14.25" thickTop="1" thickBot="1">
      <c r="E17508"/>
    </row>
    <row r="17509" spans="5:5" ht="14.25" thickTop="1" thickBot="1">
      <c r="E17509"/>
    </row>
    <row r="17510" spans="5:5" ht="14.25" thickTop="1" thickBot="1">
      <c r="E17510"/>
    </row>
    <row r="17511" spans="5:5" ht="14.25" thickTop="1" thickBot="1">
      <c r="E17511"/>
    </row>
    <row r="17512" spans="5:5" ht="14.25" thickTop="1" thickBot="1">
      <c r="E17512"/>
    </row>
    <row r="17513" spans="5:5" ht="14.25" thickTop="1" thickBot="1">
      <c r="E17513"/>
    </row>
    <row r="17514" spans="5:5" ht="14.25" thickTop="1" thickBot="1">
      <c r="E17514"/>
    </row>
    <row r="17515" spans="5:5" ht="14.25" thickTop="1" thickBot="1">
      <c r="E17515"/>
    </row>
    <row r="17516" spans="5:5" ht="14.25" thickTop="1" thickBot="1">
      <c r="E17516"/>
    </row>
    <row r="17517" spans="5:5" ht="14.25" thickTop="1" thickBot="1">
      <c r="E17517"/>
    </row>
    <row r="17518" spans="5:5" ht="14.25" thickTop="1" thickBot="1">
      <c r="E17518"/>
    </row>
    <row r="17519" spans="5:5" ht="14.25" thickTop="1" thickBot="1">
      <c r="E17519"/>
    </row>
    <row r="17520" spans="5:5" ht="14.25" thickTop="1" thickBot="1">
      <c r="E17520"/>
    </row>
    <row r="17521" spans="5:5" ht="14.25" thickTop="1" thickBot="1">
      <c r="E17521"/>
    </row>
    <row r="17522" spans="5:5" ht="14.25" thickTop="1" thickBot="1">
      <c r="E17522"/>
    </row>
    <row r="17523" spans="5:5" ht="14.25" thickTop="1" thickBot="1">
      <c r="E17523"/>
    </row>
    <row r="17524" spans="5:5" ht="14.25" thickTop="1" thickBot="1">
      <c r="E17524"/>
    </row>
    <row r="17525" spans="5:5" ht="14.25" thickTop="1" thickBot="1">
      <c r="E17525"/>
    </row>
    <row r="17526" spans="5:5" ht="14.25" thickTop="1" thickBot="1">
      <c r="E17526"/>
    </row>
    <row r="17527" spans="5:5" ht="14.25" thickTop="1" thickBot="1">
      <c r="E17527"/>
    </row>
    <row r="17528" spans="5:5" ht="14.25" thickTop="1" thickBot="1">
      <c r="E17528"/>
    </row>
    <row r="17529" spans="5:5" ht="14.25" thickTop="1" thickBot="1">
      <c r="E17529"/>
    </row>
    <row r="17530" spans="5:5" ht="14.25" thickTop="1" thickBot="1">
      <c r="E17530"/>
    </row>
    <row r="17531" spans="5:5" ht="14.25" thickTop="1" thickBot="1">
      <c r="E17531"/>
    </row>
    <row r="17532" spans="5:5" ht="14.25" thickTop="1" thickBot="1">
      <c r="E17532"/>
    </row>
    <row r="17533" spans="5:5" ht="14.25" thickTop="1" thickBot="1">
      <c r="E17533"/>
    </row>
    <row r="17534" spans="5:5" ht="14.25" thickTop="1" thickBot="1">
      <c r="E17534"/>
    </row>
    <row r="17535" spans="5:5" ht="14.25" thickTop="1" thickBot="1">
      <c r="E17535"/>
    </row>
    <row r="17536" spans="5:5" ht="14.25" thickTop="1" thickBot="1">
      <c r="E17536"/>
    </row>
    <row r="17537" spans="5:5" ht="14.25" thickTop="1" thickBot="1">
      <c r="E17537"/>
    </row>
    <row r="17538" spans="5:5" ht="14.25" thickTop="1" thickBot="1">
      <c r="E17538"/>
    </row>
    <row r="17539" spans="5:5" ht="14.25" thickTop="1" thickBot="1">
      <c r="E17539"/>
    </row>
    <row r="17540" spans="5:5" ht="14.25" thickTop="1" thickBot="1">
      <c r="E17540"/>
    </row>
    <row r="17541" spans="5:5" ht="14.25" thickTop="1" thickBot="1">
      <c r="E17541"/>
    </row>
    <row r="17542" spans="5:5" ht="14.25" thickTop="1" thickBot="1">
      <c r="E17542"/>
    </row>
    <row r="17543" spans="5:5" ht="14.25" thickTop="1" thickBot="1">
      <c r="E17543"/>
    </row>
    <row r="17544" spans="5:5" ht="14.25" thickTop="1" thickBot="1">
      <c r="E17544"/>
    </row>
    <row r="17545" spans="5:5" ht="14.25" thickTop="1" thickBot="1">
      <c r="E17545"/>
    </row>
    <row r="17546" spans="5:5" ht="14.25" thickTop="1" thickBot="1">
      <c r="E17546"/>
    </row>
    <row r="17547" spans="5:5" ht="14.25" thickTop="1" thickBot="1">
      <c r="E17547"/>
    </row>
    <row r="17548" spans="5:5" ht="14.25" thickTop="1" thickBot="1">
      <c r="E17548"/>
    </row>
    <row r="17549" spans="5:5" ht="14.25" thickTop="1" thickBot="1">
      <c r="E17549"/>
    </row>
    <row r="17550" spans="5:5" ht="14.25" thickTop="1" thickBot="1">
      <c r="E17550"/>
    </row>
    <row r="17551" spans="5:5" ht="14.25" thickTop="1" thickBot="1">
      <c r="E17551"/>
    </row>
    <row r="17552" spans="5:5" ht="14.25" thickTop="1" thickBot="1">
      <c r="E17552"/>
    </row>
    <row r="17553" spans="5:5" ht="14.25" thickTop="1" thickBot="1">
      <c r="E17553"/>
    </row>
    <row r="17554" spans="5:5" ht="14.25" thickTop="1" thickBot="1">
      <c r="E17554"/>
    </row>
    <row r="17555" spans="5:5" ht="14.25" thickTop="1" thickBot="1">
      <c r="E17555"/>
    </row>
    <row r="17556" spans="5:5" ht="14.25" thickTop="1" thickBot="1">
      <c r="E17556"/>
    </row>
    <row r="17557" spans="5:5" ht="14.25" thickTop="1" thickBot="1">
      <c r="E17557"/>
    </row>
    <row r="17558" spans="5:5" ht="14.25" thickTop="1" thickBot="1">
      <c r="E17558"/>
    </row>
    <row r="17559" spans="5:5" ht="14.25" thickTop="1" thickBot="1">
      <c r="E17559"/>
    </row>
    <row r="17560" spans="5:5" ht="14.25" thickTop="1" thickBot="1">
      <c r="E17560"/>
    </row>
    <row r="17561" spans="5:5" ht="14.25" thickTop="1" thickBot="1">
      <c r="E17561"/>
    </row>
    <row r="17562" spans="5:5" ht="14.25" thickTop="1" thickBot="1">
      <c r="E17562"/>
    </row>
    <row r="17563" spans="5:5" ht="14.25" thickTop="1" thickBot="1">
      <c r="E17563"/>
    </row>
    <row r="17564" spans="5:5" ht="14.25" thickTop="1" thickBot="1">
      <c r="E17564"/>
    </row>
    <row r="17565" spans="5:5" ht="14.25" thickTop="1" thickBot="1">
      <c r="E17565"/>
    </row>
    <row r="17566" spans="5:5" ht="14.25" thickTop="1" thickBot="1">
      <c r="E17566"/>
    </row>
    <row r="17567" spans="5:5" ht="14.25" thickTop="1" thickBot="1">
      <c r="E17567"/>
    </row>
    <row r="17568" spans="5:5" ht="14.25" thickTop="1" thickBot="1">
      <c r="E17568"/>
    </row>
    <row r="17569" spans="5:5" ht="14.25" thickTop="1" thickBot="1">
      <c r="E17569"/>
    </row>
    <row r="17570" spans="5:5" ht="14.25" thickTop="1" thickBot="1">
      <c r="E17570"/>
    </row>
    <row r="17571" spans="5:5" ht="14.25" thickTop="1" thickBot="1">
      <c r="E17571"/>
    </row>
    <row r="17572" spans="5:5" ht="14.25" thickTop="1" thickBot="1">
      <c r="E17572"/>
    </row>
    <row r="17573" spans="5:5" ht="14.25" thickTop="1" thickBot="1">
      <c r="E17573"/>
    </row>
    <row r="17574" spans="5:5" ht="14.25" thickTop="1" thickBot="1">
      <c r="E17574"/>
    </row>
    <row r="17575" spans="5:5" ht="14.25" thickTop="1" thickBot="1">
      <c r="E17575"/>
    </row>
    <row r="17576" spans="5:5" ht="14.25" thickTop="1" thickBot="1">
      <c r="E17576"/>
    </row>
    <row r="17577" spans="5:5" ht="14.25" thickTop="1" thickBot="1">
      <c r="E17577"/>
    </row>
    <row r="17578" spans="5:5" ht="14.25" thickTop="1" thickBot="1">
      <c r="E17578"/>
    </row>
    <row r="17579" spans="5:5" ht="14.25" thickTop="1" thickBot="1">
      <c r="E17579"/>
    </row>
    <row r="17580" spans="5:5" ht="14.25" thickTop="1" thickBot="1">
      <c r="E17580"/>
    </row>
    <row r="17581" spans="5:5" ht="14.25" thickTop="1" thickBot="1">
      <c r="E17581"/>
    </row>
    <row r="17582" spans="5:5" ht="14.25" thickTop="1" thickBot="1">
      <c r="E17582"/>
    </row>
    <row r="17583" spans="5:5" ht="14.25" thickTop="1" thickBot="1">
      <c r="E17583"/>
    </row>
    <row r="17584" spans="5:5" ht="14.25" thickTop="1" thickBot="1">
      <c r="E17584"/>
    </row>
    <row r="17585" spans="5:5" ht="14.25" thickTop="1" thickBot="1">
      <c r="E17585"/>
    </row>
    <row r="17586" spans="5:5" ht="14.25" thickTop="1" thickBot="1">
      <c r="E17586"/>
    </row>
    <row r="17587" spans="5:5" ht="14.25" thickTop="1" thickBot="1">
      <c r="E17587"/>
    </row>
    <row r="17588" spans="5:5" ht="14.25" thickTop="1" thickBot="1">
      <c r="E17588"/>
    </row>
    <row r="17589" spans="5:5" ht="14.25" thickTop="1" thickBot="1">
      <c r="E17589"/>
    </row>
    <row r="17590" spans="5:5" ht="14.25" thickTop="1" thickBot="1">
      <c r="E17590"/>
    </row>
    <row r="17591" spans="5:5" ht="14.25" thickTop="1" thickBot="1">
      <c r="E17591"/>
    </row>
    <row r="17592" spans="5:5" ht="14.25" thickTop="1" thickBot="1">
      <c r="E17592"/>
    </row>
    <row r="17593" spans="5:5" ht="14.25" thickTop="1" thickBot="1">
      <c r="E17593"/>
    </row>
    <row r="17594" spans="5:5" ht="14.25" thickTop="1" thickBot="1">
      <c r="E17594"/>
    </row>
    <row r="17595" spans="5:5" ht="14.25" thickTop="1" thickBot="1">
      <c r="E17595"/>
    </row>
    <row r="17596" spans="5:5" ht="14.25" thickTop="1" thickBot="1">
      <c r="E17596"/>
    </row>
    <row r="17597" spans="5:5" ht="14.25" thickTop="1" thickBot="1">
      <c r="E17597"/>
    </row>
    <row r="17598" spans="5:5" ht="14.25" thickTop="1" thickBot="1">
      <c r="E17598"/>
    </row>
    <row r="17599" spans="5:5" ht="14.25" thickTop="1" thickBot="1">
      <c r="E17599"/>
    </row>
    <row r="17600" spans="5:5" ht="14.25" thickTop="1" thickBot="1">
      <c r="E17600"/>
    </row>
    <row r="17601" spans="5:5" ht="14.25" thickTop="1" thickBot="1">
      <c r="E17601"/>
    </row>
    <row r="17602" spans="5:5" ht="14.25" thickTop="1" thickBot="1">
      <c r="E17602"/>
    </row>
    <row r="17603" spans="5:5" ht="14.25" thickTop="1" thickBot="1">
      <c r="E17603"/>
    </row>
    <row r="17604" spans="5:5" ht="14.25" thickTop="1" thickBot="1">
      <c r="E17604"/>
    </row>
    <row r="17605" spans="5:5" ht="14.25" thickTop="1" thickBot="1">
      <c r="E17605"/>
    </row>
    <row r="17606" spans="5:5" ht="14.25" thickTop="1" thickBot="1">
      <c r="E17606"/>
    </row>
    <row r="17607" spans="5:5" ht="14.25" thickTop="1" thickBot="1">
      <c r="E17607"/>
    </row>
    <row r="17608" spans="5:5" ht="14.25" thickTop="1" thickBot="1">
      <c r="E17608"/>
    </row>
    <row r="17609" spans="5:5" ht="14.25" thickTop="1" thickBot="1">
      <c r="E17609"/>
    </row>
    <row r="17610" spans="5:5" ht="14.25" thickTop="1" thickBot="1">
      <c r="E17610"/>
    </row>
    <row r="17611" spans="5:5" ht="14.25" thickTop="1" thickBot="1">
      <c r="E17611"/>
    </row>
    <row r="17612" spans="5:5" ht="14.25" thickTop="1" thickBot="1">
      <c r="E17612"/>
    </row>
    <row r="17613" spans="5:5" ht="14.25" thickTop="1" thickBot="1">
      <c r="E17613"/>
    </row>
    <row r="17614" spans="5:5" ht="14.25" thickTop="1" thickBot="1">
      <c r="E17614"/>
    </row>
    <row r="17615" spans="5:5" ht="14.25" thickTop="1" thickBot="1">
      <c r="E17615"/>
    </row>
    <row r="17616" spans="5:5" ht="14.25" thickTop="1" thickBot="1">
      <c r="E17616"/>
    </row>
    <row r="17617" spans="5:5" ht="14.25" thickTop="1" thickBot="1">
      <c r="E17617"/>
    </row>
    <row r="17618" spans="5:5" ht="14.25" thickTop="1" thickBot="1">
      <c r="E17618"/>
    </row>
    <row r="17619" spans="5:5" ht="14.25" thickTop="1" thickBot="1">
      <c r="E17619"/>
    </row>
    <row r="17620" spans="5:5" ht="14.25" thickTop="1" thickBot="1">
      <c r="E17620"/>
    </row>
    <row r="17621" spans="5:5" ht="14.25" thickTop="1" thickBot="1">
      <c r="E17621"/>
    </row>
    <row r="17622" spans="5:5" ht="14.25" thickTop="1" thickBot="1">
      <c r="E17622"/>
    </row>
    <row r="17623" spans="5:5" ht="14.25" thickTop="1" thickBot="1">
      <c r="E17623"/>
    </row>
    <row r="17624" spans="5:5" ht="14.25" thickTop="1" thickBot="1">
      <c r="E17624"/>
    </row>
    <row r="17625" spans="5:5" ht="14.25" thickTop="1" thickBot="1">
      <c r="E17625"/>
    </row>
    <row r="17626" spans="5:5" ht="14.25" thickTop="1" thickBot="1">
      <c r="E17626"/>
    </row>
    <row r="17627" spans="5:5" ht="14.25" thickTop="1" thickBot="1">
      <c r="E17627"/>
    </row>
    <row r="17628" spans="5:5" ht="14.25" thickTop="1" thickBot="1">
      <c r="E17628"/>
    </row>
    <row r="17629" spans="5:5" ht="14.25" thickTop="1" thickBot="1">
      <c r="E17629"/>
    </row>
    <row r="17630" spans="5:5" ht="14.25" thickTop="1" thickBot="1">
      <c r="E17630"/>
    </row>
    <row r="17631" spans="5:5" ht="14.25" thickTop="1" thickBot="1">
      <c r="E17631"/>
    </row>
    <row r="17632" spans="5:5" ht="14.25" thickTop="1" thickBot="1">
      <c r="E17632"/>
    </row>
    <row r="17633" spans="5:5" ht="14.25" thickTop="1" thickBot="1">
      <c r="E17633"/>
    </row>
    <row r="17634" spans="5:5" ht="14.25" thickTop="1" thickBot="1">
      <c r="E17634"/>
    </row>
    <row r="17635" spans="5:5" ht="14.25" thickTop="1" thickBot="1">
      <c r="E17635"/>
    </row>
    <row r="17636" spans="5:5" ht="14.25" thickTop="1" thickBot="1">
      <c r="E17636"/>
    </row>
    <row r="17637" spans="5:5" ht="14.25" thickTop="1" thickBot="1">
      <c r="E17637"/>
    </row>
    <row r="17638" spans="5:5" ht="14.25" thickTop="1" thickBot="1">
      <c r="E17638"/>
    </row>
    <row r="17639" spans="5:5" ht="14.25" thickTop="1" thickBot="1">
      <c r="E17639"/>
    </row>
    <row r="17640" spans="5:5" ht="14.25" thickTop="1" thickBot="1">
      <c r="E17640"/>
    </row>
    <row r="17641" spans="5:5" ht="14.25" thickTop="1" thickBot="1">
      <c r="E17641"/>
    </row>
    <row r="17642" spans="5:5" ht="14.25" thickTop="1" thickBot="1">
      <c r="E17642"/>
    </row>
    <row r="17643" spans="5:5" ht="14.25" thickTop="1" thickBot="1">
      <c r="E17643"/>
    </row>
    <row r="17644" spans="5:5" ht="14.25" thickTop="1" thickBot="1">
      <c r="E17644"/>
    </row>
    <row r="17645" spans="5:5" ht="14.25" thickTop="1" thickBot="1">
      <c r="E17645"/>
    </row>
    <row r="17646" spans="5:5" ht="14.25" thickTop="1" thickBot="1">
      <c r="E17646"/>
    </row>
    <row r="17647" spans="5:5" ht="14.25" thickTop="1" thickBot="1">
      <c r="E17647"/>
    </row>
    <row r="17648" spans="5:5" ht="14.25" thickTop="1" thickBot="1">
      <c r="E17648"/>
    </row>
    <row r="17649" spans="5:5" ht="14.25" thickTop="1" thickBot="1">
      <c r="E17649"/>
    </row>
    <row r="17650" spans="5:5" ht="14.25" thickTop="1" thickBot="1">
      <c r="E17650"/>
    </row>
    <row r="17651" spans="5:5" ht="14.25" thickTop="1" thickBot="1">
      <c r="E17651"/>
    </row>
    <row r="17652" spans="5:5" ht="14.25" thickTop="1" thickBot="1">
      <c r="E17652"/>
    </row>
    <row r="17653" spans="5:5" ht="14.25" thickTop="1" thickBot="1">
      <c r="E17653"/>
    </row>
    <row r="17654" spans="5:5" ht="14.25" thickTop="1" thickBot="1">
      <c r="E17654"/>
    </row>
    <row r="17655" spans="5:5" ht="14.25" thickTop="1" thickBot="1">
      <c r="E17655"/>
    </row>
    <row r="17656" spans="5:5" ht="14.25" thickTop="1" thickBot="1">
      <c r="E17656"/>
    </row>
    <row r="17657" spans="5:5" ht="14.25" thickTop="1" thickBot="1">
      <c r="E17657"/>
    </row>
    <row r="17658" spans="5:5" ht="14.25" thickTop="1" thickBot="1">
      <c r="E17658"/>
    </row>
    <row r="17659" spans="5:5" ht="14.25" thickTop="1" thickBot="1">
      <c r="E17659"/>
    </row>
    <row r="17660" spans="5:5" ht="14.25" thickTop="1" thickBot="1">
      <c r="E17660"/>
    </row>
    <row r="17661" spans="5:5" ht="14.25" thickTop="1" thickBot="1">
      <c r="E17661"/>
    </row>
    <row r="17662" spans="5:5" ht="14.25" thickTop="1" thickBot="1">
      <c r="E17662"/>
    </row>
    <row r="17663" spans="5:5" ht="14.25" thickTop="1" thickBot="1">
      <c r="E17663"/>
    </row>
    <row r="17664" spans="5:5" ht="14.25" thickTop="1" thickBot="1">
      <c r="E17664"/>
    </row>
    <row r="17665" spans="5:5" ht="14.25" thickTop="1" thickBot="1">
      <c r="E17665"/>
    </row>
    <row r="17666" spans="5:5" ht="14.25" thickTop="1" thickBot="1">
      <c r="E17666"/>
    </row>
    <row r="17667" spans="5:5" ht="14.25" thickTop="1" thickBot="1">
      <c r="E17667"/>
    </row>
    <row r="17668" spans="5:5" ht="14.25" thickTop="1" thickBot="1">
      <c r="E17668"/>
    </row>
    <row r="17669" spans="5:5" ht="14.25" thickTop="1" thickBot="1">
      <c r="E17669"/>
    </row>
    <row r="17670" spans="5:5" ht="14.25" thickTop="1" thickBot="1">
      <c r="E17670"/>
    </row>
    <row r="17671" spans="5:5" ht="14.25" thickTop="1" thickBot="1">
      <c r="E17671"/>
    </row>
    <row r="17672" spans="5:5" ht="14.25" thickTop="1" thickBot="1">
      <c r="E17672"/>
    </row>
    <row r="17673" spans="5:5" ht="14.25" thickTop="1" thickBot="1">
      <c r="E17673"/>
    </row>
    <row r="17674" spans="5:5" ht="14.25" thickTop="1" thickBot="1">
      <c r="E17674"/>
    </row>
    <row r="17675" spans="5:5" ht="14.25" thickTop="1" thickBot="1">
      <c r="E17675"/>
    </row>
    <row r="17676" spans="5:5" ht="14.25" thickTop="1" thickBot="1">
      <c r="E17676"/>
    </row>
    <row r="17677" spans="5:5" ht="14.25" thickTop="1" thickBot="1">
      <c r="E17677"/>
    </row>
    <row r="17678" spans="5:5" ht="14.25" thickTop="1" thickBot="1">
      <c r="E17678"/>
    </row>
    <row r="17679" spans="5:5" ht="14.25" thickTop="1" thickBot="1">
      <c r="E17679"/>
    </row>
    <row r="17680" spans="5:5" ht="14.25" thickTop="1" thickBot="1">
      <c r="E17680"/>
    </row>
    <row r="17681" spans="5:5" ht="14.25" thickTop="1" thickBot="1">
      <c r="E17681"/>
    </row>
    <row r="17682" spans="5:5" ht="14.25" thickTop="1" thickBot="1">
      <c r="E17682"/>
    </row>
    <row r="17683" spans="5:5" ht="14.25" thickTop="1" thickBot="1">
      <c r="E17683"/>
    </row>
    <row r="17684" spans="5:5" ht="14.25" thickTop="1" thickBot="1">
      <c r="E17684"/>
    </row>
    <row r="17685" spans="5:5" ht="14.25" thickTop="1" thickBot="1">
      <c r="E17685"/>
    </row>
    <row r="17686" spans="5:5" ht="14.25" thickTop="1" thickBot="1">
      <c r="E17686"/>
    </row>
    <row r="17687" spans="5:5" ht="14.25" thickTop="1" thickBot="1">
      <c r="E17687"/>
    </row>
    <row r="17688" spans="5:5" ht="14.25" thickTop="1" thickBot="1">
      <c r="E17688"/>
    </row>
    <row r="17689" spans="5:5" ht="14.25" thickTop="1" thickBot="1">
      <c r="E17689"/>
    </row>
    <row r="17690" spans="5:5" ht="14.25" thickTop="1" thickBot="1">
      <c r="E17690"/>
    </row>
    <row r="17691" spans="5:5" ht="14.25" thickTop="1" thickBot="1">
      <c r="E17691"/>
    </row>
    <row r="17692" spans="5:5" ht="14.25" thickTop="1" thickBot="1">
      <c r="E17692"/>
    </row>
    <row r="17693" spans="5:5" ht="14.25" thickTop="1" thickBot="1">
      <c r="E17693"/>
    </row>
    <row r="17694" spans="5:5" ht="14.25" thickTop="1" thickBot="1">
      <c r="E17694"/>
    </row>
    <row r="17695" spans="5:5" ht="14.25" thickTop="1" thickBot="1">
      <c r="E17695"/>
    </row>
    <row r="17696" spans="5:5" ht="14.25" thickTop="1" thickBot="1">
      <c r="E17696"/>
    </row>
    <row r="17697" spans="5:5" ht="14.25" thickTop="1" thickBot="1">
      <c r="E17697"/>
    </row>
    <row r="17698" spans="5:5" ht="14.25" thickTop="1" thickBot="1">
      <c r="E17698"/>
    </row>
    <row r="17699" spans="5:5" ht="14.25" thickTop="1" thickBot="1">
      <c r="E17699"/>
    </row>
    <row r="17700" spans="5:5" ht="14.25" thickTop="1" thickBot="1">
      <c r="E17700"/>
    </row>
    <row r="17701" spans="5:5" ht="14.25" thickTop="1" thickBot="1">
      <c r="E17701"/>
    </row>
    <row r="17702" spans="5:5" ht="14.25" thickTop="1" thickBot="1">
      <c r="E17702"/>
    </row>
    <row r="17703" spans="5:5" ht="14.25" thickTop="1" thickBot="1">
      <c r="E17703"/>
    </row>
    <row r="17704" spans="5:5" ht="14.25" thickTop="1" thickBot="1">
      <c r="E17704"/>
    </row>
    <row r="17705" spans="5:5" ht="14.25" thickTop="1" thickBot="1">
      <c r="E17705"/>
    </row>
    <row r="17706" spans="5:5" ht="14.25" thickTop="1" thickBot="1">
      <c r="E17706"/>
    </row>
    <row r="17707" spans="5:5" ht="14.25" thickTop="1" thickBot="1">
      <c r="E17707"/>
    </row>
    <row r="17708" spans="5:5" ht="14.25" thickTop="1" thickBot="1">
      <c r="E17708"/>
    </row>
    <row r="17709" spans="5:5" ht="14.25" thickTop="1" thickBot="1">
      <c r="E17709"/>
    </row>
    <row r="17710" spans="5:5" ht="14.25" thickTop="1" thickBot="1">
      <c r="E17710"/>
    </row>
    <row r="17711" spans="5:5" ht="14.25" thickTop="1" thickBot="1">
      <c r="E17711"/>
    </row>
    <row r="17712" spans="5:5" ht="14.25" thickTop="1" thickBot="1">
      <c r="E17712"/>
    </row>
    <row r="17713" spans="5:5" ht="14.25" thickTop="1" thickBot="1">
      <c r="E17713"/>
    </row>
    <row r="17714" spans="5:5" ht="14.25" thickTop="1" thickBot="1">
      <c r="E17714"/>
    </row>
    <row r="17715" spans="5:5" ht="14.25" thickTop="1" thickBot="1">
      <c r="E17715"/>
    </row>
    <row r="17716" spans="5:5" ht="14.25" thickTop="1" thickBot="1">
      <c r="E17716"/>
    </row>
    <row r="17717" spans="5:5" ht="14.25" thickTop="1" thickBot="1">
      <c r="E17717"/>
    </row>
    <row r="17718" spans="5:5" ht="14.25" thickTop="1" thickBot="1">
      <c r="E17718"/>
    </row>
    <row r="17719" spans="5:5" ht="14.25" thickTop="1" thickBot="1">
      <c r="E17719"/>
    </row>
    <row r="17720" spans="5:5" ht="14.25" thickTop="1" thickBot="1">
      <c r="E17720"/>
    </row>
    <row r="17721" spans="5:5" ht="14.25" thickTop="1" thickBot="1">
      <c r="E17721"/>
    </row>
    <row r="17722" spans="5:5" ht="14.25" thickTop="1" thickBot="1">
      <c r="E17722"/>
    </row>
    <row r="17723" spans="5:5" ht="14.25" thickTop="1" thickBot="1">
      <c r="E17723"/>
    </row>
    <row r="17724" spans="5:5" ht="14.25" thickTop="1" thickBot="1">
      <c r="E17724"/>
    </row>
    <row r="17725" spans="5:5" ht="14.25" thickTop="1" thickBot="1">
      <c r="E17725"/>
    </row>
    <row r="17726" spans="5:5" ht="14.25" thickTop="1" thickBot="1">
      <c r="E17726"/>
    </row>
    <row r="17727" spans="5:5" ht="14.25" thickTop="1" thickBot="1">
      <c r="E17727"/>
    </row>
    <row r="17728" spans="5:5" ht="14.25" thickTop="1" thickBot="1">
      <c r="E17728"/>
    </row>
    <row r="17729" spans="5:5" ht="14.25" thickTop="1" thickBot="1">
      <c r="E17729"/>
    </row>
    <row r="17730" spans="5:5" ht="14.25" thickTop="1" thickBot="1">
      <c r="E17730"/>
    </row>
    <row r="17731" spans="5:5" ht="14.25" thickTop="1" thickBot="1">
      <c r="E17731"/>
    </row>
    <row r="17732" spans="5:5" ht="14.25" thickTop="1" thickBot="1">
      <c r="E17732"/>
    </row>
    <row r="17733" spans="5:5" ht="14.25" thickTop="1" thickBot="1">
      <c r="E17733"/>
    </row>
    <row r="17734" spans="5:5" ht="14.25" thickTop="1" thickBot="1">
      <c r="E17734"/>
    </row>
    <row r="17735" spans="5:5" ht="14.25" thickTop="1" thickBot="1">
      <c r="E17735"/>
    </row>
    <row r="17736" spans="5:5" ht="14.25" thickTop="1" thickBot="1">
      <c r="E17736"/>
    </row>
    <row r="17737" spans="5:5" ht="14.25" thickTop="1" thickBot="1">
      <c r="E17737"/>
    </row>
    <row r="17738" spans="5:5" ht="14.25" thickTop="1" thickBot="1">
      <c r="E17738"/>
    </row>
    <row r="17739" spans="5:5" ht="14.25" thickTop="1" thickBot="1">
      <c r="E17739"/>
    </row>
    <row r="17740" spans="5:5" ht="14.25" thickTop="1" thickBot="1">
      <c r="E17740"/>
    </row>
    <row r="17741" spans="5:5" ht="14.25" thickTop="1" thickBot="1">
      <c r="E17741"/>
    </row>
    <row r="17742" spans="5:5" ht="14.25" thickTop="1" thickBot="1">
      <c r="E17742"/>
    </row>
    <row r="17743" spans="5:5" ht="14.25" thickTop="1" thickBot="1">
      <c r="E17743"/>
    </row>
    <row r="17744" spans="5:5" ht="14.25" thickTop="1" thickBot="1">
      <c r="E17744"/>
    </row>
    <row r="17745" spans="5:5" ht="14.25" thickTop="1" thickBot="1">
      <c r="E17745"/>
    </row>
    <row r="17746" spans="5:5" ht="14.25" thickTop="1" thickBot="1">
      <c r="E17746"/>
    </row>
    <row r="17747" spans="5:5" ht="14.25" thickTop="1" thickBot="1">
      <c r="E17747"/>
    </row>
    <row r="17748" spans="5:5" ht="14.25" thickTop="1" thickBot="1">
      <c r="E17748"/>
    </row>
    <row r="17749" spans="5:5" ht="14.25" thickTop="1" thickBot="1">
      <c r="E17749"/>
    </row>
    <row r="17750" spans="5:5" ht="14.25" thickTop="1" thickBot="1">
      <c r="E17750"/>
    </row>
    <row r="17751" spans="5:5" ht="14.25" thickTop="1" thickBot="1">
      <c r="E17751"/>
    </row>
    <row r="17752" spans="5:5" ht="14.25" thickTop="1" thickBot="1">
      <c r="E17752"/>
    </row>
    <row r="17753" spans="5:5" ht="14.25" thickTop="1" thickBot="1">
      <c r="E17753"/>
    </row>
    <row r="17754" spans="5:5" ht="14.25" thickTop="1" thickBot="1">
      <c r="E17754"/>
    </row>
    <row r="17755" spans="5:5" ht="14.25" thickTop="1" thickBot="1">
      <c r="E17755"/>
    </row>
    <row r="17756" spans="5:5" ht="14.25" thickTop="1" thickBot="1">
      <c r="E17756"/>
    </row>
    <row r="17757" spans="5:5" ht="14.25" thickTop="1" thickBot="1">
      <c r="E17757"/>
    </row>
    <row r="17758" spans="5:5" ht="14.25" thickTop="1" thickBot="1">
      <c r="E17758"/>
    </row>
    <row r="17759" spans="5:5" ht="14.25" thickTop="1" thickBot="1">
      <c r="E17759"/>
    </row>
    <row r="17760" spans="5:5" ht="14.25" thickTop="1" thickBot="1">
      <c r="E17760"/>
    </row>
    <row r="17761" spans="5:5" ht="14.25" thickTop="1" thickBot="1">
      <c r="E17761"/>
    </row>
    <row r="17762" spans="5:5" ht="14.25" thickTop="1" thickBot="1">
      <c r="E17762"/>
    </row>
    <row r="17763" spans="5:5" ht="14.25" thickTop="1" thickBot="1">
      <c r="E17763"/>
    </row>
    <row r="17764" spans="5:5" ht="14.25" thickTop="1" thickBot="1">
      <c r="E17764"/>
    </row>
    <row r="17765" spans="5:5" ht="14.25" thickTop="1" thickBot="1">
      <c r="E17765"/>
    </row>
    <row r="17766" spans="5:5" ht="14.25" thickTop="1" thickBot="1">
      <c r="E17766"/>
    </row>
    <row r="17767" spans="5:5" ht="14.25" thickTop="1" thickBot="1">
      <c r="E17767"/>
    </row>
    <row r="17768" spans="5:5" ht="14.25" thickTop="1" thickBot="1">
      <c r="E17768"/>
    </row>
    <row r="17769" spans="5:5" ht="14.25" thickTop="1" thickBot="1">
      <c r="E17769"/>
    </row>
    <row r="17770" spans="5:5" ht="14.25" thickTop="1" thickBot="1">
      <c r="E17770"/>
    </row>
    <row r="17771" spans="5:5" ht="14.25" thickTop="1" thickBot="1">
      <c r="E17771"/>
    </row>
    <row r="17772" spans="5:5" ht="14.25" thickTop="1" thickBot="1">
      <c r="E17772"/>
    </row>
    <row r="17773" spans="5:5" ht="14.25" thickTop="1" thickBot="1">
      <c r="E17773"/>
    </row>
    <row r="17774" spans="5:5" ht="14.25" thickTop="1" thickBot="1">
      <c r="E17774"/>
    </row>
    <row r="17775" spans="5:5" ht="14.25" thickTop="1" thickBot="1">
      <c r="E17775"/>
    </row>
    <row r="17776" spans="5:5" ht="14.25" thickTop="1" thickBot="1">
      <c r="E17776"/>
    </row>
    <row r="17777" spans="5:5" ht="14.25" thickTop="1" thickBot="1">
      <c r="E17777"/>
    </row>
    <row r="17778" spans="5:5" ht="14.25" thickTop="1" thickBot="1">
      <c r="E17778"/>
    </row>
    <row r="17779" spans="5:5" ht="14.25" thickTop="1" thickBot="1">
      <c r="E17779"/>
    </row>
    <row r="17780" spans="5:5" ht="14.25" thickTop="1" thickBot="1">
      <c r="E17780"/>
    </row>
    <row r="17781" spans="5:5" ht="14.25" thickTop="1" thickBot="1">
      <c r="E17781"/>
    </row>
    <row r="17782" spans="5:5" ht="14.25" thickTop="1" thickBot="1">
      <c r="E17782"/>
    </row>
    <row r="17783" spans="5:5" ht="14.25" thickTop="1" thickBot="1">
      <c r="E17783"/>
    </row>
    <row r="17784" spans="5:5" ht="14.25" thickTop="1" thickBot="1">
      <c r="E17784"/>
    </row>
    <row r="17785" spans="5:5" ht="14.25" thickTop="1" thickBot="1">
      <c r="E17785"/>
    </row>
    <row r="17786" spans="5:5" ht="14.25" thickTop="1" thickBot="1">
      <c r="E17786"/>
    </row>
    <row r="17787" spans="5:5" ht="14.25" thickTop="1" thickBot="1">
      <c r="E17787"/>
    </row>
    <row r="17788" spans="5:5" ht="14.25" thickTop="1" thickBot="1">
      <c r="E17788"/>
    </row>
    <row r="17789" spans="5:5" ht="14.25" thickTop="1" thickBot="1">
      <c r="E17789"/>
    </row>
    <row r="17790" spans="5:5" ht="14.25" thickTop="1" thickBot="1">
      <c r="E17790"/>
    </row>
    <row r="17791" spans="5:5" ht="14.25" thickTop="1" thickBot="1">
      <c r="E17791"/>
    </row>
    <row r="17792" spans="5:5" ht="14.25" thickTop="1" thickBot="1">
      <c r="E17792"/>
    </row>
    <row r="17793" spans="5:5" ht="14.25" thickTop="1" thickBot="1">
      <c r="E17793"/>
    </row>
    <row r="17794" spans="5:5" ht="14.25" thickTop="1" thickBot="1">
      <c r="E17794"/>
    </row>
    <row r="17795" spans="5:5" ht="14.25" thickTop="1" thickBot="1">
      <c r="E17795"/>
    </row>
    <row r="17796" spans="5:5" ht="14.25" thickTop="1" thickBot="1">
      <c r="E17796"/>
    </row>
    <row r="17797" spans="5:5" ht="14.25" thickTop="1" thickBot="1">
      <c r="E17797"/>
    </row>
    <row r="17798" spans="5:5" ht="14.25" thickTop="1" thickBot="1">
      <c r="E17798"/>
    </row>
    <row r="17799" spans="5:5" ht="14.25" thickTop="1" thickBot="1">
      <c r="E17799"/>
    </row>
    <row r="17800" spans="5:5" ht="14.25" thickTop="1" thickBot="1">
      <c r="E17800"/>
    </row>
    <row r="17801" spans="5:5" ht="14.25" thickTop="1" thickBot="1">
      <c r="E17801"/>
    </row>
    <row r="17802" spans="5:5" ht="14.25" thickTop="1" thickBot="1">
      <c r="E17802"/>
    </row>
    <row r="17803" spans="5:5" ht="14.25" thickTop="1" thickBot="1">
      <c r="E17803"/>
    </row>
    <row r="17804" spans="5:5" ht="14.25" thickTop="1" thickBot="1">
      <c r="E17804"/>
    </row>
    <row r="17805" spans="5:5" ht="14.25" thickTop="1" thickBot="1">
      <c r="E17805"/>
    </row>
    <row r="17806" spans="5:5" ht="14.25" thickTop="1" thickBot="1">
      <c r="E17806"/>
    </row>
    <row r="17807" spans="5:5" ht="14.25" thickTop="1" thickBot="1">
      <c r="E17807"/>
    </row>
    <row r="17808" spans="5:5" ht="14.25" thickTop="1" thickBot="1">
      <c r="E17808"/>
    </row>
    <row r="17809" spans="5:5" ht="14.25" thickTop="1" thickBot="1">
      <c r="E17809"/>
    </row>
    <row r="17810" spans="5:5" ht="14.25" thickTop="1" thickBot="1">
      <c r="E17810"/>
    </row>
    <row r="17811" spans="5:5" ht="14.25" thickTop="1" thickBot="1">
      <c r="E17811"/>
    </row>
    <row r="17812" spans="5:5" ht="14.25" thickTop="1" thickBot="1">
      <c r="E17812"/>
    </row>
    <row r="17813" spans="5:5" ht="14.25" thickTop="1" thickBot="1">
      <c r="E17813"/>
    </row>
    <row r="17814" spans="5:5" ht="14.25" thickTop="1" thickBot="1">
      <c r="E17814"/>
    </row>
    <row r="17815" spans="5:5" ht="14.25" thickTop="1" thickBot="1">
      <c r="E17815"/>
    </row>
    <row r="17816" spans="5:5" ht="14.25" thickTop="1" thickBot="1">
      <c r="E17816"/>
    </row>
    <row r="17817" spans="5:5" ht="14.25" thickTop="1" thickBot="1">
      <c r="E17817"/>
    </row>
    <row r="17818" spans="5:5" ht="14.25" thickTop="1" thickBot="1">
      <c r="E17818"/>
    </row>
    <row r="17819" spans="5:5" ht="14.25" thickTop="1" thickBot="1">
      <c r="E17819"/>
    </row>
    <row r="17820" spans="5:5" ht="14.25" thickTop="1" thickBot="1">
      <c r="E17820"/>
    </row>
    <row r="17821" spans="5:5" ht="14.25" thickTop="1" thickBot="1">
      <c r="E17821"/>
    </row>
    <row r="17822" spans="5:5" ht="14.25" thickTop="1" thickBot="1">
      <c r="E17822"/>
    </row>
    <row r="17823" spans="5:5" ht="14.25" thickTop="1" thickBot="1">
      <c r="E17823"/>
    </row>
    <row r="17824" spans="5:5" ht="14.25" thickTop="1" thickBot="1">
      <c r="E17824"/>
    </row>
    <row r="17825" spans="5:5" ht="14.25" thickTop="1" thickBot="1">
      <c r="E17825"/>
    </row>
    <row r="17826" spans="5:5" ht="14.25" thickTop="1" thickBot="1">
      <c r="E17826"/>
    </row>
    <row r="17827" spans="5:5" ht="14.25" thickTop="1" thickBot="1">
      <c r="E17827"/>
    </row>
    <row r="17828" spans="5:5" ht="14.25" thickTop="1" thickBot="1">
      <c r="E17828"/>
    </row>
    <row r="17829" spans="5:5" ht="14.25" thickTop="1" thickBot="1">
      <c r="E17829"/>
    </row>
    <row r="17830" spans="5:5" ht="14.25" thickTop="1" thickBot="1">
      <c r="E17830"/>
    </row>
    <row r="17831" spans="5:5" ht="14.25" thickTop="1" thickBot="1">
      <c r="E17831"/>
    </row>
    <row r="17832" spans="5:5" ht="14.25" thickTop="1" thickBot="1">
      <c r="E17832"/>
    </row>
    <row r="17833" spans="5:5" ht="14.25" thickTop="1" thickBot="1">
      <c r="E17833"/>
    </row>
    <row r="17834" spans="5:5" ht="14.25" thickTop="1" thickBot="1">
      <c r="E17834"/>
    </row>
    <row r="17835" spans="5:5" ht="14.25" thickTop="1" thickBot="1">
      <c r="E17835"/>
    </row>
    <row r="17836" spans="5:5" ht="14.25" thickTop="1" thickBot="1">
      <c r="E17836"/>
    </row>
    <row r="17837" spans="5:5" ht="14.25" thickTop="1" thickBot="1">
      <c r="E17837"/>
    </row>
    <row r="17838" spans="5:5" ht="14.25" thickTop="1" thickBot="1">
      <c r="E17838"/>
    </row>
    <row r="17839" spans="5:5" ht="14.25" thickTop="1" thickBot="1">
      <c r="E17839"/>
    </row>
    <row r="17840" spans="5:5" ht="14.25" thickTop="1" thickBot="1">
      <c r="E17840"/>
    </row>
    <row r="17841" spans="5:5" ht="14.25" thickTop="1" thickBot="1">
      <c r="E17841"/>
    </row>
    <row r="17842" spans="5:5" ht="14.25" thickTop="1" thickBot="1">
      <c r="E17842"/>
    </row>
    <row r="17843" spans="5:5" ht="14.25" thickTop="1" thickBot="1">
      <c r="E17843"/>
    </row>
    <row r="17844" spans="5:5" ht="14.25" thickTop="1" thickBot="1">
      <c r="E17844"/>
    </row>
    <row r="17845" spans="5:5" ht="14.25" thickTop="1" thickBot="1">
      <c r="E17845"/>
    </row>
    <row r="17846" spans="5:5" ht="14.25" thickTop="1" thickBot="1">
      <c r="E17846"/>
    </row>
    <row r="17847" spans="5:5" ht="14.25" thickTop="1" thickBot="1">
      <c r="E17847"/>
    </row>
    <row r="17848" spans="5:5" ht="14.25" thickTop="1" thickBot="1">
      <c r="E17848"/>
    </row>
    <row r="17849" spans="5:5" ht="14.25" thickTop="1" thickBot="1">
      <c r="E17849"/>
    </row>
    <row r="17850" spans="5:5" ht="14.25" thickTop="1" thickBot="1">
      <c r="E17850"/>
    </row>
    <row r="17851" spans="5:5" ht="14.25" thickTop="1" thickBot="1">
      <c r="E17851"/>
    </row>
    <row r="17852" spans="5:5" ht="14.25" thickTop="1" thickBot="1">
      <c r="E17852"/>
    </row>
    <row r="17853" spans="5:5" ht="14.25" thickTop="1" thickBot="1">
      <c r="E17853"/>
    </row>
    <row r="17854" spans="5:5" ht="14.25" thickTop="1" thickBot="1">
      <c r="E17854"/>
    </row>
    <row r="17855" spans="5:5" ht="14.25" thickTop="1" thickBot="1">
      <c r="E17855"/>
    </row>
    <row r="17856" spans="5:5" ht="14.25" thickTop="1" thickBot="1">
      <c r="E17856"/>
    </row>
    <row r="17857" spans="5:5" ht="14.25" thickTop="1" thickBot="1">
      <c r="E17857"/>
    </row>
    <row r="17858" spans="5:5" ht="14.25" thickTop="1" thickBot="1">
      <c r="E17858"/>
    </row>
    <row r="17859" spans="5:5" ht="14.25" thickTop="1" thickBot="1">
      <c r="E17859"/>
    </row>
    <row r="17860" spans="5:5" ht="14.25" thickTop="1" thickBot="1">
      <c r="E17860"/>
    </row>
    <row r="17861" spans="5:5" ht="14.25" thickTop="1" thickBot="1">
      <c r="E17861"/>
    </row>
    <row r="17862" spans="5:5" ht="14.25" thickTop="1" thickBot="1">
      <c r="E17862"/>
    </row>
    <row r="17863" spans="5:5" ht="14.25" thickTop="1" thickBot="1">
      <c r="E17863"/>
    </row>
    <row r="17864" spans="5:5" ht="14.25" thickTop="1" thickBot="1">
      <c r="E17864"/>
    </row>
    <row r="17865" spans="5:5" ht="14.25" thickTop="1" thickBot="1">
      <c r="E17865"/>
    </row>
    <row r="17866" spans="5:5" ht="14.25" thickTop="1" thickBot="1">
      <c r="E17866"/>
    </row>
    <row r="17867" spans="5:5" ht="14.25" thickTop="1" thickBot="1">
      <c r="E17867"/>
    </row>
    <row r="17868" spans="5:5" ht="14.25" thickTop="1" thickBot="1">
      <c r="E17868"/>
    </row>
    <row r="17869" spans="5:5" ht="14.25" thickTop="1" thickBot="1">
      <c r="E17869"/>
    </row>
    <row r="17870" spans="5:5" ht="14.25" thickTop="1" thickBot="1">
      <c r="E17870"/>
    </row>
    <row r="17871" spans="5:5" ht="14.25" thickTop="1" thickBot="1">
      <c r="E17871"/>
    </row>
    <row r="17872" spans="5:5" ht="14.25" thickTop="1" thickBot="1">
      <c r="E17872"/>
    </row>
    <row r="17873" spans="5:5" ht="14.25" thickTop="1" thickBot="1">
      <c r="E17873"/>
    </row>
    <row r="17874" spans="5:5" ht="14.25" thickTop="1" thickBot="1">
      <c r="E17874"/>
    </row>
    <row r="17875" spans="5:5" ht="14.25" thickTop="1" thickBot="1">
      <c r="E17875"/>
    </row>
    <row r="17876" spans="5:5" ht="14.25" thickTop="1" thickBot="1">
      <c r="E17876"/>
    </row>
    <row r="17877" spans="5:5" ht="14.25" thickTop="1" thickBot="1">
      <c r="E17877"/>
    </row>
    <row r="17878" spans="5:5" ht="14.25" thickTop="1" thickBot="1">
      <c r="E17878"/>
    </row>
    <row r="17879" spans="5:5" ht="14.25" thickTop="1" thickBot="1">
      <c r="E17879"/>
    </row>
    <row r="17880" spans="5:5" ht="14.25" thickTop="1" thickBot="1">
      <c r="E17880"/>
    </row>
    <row r="17881" spans="5:5" ht="14.25" thickTop="1" thickBot="1">
      <c r="E17881"/>
    </row>
    <row r="17882" spans="5:5" ht="14.25" thickTop="1" thickBot="1">
      <c r="E17882"/>
    </row>
    <row r="17883" spans="5:5" ht="14.25" thickTop="1" thickBot="1">
      <c r="E17883"/>
    </row>
    <row r="17884" spans="5:5" ht="14.25" thickTop="1" thickBot="1">
      <c r="E17884"/>
    </row>
    <row r="17885" spans="5:5" ht="14.25" thickTop="1" thickBot="1">
      <c r="E17885"/>
    </row>
    <row r="17886" spans="5:5" ht="14.25" thickTop="1" thickBot="1">
      <c r="E17886"/>
    </row>
    <row r="17887" spans="5:5" ht="14.25" thickTop="1" thickBot="1">
      <c r="E17887"/>
    </row>
    <row r="17888" spans="5:5" ht="14.25" thickTop="1" thickBot="1">
      <c r="E17888"/>
    </row>
    <row r="17889" spans="5:5" ht="14.25" thickTop="1" thickBot="1">
      <c r="E17889"/>
    </row>
    <row r="17890" spans="5:5" ht="14.25" thickTop="1" thickBot="1">
      <c r="E17890"/>
    </row>
    <row r="17891" spans="5:5" ht="14.25" thickTop="1" thickBot="1">
      <c r="E17891"/>
    </row>
    <row r="17892" spans="5:5" ht="14.25" thickTop="1" thickBot="1">
      <c r="E17892"/>
    </row>
    <row r="17893" spans="5:5" ht="14.25" thickTop="1" thickBot="1">
      <c r="E17893"/>
    </row>
    <row r="17894" spans="5:5" ht="14.25" thickTop="1" thickBot="1">
      <c r="E17894"/>
    </row>
    <row r="17895" spans="5:5" ht="14.25" thickTop="1" thickBot="1">
      <c r="E17895"/>
    </row>
    <row r="17896" spans="5:5" ht="14.25" thickTop="1" thickBot="1">
      <c r="E17896"/>
    </row>
    <row r="17897" spans="5:5" ht="14.25" thickTop="1" thickBot="1">
      <c r="E17897"/>
    </row>
    <row r="17898" spans="5:5" ht="14.25" thickTop="1" thickBot="1">
      <c r="E17898"/>
    </row>
    <row r="17899" spans="5:5" ht="14.25" thickTop="1" thickBot="1">
      <c r="E17899"/>
    </row>
    <row r="17900" spans="5:5" ht="14.25" thickTop="1" thickBot="1">
      <c r="E17900"/>
    </row>
    <row r="17901" spans="5:5" ht="14.25" thickTop="1" thickBot="1">
      <c r="E17901"/>
    </row>
    <row r="17902" spans="5:5" ht="14.25" thickTop="1" thickBot="1">
      <c r="E17902"/>
    </row>
    <row r="17903" spans="5:5" ht="14.25" thickTop="1" thickBot="1">
      <c r="E17903"/>
    </row>
    <row r="17904" spans="5:5" ht="14.25" thickTop="1" thickBot="1">
      <c r="E17904"/>
    </row>
    <row r="17905" spans="5:5" ht="14.25" thickTop="1" thickBot="1">
      <c r="E17905"/>
    </row>
    <row r="17906" spans="5:5" ht="14.25" thickTop="1" thickBot="1">
      <c r="E17906"/>
    </row>
    <row r="17907" spans="5:5" ht="14.25" thickTop="1" thickBot="1">
      <c r="E17907"/>
    </row>
    <row r="17908" spans="5:5" ht="14.25" thickTop="1" thickBot="1">
      <c r="E17908"/>
    </row>
    <row r="17909" spans="5:5" ht="14.25" thickTop="1" thickBot="1">
      <c r="E17909"/>
    </row>
    <row r="17910" spans="5:5" ht="14.25" thickTop="1" thickBot="1">
      <c r="E17910"/>
    </row>
    <row r="17911" spans="5:5" ht="14.25" thickTop="1" thickBot="1">
      <c r="E17911"/>
    </row>
    <row r="17912" spans="5:5" ht="14.25" thickTop="1" thickBot="1">
      <c r="E17912"/>
    </row>
    <row r="17913" spans="5:5" ht="14.25" thickTop="1" thickBot="1">
      <c r="E17913"/>
    </row>
    <row r="17914" spans="5:5" ht="14.25" thickTop="1" thickBot="1">
      <c r="E17914"/>
    </row>
    <row r="17915" spans="5:5" ht="14.25" thickTop="1" thickBot="1">
      <c r="E17915"/>
    </row>
    <row r="17916" spans="5:5" ht="14.25" thickTop="1" thickBot="1">
      <c r="E17916"/>
    </row>
    <row r="17917" spans="5:5" ht="14.25" thickTop="1" thickBot="1">
      <c r="E17917"/>
    </row>
    <row r="17918" spans="5:5" ht="14.25" thickTop="1" thickBot="1">
      <c r="E17918"/>
    </row>
    <row r="17919" spans="5:5" ht="14.25" thickTop="1" thickBot="1">
      <c r="E17919"/>
    </row>
    <row r="17920" spans="5:5" ht="14.25" thickTop="1" thickBot="1">
      <c r="E17920"/>
    </row>
    <row r="17921" spans="5:5" ht="14.25" thickTop="1" thickBot="1">
      <c r="E17921"/>
    </row>
    <row r="17922" spans="5:5" ht="14.25" thickTop="1" thickBot="1">
      <c r="E17922"/>
    </row>
    <row r="17923" spans="5:5" ht="14.25" thickTop="1" thickBot="1">
      <c r="E17923"/>
    </row>
    <row r="17924" spans="5:5" ht="14.25" thickTop="1" thickBot="1">
      <c r="E17924"/>
    </row>
    <row r="17925" spans="5:5" ht="14.25" thickTop="1" thickBot="1">
      <c r="E17925"/>
    </row>
    <row r="17926" spans="5:5" ht="14.25" thickTop="1" thickBot="1">
      <c r="E17926"/>
    </row>
    <row r="17927" spans="5:5" ht="14.25" thickTop="1" thickBot="1">
      <c r="E17927"/>
    </row>
    <row r="17928" spans="5:5" ht="14.25" thickTop="1" thickBot="1">
      <c r="E17928"/>
    </row>
    <row r="17929" spans="5:5" ht="14.25" thickTop="1" thickBot="1">
      <c r="E17929"/>
    </row>
    <row r="17930" spans="5:5" ht="14.25" thickTop="1" thickBot="1">
      <c r="E17930"/>
    </row>
    <row r="17931" spans="5:5" ht="14.25" thickTop="1" thickBot="1">
      <c r="E17931"/>
    </row>
    <row r="17932" spans="5:5" ht="14.25" thickTop="1" thickBot="1">
      <c r="E17932"/>
    </row>
    <row r="17933" spans="5:5" ht="14.25" thickTop="1" thickBot="1">
      <c r="E17933"/>
    </row>
    <row r="17934" spans="5:5" ht="14.25" thickTop="1" thickBot="1">
      <c r="E17934"/>
    </row>
    <row r="17935" spans="5:5" ht="14.25" thickTop="1" thickBot="1">
      <c r="E17935"/>
    </row>
    <row r="17936" spans="5:5" ht="14.25" thickTop="1" thickBot="1">
      <c r="E17936"/>
    </row>
    <row r="17937" spans="5:5" ht="14.25" thickTop="1" thickBot="1">
      <c r="E17937"/>
    </row>
    <row r="17938" spans="5:5" ht="14.25" thickTop="1" thickBot="1">
      <c r="E17938"/>
    </row>
    <row r="17939" spans="5:5" ht="14.25" thickTop="1" thickBot="1">
      <c r="E17939"/>
    </row>
    <row r="17940" spans="5:5" ht="14.25" thickTop="1" thickBot="1">
      <c r="E17940"/>
    </row>
    <row r="17941" spans="5:5" ht="14.25" thickTop="1" thickBot="1">
      <c r="E17941"/>
    </row>
    <row r="17942" spans="5:5" ht="14.25" thickTop="1" thickBot="1">
      <c r="E17942"/>
    </row>
    <row r="17943" spans="5:5" ht="14.25" thickTop="1" thickBot="1">
      <c r="E17943"/>
    </row>
    <row r="17944" spans="5:5" ht="14.25" thickTop="1" thickBot="1">
      <c r="E17944"/>
    </row>
    <row r="17945" spans="5:5" ht="14.25" thickTop="1" thickBot="1">
      <c r="E17945"/>
    </row>
    <row r="17946" spans="5:5" ht="14.25" thickTop="1" thickBot="1">
      <c r="E17946"/>
    </row>
    <row r="17947" spans="5:5" ht="14.25" thickTop="1" thickBot="1">
      <c r="E17947"/>
    </row>
    <row r="17948" spans="5:5" ht="14.25" thickTop="1" thickBot="1">
      <c r="E17948"/>
    </row>
    <row r="17949" spans="5:5" ht="14.25" thickTop="1" thickBot="1">
      <c r="E17949"/>
    </row>
    <row r="17950" spans="5:5" ht="14.25" thickTop="1" thickBot="1">
      <c r="E17950"/>
    </row>
    <row r="17951" spans="5:5" ht="14.25" thickTop="1" thickBot="1">
      <c r="E17951"/>
    </row>
    <row r="17952" spans="5:5" ht="14.25" thickTop="1" thickBot="1">
      <c r="E17952"/>
    </row>
    <row r="17953" spans="5:5" ht="14.25" thickTop="1" thickBot="1">
      <c r="E17953"/>
    </row>
    <row r="17954" spans="5:5" ht="14.25" thickTop="1" thickBot="1">
      <c r="E17954"/>
    </row>
    <row r="17955" spans="5:5" ht="14.25" thickTop="1" thickBot="1">
      <c r="E17955"/>
    </row>
    <row r="17956" spans="5:5" ht="14.25" thickTop="1" thickBot="1">
      <c r="E17956"/>
    </row>
    <row r="17957" spans="5:5" ht="14.25" thickTop="1" thickBot="1">
      <c r="E17957"/>
    </row>
    <row r="17958" spans="5:5" ht="14.25" thickTop="1" thickBot="1">
      <c r="E17958"/>
    </row>
    <row r="17959" spans="5:5" ht="14.25" thickTop="1" thickBot="1">
      <c r="E17959"/>
    </row>
    <row r="17960" spans="5:5" ht="14.25" thickTop="1" thickBot="1">
      <c r="E17960"/>
    </row>
    <row r="17961" spans="5:5" ht="14.25" thickTop="1" thickBot="1">
      <c r="E17961"/>
    </row>
    <row r="17962" spans="5:5" ht="14.25" thickTop="1" thickBot="1">
      <c r="E17962"/>
    </row>
    <row r="17963" spans="5:5" ht="14.25" thickTop="1" thickBot="1">
      <c r="E17963"/>
    </row>
    <row r="17964" spans="5:5" ht="14.25" thickTop="1" thickBot="1">
      <c r="E17964"/>
    </row>
    <row r="17965" spans="5:5" ht="14.25" thickTop="1" thickBot="1">
      <c r="E17965"/>
    </row>
    <row r="17966" spans="5:5" ht="14.25" thickTop="1" thickBot="1">
      <c r="E17966"/>
    </row>
    <row r="17967" spans="5:5" ht="14.25" thickTop="1" thickBot="1">
      <c r="E17967"/>
    </row>
    <row r="17968" spans="5:5" ht="14.25" thickTop="1" thickBot="1">
      <c r="E17968"/>
    </row>
    <row r="17969" spans="5:5" ht="14.25" thickTop="1" thickBot="1">
      <c r="E17969"/>
    </row>
    <row r="17970" spans="5:5" ht="14.25" thickTop="1" thickBot="1">
      <c r="E17970"/>
    </row>
    <row r="17971" spans="5:5" ht="14.25" thickTop="1" thickBot="1">
      <c r="E17971"/>
    </row>
    <row r="17972" spans="5:5" ht="14.25" thickTop="1" thickBot="1">
      <c r="E17972"/>
    </row>
    <row r="17973" spans="5:5" ht="14.25" thickTop="1" thickBot="1">
      <c r="E17973"/>
    </row>
    <row r="17974" spans="5:5" ht="14.25" thickTop="1" thickBot="1">
      <c r="E17974"/>
    </row>
    <row r="17975" spans="5:5" ht="14.25" thickTop="1" thickBot="1">
      <c r="E17975"/>
    </row>
    <row r="17976" spans="5:5" ht="14.25" thickTop="1" thickBot="1">
      <c r="E17976"/>
    </row>
    <row r="17977" spans="5:5" ht="14.25" thickTop="1" thickBot="1">
      <c r="E17977"/>
    </row>
    <row r="17978" spans="5:5" ht="14.25" thickTop="1" thickBot="1">
      <c r="E17978"/>
    </row>
    <row r="17979" spans="5:5" ht="14.25" thickTop="1" thickBot="1">
      <c r="E17979"/>
    </row>
    <row r="17980" spans="5:5" ht="14.25" thickTop="1" thickBot="1">
      <c r="E17980"/>
    </row>
    <row r="17981" spans="5:5" ht="14.25" thickTop="1" thickBot="1">
      <c r="E17981"/>
    </row>
    <row r="17982" spans="5:5" ht="14.25" thickTop="1" thickBot="1">
      <c r="E17982"/>
    </row>
    <row r="17983" spans="5:5" ht="14.25" thickTop="1" thickBot="1">
      <c r="E17983"/>
    </row>
    <row r="17984" spans="5:5" ht="14.25" thickTop="1" thickBot="1">
      <c r="E17984"/>
    </row>
    <row r="17985" spans="5:5" ht="14.25" thickTop="1" thickBot="1">
      <c r="E17985"/>
    </row>
    <row r="17986" spans="5:5" ht="14.25" thickTop="1" thickBot="1">
      <c r="E17986"/>
    </row>
    <row r="17987" spans="5:5" ht="14.25" thickTop="1" thickBot="1">
      <c r="E17987"/>
    </row>
    <row r="17988" spans="5:5" ht="14.25" thickTop="1" thickBot="1">
      <c r="E17988"/>
    </row>
    <row r="17989" spans="5:5" ht="14.25" thickTop="1" thickBot="1">
      <c r="E17989"/>
    </row>
    <row r="17990" spans="5:5" ht="14.25" thickTop="1" thickBot="1">
      <c r="E17990"/>
    </row>
    <row r="17991" spans="5:5" ht="14.25" thickTop="1" thickBot="1">
      <c r="E17991"/>
    </row>
    <row r="17992" spans="5:5" ht="14.25" thickTop="1" thickBot="1">
      <c r="E17992"/>
    </row>
    <row r="17993" spans="5:5" ht="14.25" thickTop="1" thickBot="1">
      <c r="E17993"/>
    </row>
    <row r="17994" spans="5:5" ht="14.25" thickTop="1" thickBot="1">
      <c r="E17994"/>
    </row>
    <row r="17995" spans="5:5" ht="14.25" thickTop="1" thickBot="1">
      <c r="E17995"/>
    </row>
    <row r="17996" spans="5:5" ht="14.25" thickTop="1" thickBot="1">
      <c r="E17996"/>
    </row>
    <row r="17997" spans="5:5" ht="14.25" thickTop="1" thickBot="1">
      <c r="E17997"/>
    </row>
    <row r="17998" spans="5:5" ht="14.25" thickTop="1" thickBot="1">
      <c r="E17998"/>
    </row>
    <row r="17999" spans="5:5" ht="14.25" thickTop="1" thickBot="1">
      <c r="E17999"/>
    </row>
    <row r="18000" spans="5:5" ht="14.25" thickTop="1" thickBot="1">
      <c r="E18000"/>
    </row>
    <row r="18001" spans="5:5" ht="14.25" thickTop="1" thickBot="1">
      <c r="E18001"/>
    </row>
    <row r="18002" spans="5:5" ht="14.25" thickTop="1" thickBot="1">
      <c r="E18002"/>
    </row>
    <row r="18003" spans="5:5" ht="14.25" thickTop="1" thickBot="1">
      <c r="E18003"/>
    </row>
    <row r="18004" spans="5:5" ht="14.25" thickTop="1" thickBot="1">
      <c r="E18004"/>
    </row>
    <row r="18005" spans="5:5" ht="14.25" thickTop="1" thickBot="1">
      <c r="E18005"/>
    </row>
    <row r="18006" spans="5:5" ht="14.25" thickTop="1" thickBot="1">
      <c r="E18006"/>
    </row>
    <row r="18007" spans="5:5" ht="14.25" thickTop="1" thickBot="1">
      <c r="E18007"/>
    </row>
    <row r="18008" spans="5:5" ht="14.25" thickTop="1" thickBot="1">
      <c r="E18008"/>
    </row>
    <row r="18009" spans="5:5" ht="14.25" thickTop="1" thickBot="1">
      <c r="E18009"/>
    </row>
    <row r="18010" spans="5:5" ht="14.25" thickTop="1" thickBot="1">
      <c r="E18010"/>
    </row>
    <row r="18011" spans="5:5" ht="14.25" thickTop="1" thickBot="1">
      <c r="E18011"/>
    </row>
    <row r="18012" spans="5:5" ht="14.25" thickTop="1" thickBot="1">
      <c r="E18012"/>
    </row>
    <row r="18013" spans="5:5" ht="14.25" thickTop="1" thickBot="1">
      <c r="E18013"/>
    </row>
    <row r="18014" spans="5:5" ht="14.25" thickTop="1" thickBot="1">
      <c r="E18014"/>
    </row>
    <row r="18015" spans="5:5" ht="14.25" thickTop="1" thickBot="1">
      <c r="E18015"/>
    </row>
    <row r="18016" spans="5:5" ht="14.25" thickTop="1" thickBot="1">
      <c r="E18016"/>
    </row>
    <row r="18017" spans="5:5" ht="14.25" thickTop="1" thickBot="1">
      <c r="E18017"/>
    </row>
    <row r="18018" spans="5:5" ht="14.25" thickTop="1" thickBot="1">
      <c r="E18018"/>
    </row>
    <row r="18019" spans="5:5" ht="14.25" thickTop="1" thickBot="1">
      <c r="E18019"/>
    </row>
    <row r="18020" spans="5:5" ht="14.25" thickTop="1" thickBot="1">
      <c r="E18020"/>
    </row>
    <row r="18021" spans="5:5" ht="14.25" thickTop="1" thickBot="1">
      <c r="E18021"/>
    </row>
    <row r="18022" spans="5:5" ht="14.25" thickTop="1" thickBot="1">
      <c r="E18022"/>
    </row>
    <row r="18023" spans="5:5" ht="14.25" thickTop="1" thickBot="1">
      <c r="E18023"/>
    </row>
    <row r="18024" spans="5:5" ht="14.25" thickTop="1" thickBot="1">
      <c r="E18024"/>
    </row>
    <row r="18025" spans="5:5" ht="14.25" thickTop="1" thickBot="1">
      <c r="E18025"/>
    </row>
    <row r="18026" spans="5:5" ht="14.25" thickTop="1" thickBot="1">
      <c r="E18026"/>
    </row>
    <row r="18027" spans="5:5" ht="14.25" thickTop="1" thickBot="1">
      <c r="E18027"/>
    </row>
    <row r="18028" spans="5:5" ht="14.25" thickTop="1" thickBot="1">
      <c r="E18028"/>
    </row>
    <row r="18029" spans="5:5" ht="14.25" thickTop="1" thickBot="1">
      <c r="E18029"/>
    </row>
    <row r="18030" spans="5:5" ht="14.25" thickTop="1" thickBot="1">
      <c r="E18030"/>
    </row>
    <row r="18031" spans="5:5" ht="14.25" thickTop="1" thickBot="1">
      <c r="E18031"/>
    </row>
    <row r="18032" spans="5:5" ht="14.25" thickTop="1" thickBot="1">
      <c r="E18032"/>
    </row>
    <row r="18033" spans="5:5" ht="14.25" thickTop="1" thickBot="1">
      <c r="E18033"/>
    </row>
    <row r="18034" spans="5:5" ht="14.25" thickTop="1" thickBot="1">
      <c r="E18034"/>
    </row>
    <row r="18035" spans="5:5" ht="14.25" thickTop="1" thickBot="1">
      <c r="E18035"/>
    </row>
    <row r="18036" spans="5:5" ht="14.25" thickTop="1" thickBot="1">
      <c r="E18036"/>
    </row>
    <row r="18037" spans="5:5" ht="14.25" thickTop="1" thickBot="1">
      <c r="E18037"/>
    </row>
    <row r="18038" spans="5:5" ht="14.25" thickTop="1" thickBot="1">
      <c r="E18038"/>
    </row>
    <row r="18039" spans="5:5" ht="14.25" thickTop="1" thickBot="1">
      <c r="E18039"/>
    </row>
    <row r="18040" spans="5:5" ht="14.25" thickTop="1" thickBot="1">
      <c r="E18040"/>
    </row>
    <row r="18041" spans="5:5" ht="14.25" thickTop="1" thickBot="1">
      <c r="E18041"/>
    </row>
    <row r="18042" spans="5:5" ht="14.25" thickTop="1" thickBot="1">
      <c r="E18042"/>
    </row>
    <row r="18043" spans="5:5" ht="14.25" thickTop="1" thickBot="1">
      <c r="E18043"/>
    </row>
    <row r="18044" spans="5:5" ht="14.25" thickTop="1" thickBot="1">
      <c r="E18044"/>
    </row>
    <row r="18045" spans="5:5" ht="14.25" thickTop="1" thickBot="1">
      <c r="E18045"/>
    </row>
    <row r="18046" spans="5:5" ht="14.25" thickTop="1" thickBot="1">
      <c r="E18046"/>
    </row>
    <row r="18047" spans="5:5" ht="14.25" thickTop="1" thickBot="1">
      <c r="E18047"/>
    </row>
    <row r="18048" spans="5:5" ht="14.25" thickTop="1" thickBot="1">
      <c r="E18048"/>
    </row>
    <row r="18049" spans="5:5" ht="14.25" thickTop="1" thickBot="1">
      <c r="E18049"/>
    </row>
    <row r="18050" spans="5:5" ht="14.25" thickTop="1" thickBot="1">
      <c r="E18050"/>
    </row>
    <row r="18051" spans="5:5" ht="14.25" thickTop="1" thickBot="1">
      <c r="E18051"/>
    </row>
    <row r="18052" spans="5:5" ht="14.25" thickTop="1" thickBot="1">
      <c r="E18052"/>
    </row>
    <row r="18053" spans="5:5" ht="14.25" thickTop="1" thickBot="1">
      <c r="E18053"/>
    </row>
    <row r="18054" spans="5:5" ht="14.25" thickTop="1" thickBot="1">
      <c r="E18054"/>
    </row>
    <row r="18055" spans="5:5" ht="14.25" thickTop="1" thickBot="1">
      <c r="E18055"/>
    </row>
    <row r="18056" spans="5:5" ht="14.25" thickTop="1" thickBot="1">
      <c r="E18056"/>
    </row>
    <row r="18057" spans="5:5" ht="14.25" thickTop="1" thickBot="1">
      <c r="E18057"/>
    </row>
    <row r="18058" spans="5:5" ht="14.25" thickTop="1" thickBot="1">
      <c r="E18058"/>
    </row>
    <row r="18059" spans="5:5" ht="14.25" thickTop="1" thickBot="1">
      <c r="E18059"/>
    </row>
    <row r="18060" spans="5:5" ht="14.25" thickTop="1" thickBot="1">
      <c r="E18060"/>
    </row>
    <row r="18061" spans="5:5" ht="14.25" thickTop="1" thickBot="1">
      <c r="E18061"/>
    </row>
    <row r="18062" spans="5:5" ht="14.25" thickTop="1" thickBot="1">
      <c r="E18062"/>
    </row>
    <row r="18063" spans="5:5" ht="14.25" thickTop="1" thickBot="1">
      <c r="E18063"/>
    </row>
    <row r="18064" spans="5:5" ht="14.25" thickTop="1" thickBot="1">
      <c r="E18064"/>
    </row>
    <row r="18065" spans="5:5" ht="14.25" thickTop="1" thickBot="1">
      <c r="E18065"/>
    </row>
    <row r="18066" spans="5:5" ht="14.25" thickTop="1" thickBot="1">
      <c r="E18066"/>
    </row>
    <row r="18067" spans="5:5" ht="14.25" thickTop="1" thickBot="1">
      <c r="E18067"/>
    </row>
    <row r="18068" spans="5:5" ht="14.25" thickTop="1" thickBot="1">
      <c r="E18068"/>
    </row>
    <row r="18069" spans="5:5" ht="14.25" thickTop="1" thickBot="1">
      <c r="E18069"/>
    </row>
    <row r="18070" spans="5:5" ht="14.25" thickTop="1" thickBot="1">
      <c r="E18070"/>
    </row>
    <row r="18071" spans="5:5" ht="14.25" thickTop="1" thickBot="1">
      <c r="E18071"/>
    </row>
    <row r="18072" spans="5:5" ht="14.25" thickTop="1" thickBot="1">
      <c r="E18072"/>
    </row>
    <row r="18073" spans="5:5" ht="14.25" thickTop="1" thickBot="1">
      <c r="E18073"/>
    </row>
    <row r="18074" spans="5:5" ht="14.25" thickTop="1" thickBot="1">
      <c r="E18074"/>
    </row>
    <row r="18075" spans="5:5" ht="14.25" thickTop="1" thickBot="1">
      <c r="E18075"/>
    </row>
    <row r="18076" spans="5:5" ht="14.25" thickTop="1" thickBot="1">
      <c r="E18076"/>
    </row>
    <row r="18077" spans="5:5" ht="14.25" thickTop="1" thickBot="1">
      <c r="E18077"/>
    </row>
    <row r="18078" spans="5:5" ht="14.25" thickTop="1" thickBot="1">
      <c r="E18078"/>
    </row>
    <row r="18079" spans="5:5" ht="14.25" thickTop="1" thickBot="1">
      <c r="E18079"/>
    </row>
    <row r="18080" spans="5:5" ht="14.25" thickTop="1" thickBot="1">
      <c r="E18080"/>
    </row>
    <row r="18081" spans="5:5" ht="14.25" thickTop="1" thickBot="1">
      <c r="E18081"/>
    </row>
    <row r="18082" spans="5:5" ht="14.25" thickTop="1" thickBot="1">
      <c r="E18082"/>
    </row>
    <row r="18083" spans="5:5" ht="14.25" thickTop="1" thickBot="1">
      <c r="E18083"/>
    </row>
    <row r="18084" spans="5:5" ht="14.25" thickTop="1" thickBot="1">
      <c r="E18084"/>
    </row>
    <row r="18085" spans="5:5" ht="14.25" thickTop="1" thickBot="1">
      <c r="E18085"/>
    </row>
    <row r="18086" spans="5:5" ht="14.25" thickTop="1" thickBot="1">
      <c r="E18086"/>
    </row>
    <row r="18087" spans="5:5" ht="14.25" thickTop="1" thickBot="1">
      <c r="E18087"/>
    </row>
    <row r="18088" spans="5:5" ht="14.25" thickTop="1" thickBot="1">
      <c r="E18088"/>
    </row>
    <row r="18089" spans="5:5" ht="14.25" thickTop="1" thickBot="1">
      <c r="E18089"/>
    </row>
    <row r="18090" spans="5:5" ht="14.25" thickTop="1" thickBot="1">
      <c r="E18090"/>
    </row>
    <row r="18091" spans="5:5" ht="14.25" thickTop="1" thickBot="1">
      <c r="E18091"/>
    </row>
    <row r="18092" spans="5:5" ht="14.25" thickTop="1" thickBot="1">
      <c r="E18092"/>
    </row>
    <row r="18093" spans="5:5" ht="14.25" thickTop="1" thickBot="1">
      <c r="E18093"/>
    </row>
    <row r="18094" spans="5:5" ht="14.25" thickTop="1" thickBot="1">
      <c r="E18094"/>
    </row>
    <row r="18095" spans="5:5" ht="14.25" thickTop="1" thickBot="1">
      <c r="E18095"/>
    </row>
    <row r="18096" spans="5:5" ht="14.25" thickTop="1" thickBot="1">
      <c r="E18096"/>
    </row>
    <row r="18097" spans="5:5" ht="14.25" thickTop="1" thickBot="1">
      <c r="E18097"/>
    </row>
    <row r="18098" spans="5:5" ht="14.25" thickTop="1" thickBot="1">
      <c r="E18098"/>
    </row>
    <row r="18099" spans="5:5" ht="14.25" thickTop="1" thickBot="1">
      <c r="E18099"/>
    </row>
    <row r="18100" spans="5:5" ht="14.25" thickTop="1" thickBot="1">
      <c r="E18100"/>
    </row>
    <row r="18101" spans="5:5" ht="14.25" thickTop="1" thickBot="1">
      <c r="E18101"/>
    </row>
    <row r="18102" spans="5:5" ht="14.25" thickTop="1" thickBot="1">
      <c r="E18102"/>
    </row>
    <row r="18103" spans="5:5" ht="14.25" thickTop="1" thickBot="1">
      <c r="E18103"/>
    </row>
    <row r="18104" spans="5:5" ht="14.25" thickTop="1" thickBot="1">
      <c r="E18104"/>
    </row>
    <row r="18105" spans="5:5" ht="14.25" thickTop="1" thickBot="1">
      <c r="E18105"/>
    </row>
    <row r="18106" spans="5:5" ht="14.25" thickTop="1" thickBot="1">
      <c r="E18106"/>
    </row>
    <row r="18107" spans="5:5" ht="14.25" thickTop="1" thickBot="1">
      <c r="E18107"/>
    </row>
    <row r="18108" spans="5:5" ht="14.25" thickTop="1" thickBot="1">
      <c r="E18108"/>
    </row>
    <row r="18109" spans="5:5" ht="14.25" thickTop="1" thickBot="1">
      <c r="E18109"/>
    </row>
    <row r="18110" spans="5:5" ht="14.25" thickTop="1" thickBot="1">
      <c r="E18110"/>
    </row>
    <row r="18111" spans="5:5" ht="14.25" thickTop="1" thickBot="1">
      <c r="E18111"/>
    </row>
    <row r="18112" spans="5:5" ht="14.25" thickTop="1" thickBot="1">
      <c r="E18112"/>
    </row>
    <row r="18113" spans="5:5" ht="14.25" thickTop="1" thickBot="1">
      <c r="E18113"/>
    </row>
    <row r="18114" spans="5:5" ht="14.25" thickTop="1" thickBot="1">
      <c r="E18114"/>
    </row>
    <row r="18115" spans="5:5" ht="14.25" thickTop="1" thickBot="1">
      <c r="E18115"/>
    </row>
    <row r="18116" spans="5:5" ht="14.25" thickTop="1" thickBot="1">
      <c r="E18116"/>
    </row>
    <row r="18117" spans="5:5" ht="14.25" thickTop="1" thickBot="1">
      <c r="E18117"/>
    </row>
    <row r="18118" spans="5:5" ht="14.25" thickTop="1" thickBot="1">
      <c r="E18118"/>
    </row>
    <row r="18119" spans="5:5" ht="14.25" thickTop="1" thickBot="1">
      <c r="E18119"/>
    </row>
    <row r="18120" spans="5:5" ht="14.25" thickTop="1" thickBot="1">
      <c r="E18120"/>
    </row>
    <row r="18121" spans="5:5" ht="14.25" thickTop="1" thickBot="1">
      <c r="E18121"/>
    </row>
    <row r="18122" spans="5:5" ht="14.25" thickTop="1" thickBot="1">
      <c r="E18122"/>
    </row>
    <row r="18123" spans="5:5" ht="14.25" thickTop="1" thickBot="1">
      <c r="E18123"/>
    </row>
    <row r="18124" spans="5:5" ht="14.25" thickTop="1" thickBot="1">
      <c r="E18124"/>
    </row>
    <row r="18125" spans="5:5" ht="14.25" thickTop="1" thickBot="1">
      <c r="E18125"/>
    </row>
    <row r="18126" spans="5:5" ht="14.25" thickTop="1" thickBot="1">
      <c r="E18126"/>
    </row>
    <row r="18127" spans="5:5" ht="14.25" thickTop="1" thickBot="1">
      <c r="E18127"/>
    </row>
    <row r="18128" spans="5:5" ht="14.25" thickTop="1" thickBot="1">
      <c r="E18128"/>
    </row>
    <row r="18129" spans="5:5" ht="14.25" thickTop="1" thickBot="1">
      <c r="E18129"/>
    </row>
    <row r="18130" spans="5:5" ht="14.25" thickTop="1" thickBot="1">
      <c r="E18130"/>
    </row>
    <row r="18131" spans="5:5" ht="14.25" thickTop="1" thickBot="1">
      <c r="E18131"/>
    </row>
    <row r="18132" spans="5:5" ht="14.25" thickTop="1" thickBot="1">
      <c r="E18132"/>
    </row>
    <row r="18133" spans="5:5" ht="14.25" thickTop="1" thickBot="1">
      <c r="E18133"/>
    </row>
    <row r="18134" spans="5:5" ht="14.25" thickTop="1" thickBot="1">
      <c r="E18134"/>
    </row>
    <row r="18135" spans="5:5" ht="14.25" thickTop="1" thickBot="1">
      <c r="E18135"/>
    </row>
    <row r="18136" spans="5:5" ht="14.25" thickTop="1" thickBot="1">
      <c r="E18136"/>
    </row>
    <row r="18137" spans="5:5" ht="14.25" thickTop="1" thickBot="1">
      <c r="E18137"/>
    </row>
    <row r="18138" spans="5:5" ht="14.25" thickTop="1" thickBot="1">
      <c r="E18138"/>
    </row>
    <row r="18139" spans="5:5" ht="14.25" thickTop="1" thickBot="1">
      <c r="E18139"/>
    </row>
    <row r="18140" spans="5:5" ht="14.25" thickTop="1" thickBot="1">
      <c r="E18140"/>
    </row>
    <row r="18141" spans="5:5" ht="14.25" thickTop="1" thickBot="1">
      <c r="E18141"/>
    </row>
    <row r="18142" spans="5:5" ht="14.25" thickTop="1" thickBot="1">
      <c r="E18142"/>
    </row>
    <row r="18143" spans="5:5" ht="14.25" thickTop="1" thickBot="1">
      <c r="E18143"/>
    </row>
    <row r="18144" spans="5:5" ht="14.25" thickTop="1" thickBot="1">
      <c r="E18144"/>
    </row>
    <row r="18145" spans="5:5" ht="14.25" thickTop="1" thickBot="1">
      <c r="E18145"/>
    </row>
    <row r="18146" spans="5:5" ht="14.25" thickTop="1" thickBot="1">
      <c r="E18146"/>
    </row>
    <row r="18147" spans="5:5" ht="14.25" thickTop="1" thickBot="1">
      <c r="E18147"/>
    </row>
    <row r="18148" spans="5:5" ht="14.25" thickTop="1" thickBot="1">
      <c r="E18148"/>
    </row>
    <row r="18149" spans="5:5" ht="14.25" thickTop="1" thickBot="1">
      <c r="E18149"/>
    </row>
    <row r="18150" spans="5:5" ht="14.25" thickTop="1" thickBot="1">
      <c r="E18150"/>
    </row>
    <row r="18151" spans="5:5" ht="14.25" thickTop="1" thickBot="1">
      <c r="E18151"/>
    </row>
    <row r="18152" spans="5:5" ht="14.25" thickTop="1" thickBot="1">
      <c r="E18152"/>
    </row>
    <row r="18153" spans="5:5" ht="14.25" thickTop="1" thickBot="1">
      <c r="E18153"/>
    </row>
    <row r="18154" spans="5:5" ht="14.25" thickTop="1" thickBot="1">
      <c r="E18154"/>
    </row>
    <row r="18155" spans="5:5" ht="14.25" thickTop="1" thickBot="1">
      <c r="E18155"/>
    </row>
    <row r="18156" spans="5:5" ht="14.25" thickTop="1" thickBot="1">
      <c r="E18156"/>
    </row>
    <row r="18157" spans="5:5" ht="14.25" thickTop="1" thickBot="1">
      <c r="E18157"/>
    </row>
    <row r="18158" spans="5:5" ht="14.25" thickTop="1" thickBot="1">
      <c r="E18158"/>
    </row>
    <row r="18159" spans="5:5" ht="14.25" thickTop="1" thickBot="1">
      <c r="E18159"/>
    </row>
    <row r="18160" spans="5:5" ht="14.25" thickTop="1" thickBot="1">
      <c r="E18160"/>
    </row>
    <row r="18161" spans="5:5" ht="14.25" thickTop="1" thickBot="1">
      <c r="E18161"/>
    </row>
    <row r="18162" spans="5:5" ht="14.25" thickTop="1" thickBot="1">
      <c r="E18162"/>
    </row>
    <row r="18163" spans="5:5" ht="14.25" thickTop="1" thickBot="1">
      <c r="E18163"/>
    </row>
    <row r="18164" spans="5:5" ht="14.25" thickTop="1" thickBot="1">
      <c r="E18164"/>
    </row>
    <row r="18165" spans="5:5" ht="14.25" thickTop="1" thickBot="1">
      <c r="E18165"/>
    </row>
    <row r="18166" spans="5:5" ht="14.25" thickTop="1" thickBot="1">
      <c r="E18166"/>
    </row>
    <row r="18167" spans="5:5" ht="14.25" thickTop="1" thickBot="1">
      <c r="E18167"/>
    </row>
    <row r="18168" spans="5:5" ht="14.25" thickTop="1" thickBot="1">
      <c r="E18168"/>
    </row>
    <row r="18169" spans="5:5" ht="14.25" thickTop="1" thickBot="1">
      <c r="E18169"/>
    </row>
    <row r="18170" spans="5:5" ht="14.25" thickTop="1" thickBot="1">
      <c r="E18170"/>
    </row>
    <row r="18171" spans="5:5" ht="14.25" thickTop="1" thickBot="1">
      <c r="E18171"/>
    </row>
    <row r="18172" spans="5:5" ht="14.25" thickTop="1" thickBot="1">
      <c r="E18172"/>
    </row>
    <row r="18173" spans="5:5" ht="14.25" thickTop="1" thickBot="1">
      <c r="E18173"/>
    </row>
    <row r="18174" spans="5:5" ht="14.25" thickTop="1" thickBot="1">
      <c r="E18174"/>
    </row>
    <row r="18175" spans="5:5" ht="14.25" thickTop="1" thickBot="1">
      <c r="E18175"/>
    </row>
    <row r="18176" spans="5:5" ht="14.25" thickTop="1" thickBot="1">
      <c r="E18176"/>
    </row>
    <row r="18177" spans="5:5" ht="14.25" thickTop="1" thickBot="1">
      <c r="E18177"/>
    </row>
    <row r="18178" spans="5:5" ht="14.25" thickTop="1" thickBot="1">
      <c r="E18178"/>
    </row>
    <row r="18179" spans="5:5" ht="14.25" thickTop="1" thickBot="1">
      <c r="E18179"/>
    </row>
    <row r="18180" spans="5:5" ht="14.25" thickTop="1" thickBot="1">
      <c r="E18180"/>
    </row>
    <row r="18181" spans="5:5" ht="14.25" thickTop="1" thickBot="1">
      <c r="E18181"/>
    </row>
    <row r="18182" spans="5:5" ht="14.25" thickTop="1" thickBot="1">
      <c r="E18182"/>
    </row>
    <row r="18183" spans="5:5" ht="14.25" thickTop="1" thickBot="1">
      <c r="E18183"/>
    </row>
    <row r="18184" spans="5:5" ht="14.25" thickTop="1" thickBot="1">
      <c r="E18184"/>
    </row>
    <row r="18185" spans="5:5" ht="14.25" thickTop="1" thickBot="1">
      <c r="E18185"/>
    </row>
    <row r="18186" spans="5:5" ht="14.25" thickTop="1" thickBot="1">
      <c r="E18186"/>
    </row>
    <row r="18187" spans="5:5" ht="14.25" thickTop="1" thickBot="1">
      <c r="E18187"/>
    </row>
    <row r="18188" spans="5:5" ht="14.25" thickTop="1" thickBot="1">
      <c r="E18188"/>
    </row>
    <row r="18189" spans="5:5" ht="14.25" thickTop="1" thickBot="1">
      <c r="E18189"/>
    </row>
    <row r="18190" spans="5:5" ht="14.25" thickTop="1" thickBot="1">
      <c r="E18190"/>
    </row>
    <row r="18191" spans="5:5" ht="14.25" thickTop="1" thickBot="1">
      <c r="E18191"/>
    </row>
    <row r="18192" spans="5:5" ht="14.25" thickTop="1" thickBot="1">
      <c r="E18192"/>
    </row>
    <row r="18193" spans="5:5" ht="14.25" thickTop="1" thickBot="1">
      <c r="E18193"/>
    </row>
    <row r="18194" spans="5:5" ht="14.25" thickTop="1" thickBot="1">
      <c r="E18194"/>
    </row>
    <row r="18195" spans="5:5" ht="14.25" thickTop="1" thickBot="1">
      <c r="E18195"/>
    </row>
    <row r="18196" spans="5:5" ht="14.25" thickTop="1" thickBot="1">
      <c r="E18196"/>
    </row>
    <row r="18197" spans="5:5" ht="14.25" thickTop="1" thickBot="1">
      <c r="E18197"/>
    </row>
    <row r="18198" spans="5:5" ht="14.25" thickTop="1" thickBot="1">
      <c r="E18198"/>
    </row>
    <row r="18199" spans="5:5" ht="14.25" thickTop="1" thickBot="1">
      <c r="E18199"/>
    </row>
    <row r="18200" spans="5:5" ht="14.25" thickTop="1" thickBot="1">
      <c r="E18200"/>
    </row>
    <row r="18201" spans="5:5" ht="14.25" thickTop="1" thickBot="1">
      <c r="E18201"/>
    </row>
    <row r="18202" spans="5:5" ht="14.25" thickTop="1" thickBot="1">
      <c r="E18202"/>
    </row>
    <row r="18203" spans="5:5" ht="14.25" thickTop="1" thickBot="1">
      <c r="E18203"/>
    </row>
    <row r="18204" spans="5:5" ht="14.25" thickTop="1" thickBot="1">
      <c r="E18204"/>
    </row>
    <row r="18205" spans="5:5" ht="14.25" thickTop="1" thickBot="1">
      <c r="E18205"/>
    </row>
    <row r="18206" spans="5:5" ht="14.25" thickTop="1" thickBot="1">
      <c r="E18206"/>
    </row>
    <row r="18207" spans="5:5" ht="14.25" thickTop="1" thickBot="1">
      <c r="E18207"/>
    </row>
    <row r="18208" spans="5:5" ht="14.25" thickTop="1" thickBot="1">
      <c r="E18208"/>
    </row>
    <row r="18209" spans="5:5" ht="14.25" thickTop="1" thickBot="1">
      <c r="E18209"/>
    </row>
    <row r="18210" spans="5:5" ht="14.25" thickTop="1" thickBot="1">
      <c r="E18210"/>
    </row>
    <row r="18211" spans="5:5" ht="14.25" thickTop="1" thickBot="1">
      <c r="E18211"/>
    </row>
    <row r="18212" spans="5:5" ht="14.25" thickTop="1" thickBot="1">
      <c r="E18212"/>
    </row>
    <row r="18213" spans="5:5" ht="14.25" thickTop="1" thickBot="1">
      <c r="E18213"/>
    </row>
    <row r="18214" spans="5:5" ht="14.25" thickTop="1" thickBot="1">
      <c r="E18214"/>
    </row>
    <row r="18215" spans="5:5" ht="14.25" thickTop="1" thickBot="1">
      <c r="E18215"/>
    </row>
    <row r="18216" spans="5:5" ht="14.25" thickTop="1" thickBot="1">
      <c r="E18216"/>
    </row>
    <row r="18217" spans="5:5" ht="14.25" thickTop="1" thickBot="1">
      <c r="E18217"/>
    </row>
    <row r="18218" spans="5:5" ht="14.25" thickTop="1" thickBot="1">
      <c r="E18218"/>
    </row>
    <row r="18219" spans="5:5" ht="14.25" thickTop="1" thickBot="1">
      <c r="E18219"/>
    </row>
    <row r="18220" spans="5:5" ht="14.25" thickTop="1" thickBot="1">
      <c r="E18220"/>
    </row>
    <row r="18221" spans="5:5" ht="14.25" thickTop="1" thickBot="1">
      <c r="E18221"/>
    </row>
    <row r="18222" spans="5:5" ht="14.25" thickTop="1" thickBot="1">
      <c r="E18222"/>
    </row>
    <row r="18223" spans="5:5" ht="14.25" thickTop="1" thickBot="1">
      <c r="E18223"/>
    </row>
    <row r="18224" spans="5:5" ht="14.25" thickTop="1" thickBot="1">
      <c r="E18224"/>
    </row>
    <row r="18225" spans="5:5" ht="14.25" thickTop="1" thickBot="1">
      <c r="E18225"/>
    </row>
    <row r="18226" spans="5:5" ht="14.25" thickTop="1" thickBot="1">
      <c r="E18226"/>
    </row>
    <row r="18227" spans="5:5" ht="14.25" thickTop="1" thickBot="1">
      <c r="E18227"/>
    </row>
    <row r="18228" spans="5:5" ht="14.25" thickTop="1" thickBot="1">
      <c r="E18228"/>
    </row>
    <row r="18229" spans="5:5" ht="14.25" thickTop="1" thickBot="1">
      <c r="E18229"/>
    </row>
    <row r="18230" spans="5:5" ht="14.25" thickTop="1" thickBot="1">
      <c r="E18230"/>
    </row>
    <row r="18231" spans="5:5" ht="14.25" thickTop="1" thickBot="1">
      <c r="E18231"/>
    </row>
    <row r="18232" spans="5:5" ht="14.25" thickTop="1" thickBot="1">
      <c r="E18232"/>
    </row>
    <row r="18233" spans="5:5" ht="14.25" thickTop="1" thickBot="1">
      <c r="E18233"/>
    </row>
    <row r="18234" spans="5:5" ht="14.25" thickTop="1" thickBot="1">
      <c r="E18234"/>
    </row>
    <row r="18235" spans="5:5" ht="14.25" thickTop="1" thickBot="1">
      <c r="E18235"/>
    </row>
    <row r="18236" spans="5:5" ht="14.25" thickTop="1" thickBot="1">
      <c r="E18236"/>
    </row>
    <row r="18237" spans="5:5" ht="14.25" thickTop="1" thickBot="1">
      <c r="E18237"/>
    </row>
    <row r="18238" spans="5:5" ht="14.25" thickTop="1" thickBot="1">
      <c r="E18238"/>
    </row>
    <row r="18239" spans="5:5" ht="14.25" thickTop="1" thickBot="1">
      <c r="E18239"/>
    </row>
    <row r="18240" spans="5:5" ht="14.25" thickTop="1" thickBot="1">
      <c r="E18240"/>
    </row>
    <row r="18241" spans="5:5" ht="14.25" thickTop="1" thickBot="1">
      <c r="E18241"/>
    </row>
    <row r="18242" spans="5:5" ht="14.25" thickTop="1" thickBot="1">
      <c r="E18242"/>
    </row>
    <row r="18243" spans="5:5" ht="14.25" thickTop="1" thickBot="1">
      <c r="E18243"/>
    </row>
    <row r="18244" spans="5:5" ht="14.25" thickTop="1" thickBot="1">
      <c r="E18244"/>
    </row>
    <row r="18245" spans="5:5" ht="14.25" thickTop="1" thickBot="1">
      <c r="E18245"/>
    </row>
    <row r="18246" spans="5:5" ht="14.25" thickTop="1" thickBot="1">
      <c r="E18246"/>
    </row>
    <row r="18247" spans="5:5" ht="14.25" thickTop="1" thickBot="1">
      <c r="E18247"/>
    </row>
    <row r="18248" spans="5:5" ht="14.25" thickTop="1" thickBot="1">
      <c r="E18248"/>
    </row>
    <row r="18249" spans="5:5" ht="14.25" thickTop="1" thickBot="1">
      <c r="E18249"/>
    </row>
    <row r="18250" spans="5:5" ht="14.25" thickTop="1" thickBot="1">
      <c r="E18250"/>
    </row>
    <row r="18251" spans="5:5" ht="14.25" thickTop="1" thickBot="1">
      <c r="E18251"/>
    </row>
    <row r="18252" spans="5:5" ht="14.25" thickTop="1" thickBot="1">
      <c r="E18252"/>
    </row>
    <row r="18253" spans="5:5" ht="14.25" thickTop="1" thickBot="1">
      <c r="E18253"/>
    </row>
    <row r="18254" spans="5:5" ht="14.25" thickTop="1" thickBot="1">
      <c r="E18254"/>
    </row>
    <row r="18255" spans="5:5" ht="14.25" thickTop="1" thickBot="1">
      <c r="E18255"/>
    </row>
    <row r="18256" spans="5:5" ht="14.25" thickTop="1" thickBot="1">
      <c r="E18256"/>
    </row>
    <row r="18257" spans="5:5" ht="14.25" thickTop="1" thickBot="1">
      <c r="E18257"/>
    </row>
    <row r="18258" spans="5:5" ht="14.25" thickTop="1" thickBot="1">
      <c r="E18258"/>
    </row>
    <row r="18259" spans="5:5" ht="14.25" thickTop="1" thickBot="1">
      <c r="E18259"/>
    </row>
    <row r="18260" spans="5:5" ht="14.25" thickTop="1" thickBot="1">
      <c r="E18260"/>
    </row>
    <row r="18261" spans="5:5" ht="14.25" thickTop="1" thickBot="1">
      <c r="E18261"/>
    </row>
    <row r="18262" spans="5:5" ht="14.25" thickTop="1" thickBot="1">
      <c r="E18262"/>
    </row>
    <row r="18263" spans="5:5" ht="14.25" thickTop="1" thickBot="1">
      <c r="E18263"/>
    </row>
    <row r="18264" spans="5:5" ht="14.25" thickTop="1" thickBot="1">
      <c r="E18264"/>
    </row>
    <row r="18265" spans="5:5" ht="14.25" thickTop="1" thickBot="1">
      <c r="E18265"/>
    </row>
    <row r="18266" spans="5:5" ht="14.25" thickTop="1" thickBot="1">
      <c r="E18266"/>
    </row>
    <row r="18267" spans="5:5" ht="14.25" thickTop="1" thickBot="1">
      <c r="E18267"/>
    </row>
    <row r="18268" spans="5:5" ht="14.25" thickTop="1" thickBot="1">
      <c r="E18268"/>
    </row>
    <row r="18269" spans="5:5" ht="14.25" thickTop="1" thickBot="1">
      <c r="E18269"/>
    </row>
    <row r="18270" spans="5:5" ht="14.25" thickTop="1" thickBot="1">
      <c r="E18270"/>
    </row>
    <row r="18271" spans="5:5" ht="14.25" thickTop="1" thickBot="1">
      <c r="E18271"/>
    </row>
    <row r="18272" spans="5:5" ht="14.25" thickTop="1" thickBot="1">
      <c r="E18272"/>
    </row>
    <row r="18273" spans="5:5" ht="14.25" thickTop="1" thickBot="1">
      <c r="E18273"/>
    </row>
    <row r="18274" spans="5:5" ht="14.25" thickTop="1" thickBot="1">
      <c r="E18274"/>
    </row>
    <row r="18275" spans="5:5" ht="14.25" thickTop="1" thickBot="1">
      <c r="E18275"/>
    </row>
    <row r="18276" spans="5:5" ht="14.25" thickTop="1" thickBot="1">
      <c r="E18276"/>
    </row>
    <row r="18277" spans="5:5" ht="14.25" thickTop="1" thickBot="1">
      <c r="E18277"/>
    </row>
    <row r="18278" spans="5:5" ht="14.25" thickTop="1" thickBot="1">
      <c r="E18278"/>
    </row>
    <row r="18279" spans="5:5" ht="14.25" thickTop="1" thickBot="1">
      <c r="E18279"/>
    </row>
    <row r="18280" spans="5:5" ht="14.25" thickTop="1" thickBot="1">
      <c r="E18280"/>
    </row>
    <row r="18281" spans="5:5" ht="14.25" thickTop="1" thickBot="1">
      <c r="E18281"/>
    </row>
    <row r="18282" spans="5:5" ht="14.25" thickTop="1" thickBot="1">
      <c r="E18282"/>
    </row>
    <row r="18283" spans="5:5" ht="14.25" thickTop="1" thickBot="1">
      <c r="E18283"/>
    </row>
    <row r="18284" spans="5:5" ht="14.25" thickTop="1" thickBot="1">
      <c r="E18284"/>
    </row>
    <row r="18285" spans="5:5" ht="14.25" thickTop="1" thickBot="1">
      <c r="E18285"/>
    </row>
    <row r="18286" spans="5:5" ht="14.25" thickTop="1" thickBot="1">
      <c r="E18286"/>
    </row>
    <row r="18287" spans="5:5" ht="14.25" thickTop="1" thickBot="1">
      <c r="E18287"/>
    </row>
    <row r="18288" spans="5:5" ht="14.25" thickTop="1" thickBot="1">
      <c r="E18288"/>
    </row>
    <row r="18289" spans="5:5" ht="14.25" thickTop="1" thickBot="1">
      <c r="E18289"/>
    </row>
    <row r="18290" spans="5:5" ht="14.25" thickTop="1" thickBot="1">
      <c r="E18290"/>
    </row>
    <row r="18291" spans="5:5" ht="14.25" thickTop="1" thickBot="1">
      <c r="E18291"/>
    </row>
    <row r="18292" spans="5:5" ht="14.25" thickTop="1" thickBot="1">
      <c r="E18292"/>
    </row>
    <row r="18293" spans="5:5" ht="14.25" thickTop="1" thickBot="1">
      <c r="E18293"/>
    </row>
    <row r="18294" spans="5:5" ht="14.25" thickTop="1" thickBot="1">
      <c r="E18294"/>
    </row>
    <row r="18295" spans="5:5" ht="14.25" thickTop="1" thickBot="1">
      <c r="E18295"/>
    </row>
    <row r="18296" spans="5:5" ht="14.25" thickTop="1" thickBot="1">
      <c r="E18296"/>
    </row>
    <row r="18297" spans="5:5" ht="14.25" thickTop="1" thickBot="1">
      <c r="E18297"/>
    </row>
    <row r="18298" spans="5:5" ht="14.25" thickTop="1" thickBot="1">
      <c r="E18298"/>
    </row>
    <row r="18299" spans="5:5" ht="14.25" thickTop="1" thickBot="1">
      <c r="E18299"/>
    </row>
    <row r="18300" spans="5:5" ht="14.25" thickTop="1" thickBot="1">
      <c r="E18300"/>
    </row>
    <row r="18301" spans="5:5" ht="14.25" thickTop="1" thickBot="1">
      <c r="E18301"/>
    </row>
    <row r="18302" spans="5:5" ht="14.25" thickTop="1" thickBot="1">
      <c r="E18302"/>
    </row>
    <row r="18303" spans="5:5" ht="14.25" thickTop="1" thickBot="1">
      <c r="E18303"/>
    </row>
    <row r="18304" spans="5:5" ht="14.25" thickTop="1" thickBot="1">
      <c r="E18304"/>
    </row>
    <row r="18305" spans="5:5" ht="14.25" thickTop="1" thickBot="1">
      <c r="E18305"/>
    </row>
    <row r="18306" spans="5:5" ht="14.25" thickTop="1" thickBot="1">
      <c r="E18306"/>
    </row>
    <row r="18307" spans="5:5" ht="14.25" thickTop="1" thickBot="1">
      <c r="E18307"/>
    </row>
    <row r="18308" spans="5:5" ht="14.25" thickTop="1" thickBot="1">
      <c r="E18308"/>
    </row>
    <row r="18309" spans="5:5" ht="14.25" thickTop="1" thickBot="1">
      <c r="E18309"/>
    </row>
    <row r="18310" spans="5:5" ht="14.25" thickTop="1" thickBot="1">
      <c r="E18310"/>
    </row>
    <row r="18311" spans="5:5" ht="14.25" thickTop="1" thickBot="1">
      <c r="E18311"/>
    </row>
    <row r="18312" spans="5:5" ht="14.25" thickTop="1" thickBot="1">
      <c r="E18312"/>
    </row>
    <row r="18313" spans="5:5" ht="14.25" thickTop="1" thickBot="1">
      <c r="E18313"/>
    </row>
    <row r="18314" spans="5:5" ht="14.25" thickTop="1" thickBot="1">
      <c r="E18314"/>
    </row>
    <row r="18315" spans="5:5" ht="14.25" thickTop="1" thickBot="1">
      <c r="E18315"/>
    </row>
    <row r="18316" spans="5:5" ht="14.25" thickTop="1" thickBot="1">
      <c r="E18316"/>
    </row>
    <row r="18317" spans="5:5" ht="14.25" thickTop="1" thickBot="1">
      <c r="E18317"/>
    </row>
    <row r="18318" spans="5:5" ht="14.25" thickTop="1" thickBot="1">
      <c r="E18318"/>
    </row>
    <row r="18319" spans="5:5" ht="14.25" thickTop="1" thickBot="1">
      <c r="E18319"/>
    </row>
    <row r="18320" spans="5:5" ht="14.25" thickTop="1" thickBot="1">
      <c r="E18320"/>
    </row>
    <row r="18321" spans="5:5" ht="14.25" thickTop="1" thickBot="1">
      <c r="E18321"/>
    </row>
    <row r="18322" spans="5:5" ht="14.25" thickTop="1" thickBot="1">
      <c r="E18322"/>
    </row>
    <row r="18323" spans="5:5" ht="14.25" thickTop="1" thickBot="1">
      <c r="E18323"/>
    </row>
    <row r="18324" spans="5:5" ht="14.25" thickTop="1" thickBot="1">
      <c r="E18324"/>
    </row>
    <row r="18325" spans="5:5" ht="14.25" thickTop="1" thickBot="1">
      <c r="E18325"/>
    </row>
    <row r="18326" spans="5:5" ht="14.25" thickTop="1" thickBot="1">
      <c r="E18326"/>
    </row>
    <row r="18327" spans="5:5" ht="14.25" thickTop="1" thickBot="1">
      <c r="E18327"/>
    </row>
    <row r="18328" spans="5:5" ht="14.25" thickTop="1" thickBot="1">
      <c r="E18328"/>
    </row>
    <row r="18329" spans="5:5" ht="14.25" thickTop="1" thickBot="1">
      <c r="E18329"/>
    </row>
    <row r="18330" spans="5:5" ht="14.25" thickTop="1" thickBot="1">
      <c r="E18330"/>
    </row>
    <row r="18331" spans="5:5" ht="14.25" thickTop="1" thickBot="1">
      <c r="E18331"/>
    </row>
    <row r="18332" spans="5:5" ht="14.25" thickTop="1" thickBot="1">
      <c r="E18332"/>
    </row>
    <row r="18333" spans="5:5" ht="14.25" thickTop="1" thickBot="1">
      <c r="E18333"/>
    </row>
    <row r="18334" spans="5:5" ht="14.25" thickTop="1" thickBot="1">
      <c r="E18334"/>
    </row>
    <row r="18335" spans="5:5" ht="14.25" thickTop="1" thickBot="1">
      <c r="E18335"/>
    </row>
    <row r="18336" spans="5:5" ht="14.25" thickTop="1" thickBot="1">
      <c r="E18336"/>
    </row>
    <row r="18337" spans="5:5" ht="14.25" thickTop="1" thickBot="1">
      <c r="E18337"/>
    </row>
    <row r="18338" spans="5:5" ht="14.25" thickTop="1" thickBot="1">
      <c r="E18338"/>
    </row>
    <row r="18339" spans="5:5" ht="14.25" thickTop="1" thickBot="1">
      <c r="E18339"/>
    </row>
    <row r="18340" spans="5:5" ht="14.25" thickTop="1" thickBot="1">
      <c r="E18340"/>
    </row>
    <row r="18341" spans="5:5" ht="14.25" thickTop="1" thickBot="1">
      <c r="E18341"/>
    </row>
    <row r="18342" spans="5:5" ht="14.25" thickTop="1" thickBot="1">
      <c r="E18342"/>
    </row>
    <row r="18343" spans="5:5" ht="14.25" thickTop="1" thickBot="1">
      <c r="E18343"/>
    </row>
    <row r="18344" spans="5:5" ht="14.25" thickTop="1" thickBot="1">
      <c r="E18344"/>
    </row>
    <row r="18345" spans="5:5" ht="14.25" thickTop="1" thickBot="1">
      <c r="E18345"/>
    </row>
    <row r="18346" spans="5:5" ht="14.25" thickTop="1" thickBot="1">
      <c r="E18346"/>
    </row>
    <row r="18347" spans="5:5" ht="14.25" thickTop="1" thickBot="1">
      <c r="E18347"/>
    </row>
    <row r="18348" spans="5:5" ht="14.25" thickTop="1" thickBot="1">
      <c r="E18348"/>
    </row>
    <row r="18349" spans="5:5" ht="14.25" thickTop="1" thickBot="1">
      <c r="E18349"/>
    </row>
    <row r="18350" spans="5:5" ht="14.25" thickTop="1" thickBot="1">
      <c r="E18350"/>
    </row>
    <row r="18351" spans="5:5" ht="14.25" thickTop="1" thickBot="1">
      <c r="E18351"/>
    </row>
    <row r="18352" spans="5:5" ht="14.25" thickTop="1" thickBot="1">
      <c r="E18352"/>
    </row>
    <row r="18353" spans="5:5" ht="14.25" thickTop="1" thickBot="1">
      <c r="E18353"/>
    </row>
    <row r="18354" spans="5:5" ht="14.25" thickTop="1" thickBot="1">
      <c r="E18354"/>
    </row>
    <row r="18355" spans="5:5" ht="14.25" thickTop="1" thickBot="1">
      <c r="E18355"/>
    </row>
    <row r="18356" spans="5:5" ht="14.25" thickTop="1" thickBot="1">
      <c r="E18356"/>
    </row>
    <row r="18357" spans="5:5" ht="14.25" thickTop="1" thickBot="1">
      <c r="E18357"/>
    </row>
    <row r="18358" spans="5:5" ht="14.25" thickTop="1" thickBot="1">
      <c r="E18358"/>
    </row>
    <row r="18359" spans="5:5" ht="14.25" thickTop="1" thickBot="1">
      <c r="E18359"/>
    </row>
    <row r="18360" spans="5:5" ht="14.25" thickTop="1" thickBot="1">
      <c r="E18360"/>
    </row>
    <row r="18361" spans="5:5" ht="14.25" thickTop="1" thickBot="1">
      <c r="E18361"/>
    </row>
    <row r="18362" spans="5:5" ht="14.25" thickTop="1" thickBot="1">
      <c r="E18362"/>
    </row>
    <row r="18363" spans="5:5" ht="14.25" thickTop="1" thickBot="1">
      <c r="E18363"/>
    </row>
    <row r="18364" spans="5:5" ht="14.25" thickTop="1" thickBot="1">
      <c r="E18364"/>
    </row>
    <row r="18365" spans="5:5" ht="14.25" thickTop="1" thickBot="1">
      <c r="E18365"/>
    </row>
    <row r="18366" spans="5:5" ht="14.25" thickTop="1" thickBot="1">
      <c r="E18366"/>
    </row>
    <row r="18367" spans="5:5" ht="14.25" thickTop="1" thickBot="1">
      <c r="E18367"/>
    </row>
    <row r="18368" spans="5:5" ht="14.25" thickTop="1" thickBot="1">
      <c r="E18368"/>
    </row>
    <row r="18369" spans="5:5" ht="14.25" thickTop="1" thickBot="1">
      <c r="E18369"/>
    </row>
    <row r="18370" spans="5:5" ht="14.25" thickTop="1" thickBot="1">
      <c r="E18370"/>
    </row>
    <row r="18371" spans="5:5" ht="14.25" thickTop="1" thickBot="1">
      <c r="E18371"/>
    </row>
    <row r="18372" spans="5:5" ht="14.25" thickTop="1" thickBot="1">
      <c r="E18372"/>
    </row>
    <row r="18373" spans="5:5" ht="14.25" thickTop="1" thickBot="1">
      <c r="E18373"/>
    </row>
    <row r="18374" spans="5:5" ht="14.25" thickTop="1" thickBot="1">
      <c r="E18374"/>
    </row>
    <row r="18375" spans="5:5" ht="14.25" thickTop="1" thickBot="1">
      <c r="E18375"/>
    </row>
    <row r="18376" spans="5:5" ht="14.25" thickTop="1" thickBot="1">
      <c r="E18376"/>
    </row>
    <row r="18377" spans="5:5" ht="14.25" thickTop="1" thickBot="1">
      <c r="E18377"/>
    </row>
    <row r="18378" spans="5:5" ht="14.25" thickTop="1" thickBot="1">
      <c r="E18378"/>
    </row>
    <row r="18379" spans="5:5" ht="14.25" thickTop="1" thickBot="1">
      <c r="E18379"/>
    </row>
    <row r="18380" spans="5:5" ht="14.25" thickTop="1" thickBot="1">
      <c r="E18380"/>
    </row>
    <row r="18381" spans="5:5" ht="14.25" thickTop="1" thickBot="1">
      <c r="E18381"/>
    </row>
    <row r="18382" spans="5:5" ht="14.25" thickTop="1" thickBot="1">
      <c r="E18382"/>
    </row>
    <row r="18383" spans="5:5" ht="14.25" thickTop="1" thickBot="1">
      <c r="E18383"/>
    </row>
    <row r="18384" spans="5:5" ht="14.25" thickTop="1" thickBot="1">
      <c r="E18384"/>
    </row>
    <row r="18385" spans="5:5" ht="14.25" thickTop="1" thickBot="1">
      <c r="E18385"/>
    </row>
    <row r="18386" spans="5:5" ht="14.25" thickTop="1" thickBot="1">
      <c r="E18386"/>
    </row>
    <row r="18387" spans="5:5" ht="14.25" thickTop="1" thickBot="1">
      <c r="E18387"/>
    </row>
    <row r="18388" spans="5:5" ht="14.25" thickTop="1" thickBot="1">
      <c r="E18388"/>
    </row>
    <row r="18389" spans="5:5" ht="14.25" thickTop="1" thickBot="1">
      <c r="E18389"/>
    </row>
    <row r="18390" spans="5:5" ht="14.25" thickTop="1" thickBot="1">
      <c r="E18390"/>
    </row>
    <row r="18391" spans="5:5" ht="14.25" thickTop="1" thickBot="1">
      <c r="E18391"/>
    </row>
    <row r="18392" spans="5:5" ht="14.25" thickTop="1" thickBot="1">
      <c r="E18392"/>
    </row>
    <row r="18393" spans="5:5" ht="14.25" thickTop="1" thickBot="1">
      <c r="E18393"/>
    </row>
    <row r="18394" spans="5:5" ht="14.25" thickTop="1" thickBot="1">
      <c r="E18394"/>
    </row>
    <row r="18395" spans="5:5" ht="14.25" thickTop="1" thickBot="1">
      <c r="E18395"/>
    </row>
    <row r="18396" spans="5:5" ht="14.25" thickTop="1" thickBot="1">
      <c r="E18396"/>
    </row>
    <row r="18397" spans="5:5" ht="14.25" thickTop="1" thickBot="1">
      <c r="E18397"/>
    </row>
    <row r="18398" spans="5:5" ht="14.25" thickTop="1" thickBot="1">
      <c r="E18398"/>
    </row>
    <row r="18399" spans="5:5" ht="14.25" thickTop="1" thickBot="1">
      <c r="E18399"/>
    </row>
    <row r="18400" spans="5:5" ht="14.25" thickTop="1" thickBot="1">
      <c r="E18400"/>
    </row>
    <row r="18401" spans="5:5" ht="14.25" thickTop="1" thickBot="1">
      <c r="E18401"/>
    </row>
    <row r="18402" spans="5:5" ht="14.25" thickTop="1" thickBot="1">
      <c r="E18402"/>
    </row>
    <row r="18403" spans="5:5" ht="14.25" thickTop="1" thickBot="1">
      <c r="E18403"/>
    </row>
    <row r="18404" spans="5:5" ht="14.25" thickTop="1" thickBot="1">
      <c r="E18404"/>
    </row>
    <row r="18405" spans="5:5" ht="14.25" thickTop="1" thickBot="1">
      <c r="E18405"/>
    </row>
    <row r="18406" spans="5:5" ht="14.25" thickTop="1" thickBot="1">
      <c r="E18406"/>
    </row>
    <row r="18407" spans="5:5" ht="14.25" thickTop="1" thickBot="1">
      <c r="E18407"/>
    </row>
    <row r="18408" spans="5:5" ht="14.25" thickTop="1" thickBot="1">
      <c r="E18408"/>
    </row>
    <row r="18409" spans="5:5" ht="14.25" thickTop="1" thickBot="1">
      <c r="E18409"/>
    </row>
    <row r="18410" spans="5:5" ht="14.25" thickTop="1" thickBot="1">
      <c r="E18410"/>
    </row>
    <row r="18411" spans="5:5" ht="14.25" thickTop="1" thickBot="1">
      <c r="E18411"/>
    </row>
    <row r="18412" spans="5:5" ht="14.25" thickTop="1" thickBot="1">
      <c r="E18412"/>
    </row>
    <row r="18413" spans="5:5" ht="14.25" thickTop="1" thickBot="1">
      <c r="E18413"/>
    </row>
    <row r="18414" spans="5:5" ht="14.25" thickTop="1" thickBot="1">
      <c r="E18414"/>
    </row>
    <row r="18415" spans="5:5" ht="14.25" thickTop="1" thickBot="1">
      <c r="E18415"/>
    </row>
    <row r="18416" spans="5:5" ht="14.25" thickTop="1" thickBot="1">
      <c r="E18416"/>
    </row>
    <row r="18417" spans="5:5" ht="14.25" thickTop="1" thickBot="1">
      <c r="E18417"/>
    </row>
    <row r="18418" spans="5:5" ht="14.25" thickTop="1" thickBot="1">
      <c r="E18418"/>
    </row>
    <row r="18419" spans="5:5" ht="14.25" thickTop="1" thickBot="1">
      <c r="E18419"/>
    </row>
    <row r="18420" spans="5:5" ht="14.25" thickTop="1" thickBot="1">
      <c r="E18420"/>
    </row>
    <row r="18421" spans="5:5" ht="14.25" thickTop="1" thickBot="1">
      <c r="E18421"/>
    </row>
    <row r="18422" spans="5:5" ht="14.25" thickTop="1" thickBot="1">
      <c r="E18422"/>
    </row>
    <row r="18423" spans="5:5" ht="14.25" thickTop="1" thickBot="1">
      <c r="E18423"/>
    </row>
    <row r="18424" spans="5:5" ht="14.25" thickTop="1" thickBot="1">
      <c r="E18424"/>
    </row>
    <row r="18425" spans="5:5" ht="14.25" thickTop="1" thickBot="1">
      <c r="E18425"/>
    </row>
    <row r="18426" spans="5:5" ht="14.25" thickTop="1" thickBot="1">
      <c r="E18426"/>
    </row>
    <row r="18427" spans="5:5" ht="14.25" thickTop="1" thickBot="1">
      <c r="E18427"/>
    </row>
    <row r="18428" spans="5:5" ht="14.25" thickTop="1" thickBot="1">
      <c r="E18428"/>
    </row>
    <row r="18429" spans="5:5" ht="14.25" thickTop="1" thickBot="1">
      <c r="E18429"/>
    </row>
    <row r="18430" spans="5:5" ht="14.25" thickTop="1" thickBot="1">
      <c r="E18430"/>
    </row>
    <row r="18431" spans="5:5" ht="14.25" thickTop="1" thickBot="1">
      <c r="E18431"/>
    </row>
    <row r="18432" spans="5:5" ht="14.25" thickTop="1" thickBot="1">
      <c r="E18432"/>
    </row>
    <row r="18433" spans="5:5" ht="14.25" thickTop="1" thickBot="1">
      <c r="E18433"/>
    </row>
    <row r="18434" spans="5:5" ht="14.25" thickTop="1" thickBot="1">
      <c r="E18434"/>
    </row>
    <row r="18435" spans="5:5" ht="14.25" thickTop="1" thickBot="1">
      <c r="E18435"/>
    </row>
    <row r="18436" spans="5:5" ht="14.25" thickTop="1" thickBot="1">
      <c r="E18436"/>
    </row>
    <row r="18437" spans="5:5" ht="14.25" thickTop="1" thickBot="1">
      <c r="E18437"/>
    </row>
    <row r="18438" spans="5:5" ht="14.25" thickTop="1" thickBot="1">
      <c r="E18438"/>
    </row>
    <row r="18439" spans="5:5" ht="14.25" thickTop="1" thickBot="1">
      <c r="E18439"/>
    </row>
    <row r="18440" spans="5:5" ht="14.25" thickTop="1" thickBot="1">
      <c r="E18440"/>
    </row>
    <row r="18441" spans="5:5" ht="14.25" thickTop="1" thickBot="1">
      <c r="E18441"/>
    </row>
    <row r="18442" spans="5:5" ht="14.25" thickTop="1" thickBot="1">
      <c r="E18442"/>
    </row>
    <row r="18443" spans="5:5" ht="14.25" thickTop="1" thickBot="1">
      <c r="E18443"/>
    </row>
    <row r="18444" spans="5:5" ht="14.25" thickTop="1" thickBot="1">
      <c r="E18444"/>
    </row>
    <row r="18445" spans="5:5" ht="14.25" thickTop="1" thickBot="1">
      <c r="E18445"/>
    </row>
    <row r="18446" spans="5:5" ht="14.25" thickTop="1" thickBot="1">
      <c r="E18446"/>
    </row>
    <row r="18447" spans="5:5" ht="14.25" thickTop="1" thickBot="1">
      <c r="E18447"/>
    </row>
    <row r="18448" spans="5:5" ht="14.25" thickTop="1" thickBot="1">
      <c r="E18448"/>
    </row>
    <row r="18449" spans="5:5" ht="14.25" thickTop="1" thickBot="1">
      <c r="E18449"/>
    </row>
    <row r="18450" spans="5:5" ht="14.25" thickTop="1" thickBot="1">
      <c r="E18450"/>
    </row>
    <row r="18451" spans="5:5" ht="14.25" thickTop="1" thickBot="1">
      <c r="E18451"/>
    </row>
    <row r="18452" spans="5:5" ht="14.25" thickTop="1" thickBot="1">
      <c r="E18452"/>
    </row>
    <row r="18453" spans="5:5" ht="14.25" thickTop="1" thickBot="1">
      <c r="E18453"/>
    </row>
    <row r="18454" spans="5:5" ht="14.25" thickTop="1" thickBot="1">
      <c r="E18454"/>
    </row>
    <row r="18455" spans="5:5" ht="14.25" thickTop="1" thickBot="1">
      <c r="E18455"/>
    </row>
    <row r="18456" spans="5:5" ht="14.25" thickTop="1" thickBot="1">
      <c r="E18456"/>
    </row>
    <row r="18457" spans="5:5" ht="14.25" thickTop="1" thickBot="1">
      <c r="E18457"/>
    </row>
    <row r="18458" spans="5:5" ht="14.25" thickTop="1" thickBot="1">
      <c r="E18458"/>
    </row>
    <row r="18459" spans="5:5" ht="14.25" thickTop="1" thickBot="1">
      <c r="E18459"/>
    </row>
    <row r="18460" spans="5:5" ht="14.25" thickTop="1" thickBot="1">
      <c r="E18460"/>
    </row>
    <row r="18461" spans="5:5" ht="14.25" thickTop="1" thickBot="1">
      <c r="E18461"/>
    </row>
    <row r="18462" spans="5:5" ht="14.25" thickTop="1" thickBot="1">
      <c r="E18462"/>
    </row>
    <row r="18463" spans="5:5" ht="14.25" thickTop="1" thickBot="1">
      <c r="E18463"/>
    </row>
    <row r="18464" spans="5:5" ht="14.25" thickTop="1" thickBot="1">
      <c r="E18464"/>
    </row>
    <row r="18465" spans="5:5" ht="14.25" thickTop="1" thickBot="1">
      <c r="E18465"/>
    </row>
    <row r="18466" spans="5:5" ht="14.25" thickTop="1" thickBot="1">
      <c r="E18466"/>
    </row>
    <row r="18467" spans="5:5" ht="14.25" thickTop="1" thickBot="1">
      <c r="E18467"/>
    </row>
    <row r="18468" spans="5:5" ht="14.25" thickTop="1" thickBot="1">
      <c r="E18468"/>
    </row>
    <row r="18469" spans="5:5" ht="14.25" thickTop="1" thickBot="1">
      <c r="E18469"/>
    </row>
    <row r="18470" spans="5:5" ht="14.25" thickTop="1" thickBot="1">
      <c r="E18470"/>
    </row>
    <row r="18471" spans="5:5" ht="14.25" thickTop="1" thickBot="1">
      <c r="E18471"/>
    </row>
    <row r="18472" spans="5:5" ht="14.25" thickTop="1" thickBot="1">
      <c r="E18472"/>
    </row>
    <row r="18473" spans="5:5" ht="14.25" thickTop="1" thickBot="1">
      <c r="E18473"/>
    </row>
    <row r="18474" spans="5:5" ht="14.25" thickTop="1" thickBot="1">
      <c r="E18474"/>
    </row>
    <row r="18475" spans="5:5" ht="14.25" thickTop="1" thickBot="1">
      <c r="E18475"/>
    </row>
    <row r="18476" spans="5:5" ht="14.25" thickTop="1" thickBot="1">
      <c r="E18476"/>
    </row>
    <row r="18477" spans="5:5" ht="14.25" thickTop="1" thickBot="1">
      <c r="E18477"/>
    </row>
    <row r="18478" spans="5:5" ht="14.25" thickTop="1" thickBot="1">
      <c r="E18478"/>
    </row>
    <row r="18479" spans="5:5" ht="14.25" thickTop="1" thickBot="1">
      <c r="E18479"/>
    </row>
    <row r="18480" spans="5:5" ht="14.25" thickTop="1" thickBot="1">
      <c r="E18480"/>
    </row>
    <row r="18481" spans="5:5" ht="14.25" thickTop="1" thickBot="1">
      <c r="E18481"/>
    </row>
    <row r="18482" spans="5:5" ht="14.25" thickTop="1" thickBot="1">
      <c r="E18482"/>
    </row>
    <row r="18483" spans="5:5" ht="14.25" thickTop="1" thickBot="1">
      <c r="E18483"/>
    </row>
    <row r="18484" spans="5:5" ht="14.25" thickTop="1" thickBot="1">
      <c r="E18484"/>
    </row>
    <row r="18485" spans="5:5" ht="14.25" thickTop="1" thickBot="1">
      <c r="E18485"/>
    </row>
    <row r="18486" spans="5:5" ht="14.25" thickTop="1" thickBot="1">
      <c r="E18486"/>
    </row>
    <row r="18487" spans="5:5" ht="14.25" thickTop="1" thickBot="1">
      <c r="E18487"/>
    </row>
    <row r="18488" spans="5:5" ht="14.25" thickTop="1" thickBot="1">
      <c r="E18488"/>
    </row>
    <row r="18489" spans="5:5" ht="14.25" thickTop="1" thickBot="1">
      <c r="E18489"/>
    </row>
    <row r="18490" spans="5:5" ht="14.25" thickTop="1" thickBot="1">
      <c r="E18490"/>
    </row>
    <row r="18491" spans="5:5" ht="14.25" thickTop="1" thickBot="1">
      <c r="E18491"/>
    </row>
    <row r="18492" spans="5:5" ht="14.25" thickTop="1" thickBot="1">
      <c r="E18492"/>
    </row>
    <row r="18493" spans="5:5" ht="14.25" thickTop="1" thickBot="1">
      <c r="E18493"/>
    </row>
    <row r="18494" spans="5:5" ht="14.25" thickTop="1" thickBot="1">
      <c r="E18494"/>
    </row>
    <row r="18495" spans="5:5" ht="14.25" thickTop="1" thickBot="1">
      <c r="E18495"/>
    </row>
    <row r="18496" spans="5:5" ht="14.25" thickTop="1" thickBot="1">
      <c r="E18496"/>
    </row>
    <row r="18497" spans="5:5" ht="14.25" thickTop="1" thickBot="1">
      <c r="E18497"/>
    </row>
    <row r="18498" spans="5:5" ht="14.25" thickTop="1" thickBot="1">
      <c r="E18498"/>
    </row>
    <row r="18499" spans="5:5" ht="14.25" thickTop="1" thickBot="1">
      <c r="E18499"/>
    </row>
    <row r="18500" spans="5:5" ht="14.25" thickTop="1" thickBot="1">
      <c r="E18500"/>
    </row>
    <row r="18501" spans="5:5" ht="14.25" thickTop="1" thickBot="1">
      <c r="E18501"/>
    </row>
    <row r="18502" spans="5:5" ht="14.25" thickTop="1" thickBot="1">
      <c r="E18502"/>
    </row>
    <row r="18503" spans="5:5" ht="14.25" thickTop="1" thickBot="1">
      <c r="E18503"/>
    </row>
    <row r="18504" spans="5:5" ht="14.25" thickTop="1" thickBot="1">
      <c r="E18504"/>
    </row>
    <row r="18505" spans="5:5" ht="14.25" thickTop="1" thickBot="1">
      <c r="E18505"/>
    </row>
    <row r="18506" spans="5:5" ht="14.25" thickTop="1" thickBot="1">
      <c r="E18506"/>
    </row>
    <row r="18507" spans="5:5" ht="14.25" thickTop="1" thickBot="1">
      <c r="E18507"/>
    </row>
    <row r="18508" spans="5:5" ht="14.25" thickTop="1" thickBot="1">
      <c r="E18508"/>
    </row>
    <row r="18509" spans="5:5" ht="14.25" thickTop="1" thickBot="1">
      <c r="E18509"/>
    </row>
    <row r="18510" spans="5:5" ht="14.25" thickTop="1" thickBot="1">
      <c r="E18510"/>
    </row>
    <row r="18511" spans="5:5" ht="14.25" thickTop="1" thickBot="1">
      <c r="E18511"/>
    </row>
    <row r="18512" spans="5:5" ht="14.25" thickTop="1" thickBot="1">
      <c r="E18512"/>
    </row>
    <row r="18513" spans="5:5" ht="14.25" thickTop="1" thickBot="1">
      <c r="E18513"/>
    </row>
    <row r="18514" spans="5:5" ht="14.25" thickTop="1" thickBot="1">
      <c r="E18514"/>
    </row>
    <row r="18515" spans="5:5" ht="14.25" thickTop="1" thickBot="1">
      <c r="E18515"/>
    </row>
    <row r="18516" spans="5:5" ht="14.25" thickTop="1" thickBot="1">
      <c r="E18516"/>
    </row>
    <row r="18517" spans="5:5" ht="14.25" thickTop="1" thickBot="1">
      <c r="E18517"/>
    </row>
    <row r="18518" spans="5:5" ht="14.25" thickTop="1" thickBot="1">
      <c r="E18518"/>
    </row>
    <row r="18519" spans="5:5" ht="14.25" thickTop="1" thickBot="1">
      <c r="E18519"/>
    </row>
    <row r="18520" spans="5:5" ht="14.25" thickTop="1" thickBot="1">
      <c r="E18520"/>
    </row>
    <row r="18521" spans="5:5" ht="14.25" thickTop="1" thickBot="1">
      <c r="E18521"/>
    </row>
    <row r="18522" spans="5:5" ht="14.25" thickTop="1" thickBot="1">
      <c r="E18522"/>
    </row>
    <row r="18523" spans="5:5" ht="14.25" thickTop="1" thickBot="1">
      <c r="E18523"/>
    </row>
    <row r="18524" spans="5:5" ht="14.25" thickTop="1" thickBot="1">
      <c r="E18524"/>
    </row>
    <row r="18525" spans="5:5" ht="14.25" thickTop="1" thickBot="1">
      <c r="E18525"/>
    </row>
    <row r="18526" spans="5:5" ht="14.25" thickTop="1" thickBot="1">
      <c r="E18526"/>
    </row>
    <row r="18527" spans="5:5" ht="14.25" thickTop="1" thickBot="1">
      <c r="E18527"/>
    </row>
    <row r="18528" spans="5:5" ht="14.25" thickTop="1" thickBot="1">
      <c r="E18528"/>
    </row>
    <row r="18529" spans="5:5" ht="14.25" thickTop="1" thickBot="1">
      <c r="E18529"/>
    </row>
    <row r="18530" spans="5:5" ht="14.25" thickTop="1" thickBot="1">
      <c r="E18530"/>
    </row>
    <row r="18531" spans="5:5" ht="14.25" thickTop="1" thickBot="1">
      <c r="E18531"/>
    </row>
    <row r="18532" spans="5:5" ht="14.25" thickTop="1" thickBot="1">
      <c r="E18532"/>
    </row>
    <row r="18533" spans="5:5" ht="14.25" thickTop="1" thickBot="1">
      <c r="E18533"/>
    </row>
    <row r="18534" spans="5:5" ht="14.25" thickTop="1" thickBot="1">
      <c r="E18534"/>
    </row>
    <row r="18535" spans="5:5" ht="14.25" thickTop="1" thickBot="1">
      <c r="E18535"/>
    </row>
    <row r="18536" spans="5:5" ht="14.25" thickTop="1" thickBot="1">
      <c r="E18536"/>
    </row>
    <row r="18537" spans="5:5" ht="14.25" thickTop="1" thickBot="1">
      <c r="E18537"/>
    </row>
    <row r="18538" spans="5:5" ht="14.25" thickTop="1" thickBot="1">
      <c r="E18538"/>
    </row>
    <row r="18539" spans="5:5" ht="14.25" thickTop="1" thickBot="1">
      <c r="E18539"/>
    </row>
    <row r="18540" spans="5:5" ht="14.25" thickTop="1" thickBot="1">
      <c r="E18540"/>
    </row>
    <row r="18541" spans="5:5" ht="14.25" thickTop="1" thickBot="1">
      <c r="E18541"/>
    </row>
    <row r="18542" spans="5:5" ht="14.25" thickTop="1" thickBot="1">
      <c r="E18542"/>
    </row>
    <row r="18543" spans="5:5" ht="14.25" thickTop="1" thickBot="1">
      <c r="E18543"/>
    </row>
    <row r="18544" spans="5:5" ht="14.25" thickTop="1" thickBot="1">
      <c r="E18544"/>
    </row>
    <row r="18545" spans="5:5" ht="14.25" thickTop="1" thickBot="1">
      <c r="E18545"/>
    </row>
    <row r="18546" spans="5:5" ht="14.25" thickTop="1" thickBot="1">
      <c r="E18546"/>
    </row>
    <row r="18547" spans="5:5" ht="14.25" thickTop="1" thickBot="1">
      <c r="E18547"/>
    </row>
    <row r="18548" spans="5:5" ht="14.25" thickTop="1" thickBot="1">
      <c r="E18548"/>
    </row>
    <row r="18549" spans="5:5" ht="14.25" thickTop="1" thickBot="1">
      <c r="E18549"/>
    </row>
    <row r="18550" spans="5:5" ht="14.25" thickTop="1" thickBot="1">
      <c r="E18550"/>
    </row>
    <row r="18551" spans="5:5" ht="14.25" thickTop="1" thickBot="1">
      <c r="E18551"/>
    </row>
    <row r="18552" spans="5:5" ht="14.25" thickTop="1" thickBot="1">
      <c r="E18552"/>
    </row>
    <row r="18553" spans="5:5" ht="14.25" thickTop="1" thickBot="1">
      <c r="E18553"/>
    </row>
    <row r="18554" spans="5:5" ht="14.25" thickTop="1" thickBot="1">
      <c r="E18554"/>
    </row>
    <row r="18555" spans="5:5" ht="14.25" thickTop="1" thickBot="1">
      <c r="E18555"/>
    </row>
    <row r="18556" spans="5:5" ht="14.25" thickTop="1" thickBot="1">
      <c r="E18556"/>
    </row>
    <row r="18557" spans="5:5" ht="14.25" thickTop="1" thickBot="1">
      <c r="E18557"/>
    </row>
    <row r="18558" spans="5:5" ht="14.25" thickTop="1" thickBot="1">
      <c r="E18558"/>
    </row>
    <row r="18559" spans="5:5" ht="14.25" thickTop="1" thickBot="1">
      <c r="E18559"/>
    </row>
    <row r="18560" spans="5:5" ht="14.25" thickTop="1" thickBot="1">
      <c r="E18560"/>
    </row>
    <row r="18561" spans="5:5" ht="14.25" thickTop="1" thickBot="1">
      <c r="E18561"/>
    </row>
    <row r="18562" spans="5:5" ht="14.25" thickTop="1" thickBot="1">
      <c r="E18562"/>
    </row>
    <row r="18563" spans="5:5" ht="14.25" thickTop="1" thickBot="1">
      <c r="E18563"/>
    </row>
    <row r="18564" spans="5:5" ht="14.25" thickTop="1" thickBot="1">
      <c r="E18564"/>
    </row>
    <row r="18565" spans="5:5" ht="14.25" thickTop="1" thickBot="1">
      <c r="E18565"/>
    </row>
    <row r="18566" spans="5:5" ht="14.25" thickTop="1" thickBot="1">
      <c r="E18566"/>
    </row>
    <row r="18567" spans="5:5" ht="14.25" thickTop="1" thickBot="1">
      <c r="E18567"/>
    </row>
    <row r="18568" spans="5:5" ht="14.25" thickTop="1" thickBot="1">
      <c r="E18568"/>
    </row>
    <row r="18569" spans="5:5" ht="14.25" thickTop="1" thickBot="1">
      <c r="E18569"/>
    </row>
    <row r="18570" spans="5:5" ht="14.25" thickTop="1" thickBot="1">
      <c r="E18570"/>
    </row>
    <row r="18571" spans="5:5" ht="14.25" thickTop="1" thickBot="1">
      <c r="E18571"/>
    </row>
    <row r="18572" spans="5:5" ht="14.25" thickTop="1" thickBot="1">
      <c r="E18572"/>
    </row>
    <row r="18573" spans="5:5" ht="14.25" thickTop="1" thickBot="1">
      <c r="E18573"/>
    </row>
    <row r="18574" spans="5:5" ht="14.25" thickTop="1" thickBot="1">
      <c r="E18574"/>
    </row>
    <row r="18575" spans="5:5" ht="14.25" thickTop="1" thickBot="1">
      <c r="E18575"/>
    </row>
    <row r="18576" spans="5:5" ht="14.25" thickTop="1" thickBot="1">
      <c r="E18576"/>
    </row>
    <row r="18577" spans="5:5" ht="14.25" thickTop="1" thickBot="1">
      <c r="E18577"/>
    </row>
    <row r="18578" spans="5:5" ht="14.25" thickTop="1" thickBot="1">
      <c r="E18578"/>
    </row>
    <row r="18579" spans="5:5" ht="14.25" thickTop="1" thickBot="1">
      <c r="E18579"/>
    </row>
    <row r="18580" spans="5:5" ht="14.25" thickTop="1" thickBot="1">
      <c r="E18580"/>
    </row>
    <row r="18581" spans="5:5" ht="14.25" thickTop="1" thickBot="1">
      <c r="E18581"/>
    </row>
    <row r="18582" spans="5:5" ht="14.25" thickTop="1" thickBot="1">
      <c r="E18582"/>
    </row>
    <row r="18583" spans="5:5" ht="14.25" thickTop="1" thickBot="1">
      <c r="E18583"/>
    </row>
    <row r="18584" spans="5:5" ht="14.25" thickTop="1" thickBot="1">
      <c r="E18584"/>
    </row>
    <row r="18585" spans="5:5" ht="14.25" thickTop="1" thickBot="1">
      <c r="E18585"/>
    </row>
    <row r="18586" spans="5:5" ht="14.25" thickTop="1" thickBot="1">
      <c r="E18586"/>
    </row>
    <row r="18587" spans="5:5" ht="14.25" thickTop="1" thickBot="1">
      <c r="E18587"/>
    </row>
    <row r="18588" spans="5:5" ht="14.25" thickTop="1" thickBot="1">
      <c r="E18588"/>
    </row>
    <row r="18589" spans="5:5" ht="14.25" thickTop="1" thickBot="1">
      <c r="E18589"/>
    </row>
    <row r="18590" spans="5:5" ht="14.25" thickTop="1" thickBot="1">
      <c r="E18590"/>
    </row>
    <row r="18591" spans="5:5" ht="14.25" thickTop="1" thickBot="1">
      <c r="E18591"/>
    </row>
    <row r="18592" spans="5:5" ht="14.25" thickTop="1" thickBot="1">
      <c r="E18592"/>
    </row>
    <row r="18593" spans="5:5" ht="14.25" thickTop="1" thickBot="1">
      <c r="E18593"/>
    </row>
    <row r="18594" spans="5:5" ht="14.25" thickTop="1" thickBot="1">
      <c r="E18594"/>
    </row>
    <row r="18595" spans="5:5" ht="14.25" thickTop="1" thickBot="1">
      <c r="E18595"/>
    </row>
    <row r="18596" spans="5:5" ht="14.25" thickTop="1" thickBot="1">
      <c r="E18596"/>
    </row>
    <row r="18597" spans="5:5" ht="14.25" thickTop="1" thickBot="1">
      <c r="E18597"/>
    </row>
    <row r="18598" spans="5:5" ht="14.25" thickTop="1" thickBot="1">
      <c r="E18598"/>
    </row>
    <row r="18599" spans="5:5" ht="14.25" thickTop="1" thickBot="1">
      <c r="E18599"/>
    </row>
    <row r="18600" spans="5:5" ht="14.25" thickTop="1" thickBot="1">
      <c r="E18600"/>
    </row>
    <row r="18601" spans="5:5" ht="14.25" thickTop="1" thickBot="1">
      <c r="E18601"/>
    </row>
    <row r="18602" spans="5:5" ht="14.25" thickTop="1" thickBot="1">
      <c r="E18602"/>
    </row>
    <row r="18603" spans="5:5" ht="14.25" thickTop="1" thickBot="1">
      <c r="E18603"/>
    </row>
    <row r="18604" spans="5:5" ht="14.25" thickTop="1" thickBot="1">
      <c r="E18604"/>
    </row>
    <row r="18605" spans="5:5" ht="14.25" thickTop="1" thickBot="1">
      <c r="E18605"/>
    </row>
    <row r="18606" spans="5:5" ht="14.25" thickTop="1" thickBot="1">
      <c r="E18606"/>
    </row>
    <row r="18607" spans="5:5" ht="14.25" thickTop="1" thickBot="1">
      <c r="E18607"/>
    </row>
    <row r="18608" spans="5:5" ht="14.25" thickTop="1" thickBot="1">
      <c r="E18608"/>
    </row>
    <row r="18609" spans="5:5" ht="14.25" thickTop="1" thickBot="1">
      <c r="E18609"/>
    </row>
    <row r="18610" spans="5:5" ht="14.25" thickTop="1" thickBot="1">
      <c r="E18610"/>
    </row>
    <row r="18611" spans="5:5" ht="14.25" thickTop="1" thickBot="1">
      <c r="E18611"/>
    </row>
    <row r="18612" spans="5:5" ht="14.25" thickTop="1" thickBot="1">
      <c r="E18612"/>
    </row>
    <row r="18613" spans="5:5" ht="14.25" thickTop="1" thickBot="1">
      <c r="E18613"/>
    </row>
    <row r="18614" spans="5:5" ht="14.25" thickTop="1" thickBot="1">
      <c r="E18614"/>
    </row>
    <row r="18615" spans="5:5" ht="14.25" thickTop="1" thickBot="1">
      <c r="E18615"/>
    </row>
    <row r="18616" spans="5:5" ht="14.25" thickTop="1" thickBot="1">
      <c r="E18616"/>
    </row>
    <row r="18617" spans="5:5" ht="14.25" thickTop="1" thickBot="1">
      <c r="E18617"/>
    </row>
    <row r="18618" spans="5:5" ht="14.25" thickTop="1" thickBot="1">
      <c r="E18618"/>
    </row>
    <row r="18619" spans="5:5" ht="14.25" thickTop="1" thickBot="1">
      <c r="E18619"/>
    </row>
    <row r="18620" spans="5:5" ht="14.25" thickTop="1" thickBot="1">
      <c r="E18620"/>
    </row>
    <row r="18621" spans="5:5" ht="14.25" thickTop="1" thickBot="1">
      <c r="E18621"/>
    </row>
    <row r="18622" spans="5:5" ht="14.25" thickTop="1" thickBot="1">
      <c r="E18622"/>
    </row>
    <row r="18623" spans="5:5" ht="14.25" thickTop="1" thickBot="1">
      <c r="E18623"/>
    </row>
    <row r="18624" spans="5:5" ht="14.25" thickTop="1" thickBot="1">
      <c r="E18624"/>
    </row>
    <row r="18625" spans="5:5" ht="14.25" thickTop="1" thickBot="1">
      <c r="E18625"/>
    </row>
    <row r="18626" spans="5:5" ht="14.25" thickTop="1" thickBot="1">
      <c r="E18626"/>
    </row>
    <row r="18627" spans="5:5" ht="14.25" thickTop="1" thickBot="1">
      <c r="E18627"/>
    </row>
    <row r="18628" spans="5:5" ht="14.25" thickTop="1" thickBot="1">
      <c r="E18628"/>
    </row>
    <row r="18629" spans="5:5" ht="14.25" thickTop="1" thickBot="1">
      <c r="E18629"/>
    </row>
    <row r="18630" spans="5:5" ht="14.25" thickTop="1" thickBot="1">
      <c r="E18630"/>
    </row>
    <row r="18631" spans="5:5" ht="14.25" thickTop="1" thickBot="1">
      <c r="E18631"/>
    </row>
    <row r="18632" spans="5:5" ht="14.25" thickTop="1" thickBot="1">
      <c r="E18632"/>
    </row>
    <row r="18633" spans="5:5" ht="14.25" thickTop="1" thickBot="1">
      <c r="E18633"/>
    </row>
    <row r="18634" spans="5:5" ht="14.25" thickTop="1" thickBot="1">
      <c r="E18634"/>
    </row>
    <row r="18635" spans="5:5" ht="14.25" thickTop="1" thickBot="1">
      <c r="E18635"/>
    </row>
    <row r="18636" spans="5:5" ht="14.25" thickTop="1" thickBot="1">
      <c r="E18636"/>
    </row>
    <row r="18637" spans="5:5" ht="14.25" thickTop="1" thickBot="1">
      <c r="E18637"/>
    </row>
    <row r="18638" spans="5:5" ht="14.25" thickTop="1" thickBot="1">
      <c r="E18638"/>
    </row>
    <row r="18639" spans="5:5" ht="14.25" thickTop="1" thickBot="1">
      <c r="E18639"/>
    </row>
    <row r="18640" spans="5:5" ht="14.25" thickTop="1" thickBot="1">
      <c r="E18640"/>
    </row>
    <row r="18641" spans="5:5" ht="14.25" thickTop="1" thickBot="1">
      <c r="E18641"/>
    </row>
    <row r="18642" spans="5:5" ht="14.25" thickTop="1" thickBot="1">
      <c r="E18642"/>
    </row>
    <row r="18643" spans="5:5" ht="14.25" thickTop="1" thickBot="1">
      <c r="E18643"/>
    </row>
    <row r="18644" spans="5:5" ht="14.25" thickTop="1" thickBot="1">
      <c r="E18644"/>
    </row>
    <row r="18645" spans="5:5" ht="14.25" thickTop="1" thickBot="1">
      <c r="E18645"/>
    </row>
    <row r="18646" spans="5:5" ht="14.25" thickTop="1" thickBot="1">
      <c r="E18646"/>
    </row>
    <row r="18647" spans="5:5" ht="14.25" thickTop="1" thickBot="1">
      <c r="E18647"/>
    </row>
    <row r="18648" spans="5:5" ht="14.25" thickTop="1" thickBot="1">
      <c r="E18648"/>
    </row>
    <row r="18649" spans="5:5" ht="14.25" thickTop="1" thickBot="1">
      <c r="E18649"/>
    </row>
    <row r="18650" spans="5:5" ht="14.25" thickTop="1" thickBot="1">
      <c r="E18650"/>
    </row>
    <row r="18651" spans="5:5" ht="14.25" thickTop="1" thickBot="1">
      <c r="E18651"/>
    </row>
    <row r="18652" spans="5:5" ht="14.25" thickTop="1" thickBot="1">
      <c r="E18652"/>
    </row>
    <row r="18653" spans="5:5" ht="14.25" thickTop="1" thickBot="1">
      <c r="E18653"/>
    </row>
    <row r="18654" spans="5:5" ht="14.25" thickTop="1" thickBot="1">
      <c r="E18654"/>
    </row>
    <row r="18655" spans="5:5" ht="14.25" thickTop="1" thickBot="1">
      <c r="E18655"/>
    </row>
    <row r="18656" spans="5:5" ht="14.25" thickTop="1" thickBot="1">
      <c r="E18656"/>
    </row>
    <row r="18657" spans="5:5" ht="14.25" thickTop="1" thickBot="1">
      <c r="E18657"/>
    </row>
    <row r="18658" spans="5:5" ht="14.25" thickTop="1" thickBot="1">
      <c r="E18658"/>
    </row>
    <row r="18659" spans="5:5" ht="14.25" thickTop="1" thickBot="1">
      <c r="E18659"/>
    </row>
    <row r="18660" spans="5:5" ht="14.25" thickTop="1" thickBot="1">
      <c r="E18660"/>
    </row>
    <row r="18661" spans="5:5" ht="14.25" thickTop="1" thickBot="1">
      <c r="E18661"/>
    </row>
    <row r="18662" spans="5:5" ht="14.25" thickTop="1" thickBot="1">
      <c r="E18662"/>
    </row>
    <row r="18663" spans="5:5" ht="14.25" thickTop="1" thickBot="1">
      <c r="E18663"/>
    </row>
    <row r="18664" spans="5:5" ht="14.25" thickTop="1" thickBot="1">
      <c r="E18664"/>
    </row>
    <row r="18665" spans="5:5" ht="14.25" thickTop="1" thickBot="1">
      <c r="E18665"/>
    </row>
    <row r="18666" spans="5:5" ht="14.25" thickTop="1" thickBot="1">
      <c r="E18666"/>
    </row>
    <row r="18667" spans="5:5" ht="14.25" thickTop="1" thickBot="1">
      <c r="E18667"/>
    </row>
    <row r="18668" spans="5:5" ht="14.25" thickTop="1" thickBot="1">
      <c r="E18668"/>
    </row>
    <row r="18669" spans="5:5" ht="14.25" thickTop="1" thickBot="1">
      <c r="E18669"/>
    </row>
    <row r="18670" spans="5:5" ht="14.25" thickTop="1" thickBot="1">
      <c r="E18670"/>
    </row>
    <row r="18671" spans="5:5" ht="14.25" thickTop="1" thickBot="1">
      <c r="E18671"/>
    </row>
    <row r="18672" spans="5:5" ht="14.25" thickTop="1" thickBot="1">
      <c r="E18672"/>
    </row>
    <row r="18673" spans="5:5" ht="14.25" thickTop="1" thickBot="1">
      <c r="E18673"/>
    </row>
    <row r="18674" spans="5:5" ht="14.25" thickTop="1" thickBot="1">
      <c r="E18674"/>
    </row>
    <row r="18675" spans="5:5" ht="14.25" thickTop="1" thickBot="1">
      <c r="E18675"/>
    </row>
    <row r="18676" spans="5:5" ht="14.25" thickTop="1" thickBot="1">
      <c r="E18676"/>
    </row>
    <row r="18677" spans="5:5" ht="14.25" thickTop="1" thickBot="1">
      <c r="E18677"/>
    </row>
    <row r="18678" spans="5:5" ht="14.25" thickTop="1" thickBot="1">
      <c r="E18678"/>
    </row>
    <row r="18679" spans="5:5" ht="14.25" thickTop="1" thickBot="1">
      <c r="E18679"/>
    </row>
    <row r="18680" spans="5:5" ht="14.25" thickTop="1" thickBot="1">
      <c r="E18680"/>
    </row>
    <row r="18681" spans="5:5" ht="14.25" thickTop="1" thickBot="1">
      <c r="E18681"/>
    </row>
    <row r="18682" spans="5:5" ht="14.25" thickTop="1" thickBot="1">
      <c r="E18682"/>
    </row>
    <row r="18683" spans="5:5" ht="14.25" thickTop="1" thickBot="1">
      <c r="E18683"/>
    </row>
    <row r="18684" spans="5:5" ht="14.25" thickTop="1" thickBot="1">
      <c r="E18684"/>
    </row>
    <row r="18685" spans="5:5" ht="14.25" thickTop="1" thickBot="1">
      <c r="E18685"/>
    </row>
    <row r="18686" spans="5:5" ht="14.25" thickTop="1" thickBot="1">
      <c r="E18686"/>
    </row>
    <row r="18687" spans="5:5" ht="14.25" thickTop="1" thickBot="1">
      <c r="E18687"/>
    </row>
    <row r="18688" spans="5:5" ht="14.25" thickTop="1" thickBot="1">
      <c r="E18688"/>
    </row>
    <row r="18689" spans="5:5" ht="14.25" thickTop="1" thickBot="1">
      <c r="E18689"/>
    </row>
    <row r="18690" spans="5:5" ht="14.25" thickTop="1" thickBot="1">
      <c r="E18690"/>
    </row>
    <row r="18691" spans="5:5" ht="14.25" thickTop="1" thickBot="1">
      <c r="E18691"/>
    </row>
    <row r="18692" spans="5:5" ht="14.25" thickTop="1" thickBot="1">
      <c r="E18692"/>
    </row>
    <row r="18693" spans="5:5" ht="14.25" thickTop="1" thickBot="1">
      <c r="E18693"/>
    </row>
    <row r="18694" spans="5:5" ht="14.25" thickTop="1" thickBot="1">
      <c r="E18694"/>
    </row>
    <row r="18695" spans="5:5" ht="14.25" thickTop="1" thickBot="1">
      <c r="E18695"/>
    </row>
    <row r="18696" spans="5:5" ht="14.25" thickTop="1" thickBot="1">
      <c r="E18696"/>
    </row>
    <row r="18697" spans="5:5" ht="14.25" thickTop="1" thickBot="1">
      <c r="E18697"/>
    </row>
    <row r="18698" spans="5:5" ht="14.25" thickTop="1" thickBot="1">
      <c r="E18698"/>
    </row>
    <row r="18699" spans="5:5" ht="14.25" thickTop="1" thickBot="1">
      <c r="E18699"/>
    </row>
    <row r="18700" spans="5:5" ht="14.25" thickTop="1" thickBot="1">
      <c r="E18700"/>
    </row>
    <row r="18701" spans="5:5" ht="14.25" thickTop="1" thickBot="1">
      <c r="E18701"/>
    </row>
    <row r="18702" spans="5:5" ht="14.25" thickTop="1" thickBot="1">
      <c r="E18702"/>
    </row>
    <row r="18703" spans="5:5" ht="14.25" thickTop="1" thickBot="1">
      <c r="E18703"/>
    </row>
    <row r="18704" spans="5:5" ht="14.25" thickTop="1" thickBot="1">
      <c r="E18704"/>
    </row>
    <row r="18705" spans="5:5" ht="14.25" thickTop="1" thickBot="1">
      <c r="E18705"/>
    </row>
    <row r="18706" spans="5:5" ht="14.25" thickTop="1" thickBot="1">
      <c r="E18706"/>
    </row>
    <row r="18707" spans="5:5" ht="14.25" thickTop="1" thickBot="1">
      <c r="E18707"/>
    </row>
    <row r="18708" spans="5:5" ht="14.25" thickTop="1" thickBot="1">
      <c r="E18708"/>
    </row>
    <row r="18709" spans="5:5" ht="14.25" thickTop="1" thickBot="1">
      <c r="E18709"/>
    </row>
    <row r="18710" spans="5:5" ht="14.25" thickTop="1" thickBot="1">
      <c r="E18710"/>
    </row>
    <row r="18711" spans="5:5" ht="14.25" thickTop="1" thickBot="1">
      <c r="E18711"/>
    </row>
    <row r="18712" spans="5:5" ht="14.25" thickTop="1" thickBot="1">
      <c r="E18712"/>
    </row>
    <row r="18713" spans="5:5" ht="14.25" thickTop="1" thickBot="1">
      <c r="E18713"/>
    </row>
    <row r="18714" spans="5:5" ht="14.25" thickTop="1" thickBot="1">
      <c r="E18714"/>
    </row>
    <row r="18715" spans="5:5" ht="14.25" thickTop="1" thickBot="1">
      <c r="E18715"/>
    </row>
    <row r="18716" spans="5:5" ht="14.25" thickTop="1" thickBot="1">
      <c r="E18716"/>
    </row>
    <row r="18717" spans="5:5" ht="14.25" thickTop="1" thickBot="1">
      <c r="E18717"/>
    </row>
    <row r="18718" spans="5:5" ht="14.25" thickTop="1" thickBot="1">
      <c r="E18718"/>
    </row>
    <row r="18719" spans="5:5" ht="14.25" thickTop="1" thickBot="1">
      <c r="E18719"/>
    </row>
    <row r="18720" spans="5:5" ht="14.25" thickTop="1" thickBot="1">
      <c r="E18720"/>
    </row>
    <row r="18721" spans="5:5" ht="14.25" thickTop="1" thickBot="1">
      <c r="E18721"/>
    </row>
    <row r="18722" spans="5:5" ht="14.25" thickTop="1" thickBot="1">
      <c r="E18722"/>
    </row>
    <row r="18723" spans="5:5" ht="14.25" thickTop="1" thickBot="1">
      <c r="E18723"/>
    </row>
    <row r="18724" spans="5:5" ht="14.25" thickTop="1" thickBot="1">
      <c r="E18724"/>
    </row>
    <row r="18725" spans="5:5" ht="14.25" thickTop="1" thickBot="1">
      <c r="E18725"/>
    </row>
    <row r="18726" spans="5:5" ht="14.25" thickTop="1" thickBot="1">
      <c r="E18726"/>
    </row>
    <row r="18727" spans="5:5" ht="14.25" thickTop="1" thickBot="1">
      <c r="E18727"/>
    </row>
    <row r="18728" spans="5:5" ht="14.25" thickTop="1" thickBot="1">
      <c r="E18728"/>
    </row>
    <row r="18729" spans="5:5" ht="14.25" thickTop="1" thickBot="1">
      <c r="E18729"/>
    </row>
    <row r="18730" spans="5:5" ht="14.25" thickTop="1" thickBot="1">
      <c r="E18730"/>
    </row>
    <row r="18731" spans="5:5" ht="14.25" thickTop="1" thickBot="1">
      <c r="E18731"/>
    </row>
    <row r="18732" spans="5:5" ht="14.25" thickTop="1" thickBot="1">
      <c r="E18732"/>
    </row>
    <row r="18733" spans="5:5" ht="14.25" thickTop="1" thickBot="1">
      <c r="E18733"/>
    </row>
    <row r="18734" spans="5:5" ht="14.25" thickTop="1" thickBot="1">
      <c r="E18734"/>
    </row>
    <row r="18735" spans="5:5" ht="14.25" thickTop="1" thickBot="1">
      <c r="E18735"/>
    </row>
    <row r="18736" spans="5:5" ht="14.25" thickTop="1" thickBot="1">
      <c r="E18736"/>
    </row>
    <row r="18737" spans="5:5" ht="14.25" thickTop="1" thickBot="1">
      <c r="E18737"/>
    </row>
    <row r="18738" spans="5:5" ht="14.25" thickTop="1" thickBot="1">
      <c r="E18738"/>
    </row>
    <row r="18739" spans="5:5" ht="14.25" thickTop="1" thickBot="1">
      <c r="E18739"/>
    </row>
    <row r="18740" spans="5:5" ht="14.25" thickTop="1" thickBot="1">
      <c r="E18740"/>
    </row>
    <row r="18741" spans="5:5" ht="14.25" thickTop="1" thickBot="1">
      <c r="E18741"/>
    </row>
    <row r="18742" spans="5:5" ht="14.25" thickTop="1" thickBot="1">
      <c r="E18742"/>
    </row>
    <row r="18743" spans="5:5" ht="14.25" thickTop="1" thickBot="1">
      <c r="E18743"/>
    </row>
    <row r="18744" spans="5:5" ht="14.25" thickTop="1" thickBot="1">
      <c r="E18744"/>
    </row>
    <row r="18745" spans="5:5" ht="14.25" thickTop="1" thickBot="1">
      <c r="E18745"/>
    </row>
    <row r="18746" spans="5:5" ht="14.25" thickTop="1" thickBot="1">
      <c r="E18746"/>
    </row>
    <row r="18747" spans="5:5" ht="14.25" thickTop="1" thickBot="1">
      <c r="E18747"/>
    </row>
    <row r="18748" spans="5:5" ht="14.25" thickTop="1" thickBot="1">
      <c r="E18748"/>
    </row>
    <row r="18749" spans="5:5" ht="14.25" thickTop="1" thickBot="1">
      <c r="E18749"/>
    </row>
    <row r="18750" spans="5:5" ht="14.25" thickTop="1" thickBot="1">
      <c r="E18750"/>
    </row>
    <row r="18751" spans="5:5" ht="14.25" thickTop="1" thickBot="1">
      <c r="E18751"/>
    </row>
    <row r="18752" spans="5:5" ht="14.25" thickTop="1" thickBot="1">
      <c r="E18752"/>
    </row>
    <row r="18753" spans="5:5" ht="14.25" thickTop="1" thickBot="1">
      <c r="E18753"/>
    </row>
    <row r="18754" spans="5:5" ht="14.25" thickTop="1" thickBot="1">
      <c r="E18754"/>
    </row>
    <row r="18755" spans="5:5" ht="14.25" thickTop="1" thickBot="1">
      <c r="E18755"/>
    </row>
    <row r="18756" spans="5:5" ht="14.25" thickTop="1" thickBot="1">
      <c r="E18756"/>
    </row>
    <row r="18757" spans="5:5" ht="14.25" thickTop="1" thickBot="1">
      <c r="E18757"/>
    </row>
    <row r="18758" spans="5:5" ht="14.25" thickTop="1" thickBot="1">
      <c r="E18758"/>
    </row>
    <row r="18759" spans="5:5" ht="14.25" thickTop="1" thickBot="1">
      <c r="E18759"/>
    </row>
    <row r="18760" spans="5:5" ht="14.25" thickTop="1" thickBot="1">
      <c r="E18760"/>
    </row>
    <row r="18761" spans="5:5" ht="14.25" thickTop="1" thickBot="1">
      <c r="E18761"/>
    </row>
    <row r="18762" spans="5:5" ht="14.25" thickTop="1" thickBot="1">
      <c r="E18762"/>
    </row>
    <row r="18763" spans="5:5" ht="14.25" thickTop="1" thickBot="1">
      <c r="E18763"/>
    </row>
    <row r="18764" spans="5:5" ht="14.25" thickTop="1" thickBot="1">
      <c r="E18764"/>
    </row>
    <row r="18765" spans="5:5" ht="14.25" thickTop="1" thickBot="1">
      <c r="E18765"/>
    </row>
    <row r="18766" spans="5:5" ht="14.25" thickTop="1" thickBot="1">
      <c r="E18766"/>
    </row>
    <row r="18767" spans="5:5" ht="14.25" thickTop="1" thickBot="1">
      <c r="E18767"/>
    </row>
    <row r="18768" spans="5:5" ht="14.25" thickTop="1" thickBot="1">
      <c r="E18768"/>
    </row>
    <row r="18769" spans="5:5" ht="14.25" thickTop="1" thickBot="1">
      <c r="E18769"/>
    </row>
    <row r="18770" spans="5:5" ht="14.25" thickTop="1" thickBot="1">
      <c r="E18770"/>
    </row>
    <row r="18771" spans="5:5" ht="14.25" thickTop="1" thickBot="1">
      <c r="E18771"/>
    </row>
    <row r="18772" spans="5:5" ht="14.25" thickTop="1" thickBot="1">
      <c r="E18772"/>
    </row>
    <row r="18773" spans="5:5" ht="14.25" thickTop="1" thickBot="1">
      <c r="E18773"/>
    </row>
    <row r="18774" spans="5:5" ht="14.25" thickTop="1" thickBot="1">
      <c r="E18774"/>
    </row>
    <row r="18775" spans="5:5" ht="14.25" thickTop="1" thickBot="1">
      <c r="E18775"/>
    </row>
    <row r="18776" spans="5:5" ht="14.25" thickTop="1" thickBot="1">
      <c r="E18776"/>
    </row>
    <row r="18777" spans="5:5" ht="14.25" thickTop="1" thickBot="1">
      <c r="E18777"/>
    </row>
    <row r="18778" spans="5:5" ht="14.25" thickTop="1" thickBot="1">
      <c r="E18778"/>
    </row>
    <row r="18779" spans="5:5" ht="14.25" thickTop="1" thickBot="1">
      <c r="E18779"/>
    </row>
    <row r="18780" spans="5:5" ht="14.25" thickTop="1" thickBot="1">
      <c r="E18780"/>
    </row>
    <row r="18781" spans="5:5" ht="14.25" thickTop="1" thickBot="1">
      <c r="E18781"/>
    </row>
    <row r="18782" spans="5:5" ht="14.25" thickTop="1" thickBot="1">
      <c r="E18782"/>
    </row>
    <row r="18783" spans="5:5" ht="14.25" thickTop="1" thickBot="1">
      <c r="E18783"/>
    </row>
    <row r="18784" spans="5:5" ht="14.25" thickTop="1" thickBot="1">
      <c r="E18784"/>
    </row>
    <row r="18785" spans="5:5" ht="14.25" thickTop="1" thickBot="1">
      <c r="E18785"/>
    </row>
    <row r="18786" spans="5:5" ht="14.25" thickTop="1" thickBot="1">
      <c r="E18786"/>
    </row>
    <row r="18787" spans="5:5" ht="14.25" thickTop="1" thickBot="1">
      <c r="E18787"/>
    </row>
    <row r="18788" spans="5:5" ht="14.25" thickTop="1" thickBot="1">
      <c r="E18788"/>
    </row>
    <row r="18789" spans="5:5" ht="14.25" thickTop="1" thickBot="1">
      <c r="E18789"/>
    </row>
    <row r="18790" spans="5:5" ht="14.25" thickTop="1" thickBot="1">
      <c r="E18790"/>
    </row>
    <row r="18791" spans="5:5" ht="14.25" thickTop="1" thickBot="1">
      <c r="E18791"/>
    </row>
    <row r="18792" spans="5:5" ht="14.25" thickTop="1" thickBot="1">
      <c r="E18792"/>
    </row>
    <row r="18793" spans="5:5" ht="14.25" thickTop="1" thickBot="1">
      <c r="E18793"/>
    </row>
    <row r="18794" spans="5:5" ht="14.25" thickTop="1" thickBot="1">
      <c r="E18794"/>
    </row>
    <row r="18795" spans="5:5" ht="14.25" thickTop="1" thickBot="1">
      <c r="E18795"/>
    </row>
    <row r="18796" spans="5:5" ht="14.25" thickTop="1" thickBot="1">
      <c r="E18796"/>
    </row>
    <row r="18797" spans="5:5" ht="14.25" thickTop="1" thickBot="1">
      <c r="E18797"/>
    </row>
    <row r="18798" spans="5:5" ht="14.25" thickTop="1" thickBot="1">
      <c r="E18798"/>
    </row>
    <row r="18799" spans="5:5" ht="14.25" thickTop="1" thickBot="1">
      <c r="E18799"/>
    </row>
    <row r="18800" spans="5:5" ht="14.25" thickTop="1" thickBot="1">
      <c r="E18800"/>
    </row>
    <row r="18801" spans="5:5" ht="14.25" thickTop="1" thickBot="1">
      <c r="E18801"/>
    </row>
    <row r="18802" spans="5:5" ht="14.25" thickTop="1" thickBot="1">
      <c r="E18802"/>
    </row>
    <row r="18803" spans="5:5" ht="14.25" thickTop="1" thickBot="1">
      <c r="E18803"/>
    </row>
    <row r="18804" spans="5:5" ht="14.25" thickTop="1" thickBot="1">
      <c r="E18804"/>
    </row>
    <row r="18805" spans="5:5" ht="14.25" thickTop="1" thickBot="1">
      <c r="E18805"/>
    </row>
    <row r="18806" spans="5:5" ht="14.25" thickTop="1" thickBot="1">
      <c r="E18806"/>
    </row>
    <row r="18807" spans="5:5" ht="14.25" thickTop="1" thickBot="1">
      <c r="E18807"/>
    </row>
    <row r="18808" spans="5:5" ht="14.25" thickTop="1" thickBot="1">
      <c r="E18808"/>
    </row>
    <row r="18809" spans="5:5" ht="14.25" thickTop="1" thickBot="1">
      <c r="E18809"/>
    </row>
    <row r="18810" spans="5:5" ht="14.25" thickTop="1" thickBot="1">
      <c r="E18810"/>
    </row>
    <row r="18811" spans="5:5" ht="14.25" thickTop="1" thickBot="1">
      <c r="E18811"/>
    </row>
    <row r="18812" spans="5:5" ht="14.25" thickTop="1" thickBot="1">
      <c r="E18812"/>
    </row>
    <row r="18813" spans="5:5" ht="14.25" thickTop="1" thickBot="1">
      <c r="E18813"/>
    </row>
    <row r="18814" spans="5:5" ht="14.25" thickTop="1" thickBot="1">
      <c r="E18814"/>
    </row>
    <row r="18815" spans="5:5" ht="14.25" thickTop="1" thickBot="1">
      <c r="E18815"/>
    </row>
    <row r="18816" spans="5:5" ht="14.25" thickTop="1" thickBot="1">
      <c r="E18816"/>
    </row>
    <row r="18817" spans="5:5" ht="14.25" thickTop="1" thickBot="1">
      <c r="E18817"/>
    </row>
    <row r="18818" spans="5:5" ht="14.25" thickTop="1" thickBot="1">
      <c r="E18818"/>
    </row>
    <row r="18819" spans="5:5" ht="14.25" thickTop="1" thickBot="1">
      <c r="E18819"/>
    </row>
    <row r="18820" spans="5:5" ht="14.25" thickTop="1" thickBot="1">
      <c r="E18820"/>
    </row>
    <row r="18821" spans="5:5" ht="14.25" thickTop="1" thickBot="1">
      <c r="E18821"/>
    </row>
    <row r="18822" spans="5:5" ht="14.25" thickTop="1" thickBot="1">
      <c r="E18822"/>
    </row>
    <row r="18823" spans="5:5" ht="14.25" thickTop="1" thickBot="1">
      <c r="E18823"/>
    </row>
    <row r="18824" spans="5:5" ht="14.25" thickTop="1" thickBot="1">
      <c r="E18824"/>
    </row>
    <row r="18825" spans="5:5" ht="14.25" thickTop="1" thickBot="1">
      <c r="E18825"/>
    </row>
    <row r="18826" spans="5:5" ht="14.25" thickTop="1" thickBot="1">
      <c r="E18826"/>
    </row>
    <row r="18827" spans="5:5" ht="14.25" thickTop="1" thickBot="1">
      <c r="E18827"/>
    </row>
    <row r="18828" spans="5:5" ht="14.25" thickTop="1" thickBot="1">
      <c r="E18828"/>
    </row>
    <row r="18829" spans="5:5" ht="14.25" thickTop="1" thickBot="1">
      <c r="E18829"/>
    </row>
    <row r="18830" spans="5:5" ht="14.25" thickTop="1" thickBot="1">
      <c r="E18830"/>
    </row>
    <row r="18831" spans="5:5" ht="14.25" thickTop="1" thickBot="1">
      <c r="E18831"/>
    </row>
    <row r="18832" spans="5:5" ht="14.25" thickTop="1" thickBot="1">
      <c r="E18832"/>
    </row>
    <row r="18833" spans="5:5" ht="14.25" thickTop="1" thickBot="1">
      <c r="E18833"/>
    </row>
    <row r="18834" spans="5:5" ht="14.25" thickTop="1" thickBot="1">
      <c r="E18834"/>
    </row>
    <row r="18835" spans="5:5" ht="14.25" thickTop="1" thickBot="1">
      <c r="E18835"/>
    </row>
    <row r="18836" spans="5:5" ht="14.25" thickTop="1" thickBot="1">
      <c r="E18836"/>
    </row>
    <row r="18837" spans="5:5" ht="14.25" thickTop="1" thickBot="1">
      <c r="E18837"/>
    </row>
    <row r="18838" spans="5:5" ht="14.25" thickTop="1" thickBot="1">
      <c r="E18838"/>
    </row>
    <row r="18839" spans="5:5" ht="14.25" thickTop="1" thickBot="1">
      <c r="E18839"/>
    </row>
    <row r="18840" spans="5:5" ht="14.25" thickTop="1" thickBot="1">
      <c r="E18840"/>
    </row>
    <row r="18841" spans="5:5" ht="14.25" thickTop="1" thickBot="1">
      <c r="E18841"/>
    </row>
    <row r="18842" spans="5:5" ht="14.25" thickTop="1" thickBot="1">
      <c r="E18842"/>
    </row>
    <row r="18843" spans="5:5" ht="14.25" thickTop="1" thickBot="1">
      <c r="E18843"/>
    </row>
    <row r="18844" spans="5:5" ht="14.25" thickTop="1" thickBot="1">
      <c r="E18844"/>
    </row>
    <row r="18845" spans="5:5" ht="14.25" thickTop="1" thickBot="1">
      <c r="E18845"/>
    </row>
    <row r="18846" spans="5:5" ht="14.25" thickTop="1" thickBot="1">
      <c r="E18846"/>
    </row>
    <row r="18847" spans="5:5" ht="14.25" thickTop="1" thickBot="1">
      <c r="E18847"/>
    </row>
    <row r="18848" spans="5:5" ht="14.25" thickTop="1" thickBot="1">
      <c r="E18848"/>
    </row>
    <row r="18849" spans="5:5" ht="14.25" thickTop="1" thickBot="1">
      <c r="E18849"/>
    </row>
    <row r="18850" spans="5:5" ht="14.25" thickTop="1" thickBot="1">
      <c r="E18850"/>
    </row>
    <row r="18851" spans="5:5" ht="14.25" thickTop="1" thickBot="1">
      <c r="E18851"/>
    </row>
    <row r="18852" spans="5:5" ht="14.25" thickTop="1" thickBot="1">
      <c r="E18852"/>
    </row>
    <row r="18853" spans="5:5" ht="14.25" thickTop="1" thickBot="1">
      <c r="E18853"/>
    </row>
    <row r="18854" spans="5:5" ht="14.25" thickTop="1" thickBot="1">
      <c r="E18854"/>
    </row>
    <row r="18855" spans="5:5" ht="14.25" thickTop="1" thickBot="1">
      <c r="E18855"/>
    </row>
    <row r="18856" spans="5:5" ht="14.25" thickTop="1" thickBot="1">
      <c r="E18856"/>
    </row>
    <row r="18857" spans="5:5" ht="14.25" thickTop="1" thickBot="1">
      <c r="E18857"/>
    </row>
    <row r="18858" spans="5:5" ht="14.25" thickTop="1" thickBot="1">
      <c r="E18858"/>
    </row>
    <row r="18859" spans="5:5" ht="14.25" thickTop="1" thickBot="1">
      <c r="E18859"/>
    </row>
    <row r="18860" spans="5:5" ht="14.25" thickTop="1" thickBot="1">
      <c r="E18860"/>
    </row>
    <row r="18861" spans="5:5" ht="14.25" thickTop="1" thickBot="1">
      <c r="E18861"/>
    </row>
    <row r="18862" spans="5:5" ht="14.25" thickTop="1" thickBot="1">
      <c r="E18862"/>
    </row>
    <row r="18863" spans="5:5" ht="14.25" thickTop="1" thickBot="1">
      <c r="E18863"/>
    </row>
    <row r="18864" spans="5:5" ht="14.25" thickTop="1" thickBot="1">
      <c r="E18864"/>
    </row>
    <row r="18865" spans="5:5" ht="14.25" thickTop="1" thickBot="1">
      <c r="E18865"/>
    </row>
    <row r="18866" spans="5:5" ht="14.25" thickTop="1" thickBot="1">
      <c r="E18866"/>
    </row>
    <row r="18867" spans="5:5" ht="14.25" thickTop="1" thickBot="1">
      <c r="E18867"/>
    </row>
    <row r="18868" spans="5:5" ht="14.25" thickTop="1" thickBot="1">
      <c r="E18868"/>
    </row>
    <row r="18869" spans="5:5" ht="14.25" thickTop="1" thickBot="1">
      <c r="E18869"/>
    </row>
    <row r="18870" spans="5:5" ht="14.25" thickTop="1" thickBot="1">
      <c r="E18870"/>
    </row>
    <row r="18871" spans="5:5" ht="14.25" thickTop="1" thickBot="1">
      <c r="E18871"/>
    </row>
    <row r="18872" spans="5:5" ht="14.25" thickTop="1" thickBot="1">
      <c r="E18872"/>
    </row>
    <row r="18873" spans="5:5" ht="14.25" thickTop="1" thickBot="1">
      <c r="E18873"/>
    </row>
    <row r="18874" spans="5:5" ht="14.25" thickTop="1" thickBot="1">
      <c r="E18874"/>
    </row>
    <row r="18875" spans="5:5" ht="14.25" thickTop="1" thickBot="1">
      <c r="E18875"/>
    </row>
    <row r="18876" spans="5:5" ht="14.25" thickTop="1" thickBot="1">
      <c r="E18876"/>
    </row>
    <row r="18877" spans="5:5" ht="14.25" thickTop="1" thickBot="1">
      <c r="E18877"/>
    </row>
    <row r="18878" spans="5:5" ht="14.25" thickTop="1" thickBot="1">
      <c r="E18878"/>
    </row>
    <row r="18879" spans="5:5" ht="14.25" thickTop="1" thickBot="1">
      <c r="E18879"/>
    </row>
    <row r="18880" spans="5:5" ht="14.25" thickTop="1" thickBot="1">
      <c r="E18880"/>
    </row>
    <row r="18881" spans="5:5" ht="14.25" thickTop="1" thickBot="1">
      <c r="E18881"/>
    </row>
    <row r="18882" spans="5:5" ht="14.25" thickTop="1" thickBot="1">
      <c r="E18882"/>
    </row>
    <row r="18883" spans="5:5" ht="14.25" thickTop="1" thickBot="1">
      <c r="E18883"/>
    </row>
    <row r="18884" spans="5:5" ht="14.25" thickTop="1" thickBot="1">
      <c r="E18884"/>
    </row>
    <row r="18885" spans="5:5" ht="14.25" thickTop="1" thickBot="1">
      <c r="E18885"/>
    </row>
    <row r="18886" spans="5:5" ht="14.25" thickTop="1" thickBot="1">
      <c r="E18886"/>
    </row>
    <row r="18887" spans="5:5" ht="14.25" thickTop="1" thickBot="1">
      <c r="E18887"/>
    </row>
    <row r="18888" spans="5:5" ht="14.25" thickTop="1" thickBot="1">
      <c r="E18888"/>
    </row>
    <row r="18889" spans="5:5" ht="14.25" thickTop="1" thickBot="1">
      <c r="E18889"/>
    </row>
    <row r="18890" spans="5:5" ht="14.25" thickTop="1" thickBot="1">
      <c r="E18890"/>
    </row>
    <row r="18891" spans="5:5" ht="14.25" thickTop="1" thickBot="1">
      <c r="E18891"/>
    </row>
    <row r="18892" spans="5:5" ht="14.25" thickTop="1" thickBot="1">
      <c r="E18892"/>
    </row>
    <row r="18893" spans="5:5" ht="14.25" thickTop="1" thickBot="1">
      <c r="E18893"/>
    </row>
    <row r="18894" spans="5:5" ht="14.25" thickTop="1" thickBot="1">
      <c r="E18894"/>
    </row>
    <row r="18895" spans="5:5" ht="14.25" thickTop="1" thickBot="1">
      <c r="E18895"/>
    </row>
    <row r="18896" spans="5:5" ht="14.25" thickTop="1" thickBot="1">
      <c r="E18896"/>
    </row>
    <row r="18897" spans="5:5" ht="14.25" thickTop="1" thickBot="1">
      <c r="E18897"/>
    </row>
    <row r="18898" spans="5:5" ht="14.25" thickTop="1" thickBot="1">
      <c r="E18898"/>
    </row>
    <row r="18899" spans="5:5" ht="14.25" thickTop="1" thickBot="1">
      <c r="E18899"/>
    </row>
    <row r="18900" spans="5:5" ht="14.25" thickTop="1" thickBot="1">
      <c r="E18900"/>
    </row>
    <row r="18901" spans="5:5" ht="14.25" thickTop="1" thickBot="1">
      <c r="E18901"/>
    </row>
    <row r="18902" spans="5:5" ht="14.25" thickTop="1" thickBot="1">
      <c r="E18902"/>
    </row>
    <row r="18903" spans="5:5" ht="14.25" thickTop="1" thickBot="1">
      <c r="E18903"/>
    </row>
    <row r="18904" spans="5:5" ht="14.25" thickTop="1" thickBot="1">
      <c r="E18904"/>
    </row>
    <row r="18905" spans="5:5" ht="14.25" thickTop="1" thickBot="1">
      <c r="E18905"/>
    </row>
    <row r="18906" spans="5:5" ht="14.25" thickTop="1" thickBot="1">
      <c r="E18906"/>
    </row>
    <row r="18907" spans="5:5" ht="14.25" thickTop="1" thickBot="1">
      <c r="E18907"/>
    </row>
    <row r="18908" spans="5:5" ht="14.25" thickTop="1" thickBot="1">
      <c r="E18908"/>
    </row>
    <row r="18909" spans="5:5" ht="14.25" thickTop="1" thickBot="1">
      <c r="E18909"/>
    </row>
    <row r="18910" spans="5:5" ht="14.25" thickTop="1" thickBot="1">
      <c r="E18910"/>
    </row>
    <row r="18911" spans="5:5" ht="14.25" thickTop="1" thickBot="1">
      <c r="E18911"/>
    </row>
    <row r="18912" spans="5:5" ht="14.25" thickTop="1" thickBot="1">
      <c r="E18912"/>
    </row>
    <row r="18913" spans="5:5" ht="14.25" thickTop="1" thickBot="1">
      <c r="E18913"/>
    </row>
    <row r="18914" spans="5:5" ht="14.25" thickTop="1" thickBot="1">
      <c r="E18914"/>
    </row>
    <row r="18915" spans="5:5" ht="14.25" thickTop="1" thickBot="1">
      <c r="E18915"/>
    </row>
    <row r="18916" spans="5:5" ht="14.25" thickTop="1" thickBot="1">
      <c r="E18916"/>
    </row>
    <row r="18917" spans="5:5" ht="14.25" thickTop="1" thickBot="1">
      <c r="E18917"/>
    </row>
    <row r="18918" spans="5:5" ht="14.25" thickTop="1" thickBot="1">
      <c r="E18918"/>
    </row>
    <row r="18919" spans="5:5" ht="14.25" thickTop="1" thickBot="1">
      <c r="E18919"/>
    </row>
    <row r="18920" spans="5:5" ht="14.25" thickTop="1" thickBot="1">
      <c r="E18920"/>
    </row>
    <row r="18921" spans="5:5" ht="14.25" thickTop="1" thickBot="1">
      <c r="E18921"/>
    </row>
    <row r="18922" spans="5:5" ht="14.25" thickTop="1" thickBot="1">
      <c r="E18922"/>
    </row>
    <row r="18923" spans="5:5" ht="14.25" thickTop="1" thickBot="1">
      <c r="E18923"/>
    </row>
    <row r="18924" spans="5:5" ht="14.25" thickTop="1" thickBot="1">
      <c r="E18924"/>
    </row>
    <row r="18925" spans="5:5" ht="14.25" thickTop="1" thickBot="1">
      <c r="E18925"/>
    </row>
    <row r="18926" spans="5:5" ht="14.25" thickTop="1" thickBot="1">
      <c r="E18926"/>
    </row>
    <row r="18927" spans="5:5" ht="14.25" thickTop="1" thickBot="1">
      <c r="E18927"/>
    </row>
    <row r="18928" spans="5:5" ht="14.25" thickTop="1" thickBot="1">
      <c r="E18928"/>
    </row>
    <row r="18929" spans="5:5" ht="14.25" thickTop="1" thickBot="1">
      <c r="E18929"/>
    </row>
    <row r="18930" spans="5:5" ht="14.25" thickTop="1" thickBot="1">
      <c r="E18930"/>
    </row>
    <row r="18931" spans="5:5" ht="14.25" thickTop="1" thickBot="1">
      <c r="E18931"/>
    </row>
    <row r="18932" spans="5:5" ht="14.25" thickTop="1" thickBot="1">
      <c r="E18932"/>
    </row>
    <row r="18933" spans="5:5" ht="14.25" thickTop="1" thickBot="1">
      <c r="E18933"/>
    </row>
    <row r="18934" spans="5:5" ht="14.25" thickTop="1" thickBot="1">
      <c r="E18934"/>
    </row>
    <row r="18935" spans="5:5" ht="14.25" thickTop="1" thickBot="1">
      <c r="E18935"/>
    </row>
    <row r="18936" spans="5:5" ht="14.25" thickTop="1" thickBot="1">
      <c r="E18936"/>
    </row>
    <row r="18937" spans="5:5" ht="14.25" thickTop="1" thickBot="1">
      <c r="E18937"/>
    </row>
    <row r="18938" spans="5:5" ht="14.25" thickTop="1" thickBot="1">
      <c r="E18938"/>
    </row>
    <row r="18939" spans="5:5" ht="14.25" thickTop="1" thickBot="1">
      <c r="E18939"/>
    </row>
    <row r="18940" spans="5:5" ht="14.25" thickTop="1" thickBot="1">
      <c r="E18940"/>
    </row>
    <row r="18941" spans="5:5" ht="14.25" thickTop="1" thickBot="1">
      <c r="E18941"/>
    </row>
    <row r="18942" spans="5:5" ht="14.25" thickTop="1" thickBot="1">
      <c r="E18942"/>
    </row>
    <row r="18943" spans="5:5" ht="14.25" thickTop="1" thickBot="1">
      <c r="E18943"/>
    </row>
    <row r="18944" spans="5:5" ht="14.25" thickTop="1" thickBot="1">
      <c r="E18944"/>
    </row>
    <row r="18945" spans="5:5" ht="14.25" thickTop="1" thickBot="1">
      <c r="E18945"/>
    </row>
    <row r="18946" spans="5:5" ht="14.25" thickTop="1" thickBot="1">
      <c r="E18946"/>
    </row>
    <row r="18947" spans="5:5" ht="14.25" thickTop="1" thickBot="1">
      <c r="E18947"/>
    </row>
    <row r="18948" spans="5:5" ht="14.25" thickTop="1" thickBot="1">
      <c r="E18948"/>
    </row>
    <row r="18949" spans="5:5" ht="14.25" thickTop="1" thickBot="1">
      <c r="E18949"/>
    </row>
    <row r="18950" spans="5:5" ht="14.25" thickTop="1" thickBot="1">
      <c r="E18950"/>
    </row>
    <row r="18951" spans="5:5" ht="14.25" thickTop="1" thickBot="1">
      <c r="E18951"/>
    </row>
    <row r="18952" spans="5:5" ht="14.25" thickTop="1" thickBot="1">
      <c r="E18952"/>
    </row>
    <row r="18953" spans="5:5" ht="14.25" thickTop="1" thickBot="1">
      <c r="E18953"/>
    </row>
    <row r="18954" spans="5:5" ht="14.25" thickTop="1" thickBot="1">
      <c r="E18954"/>
    </row>
    <row r="18955" spans="5:5" ht="14.25" thickTop="1" thickBot="1">
      <c r="E18955"/>
    </row>
    <row r="18956" spans="5:5" ht="14.25" thickTop="1" thickBot="1">
      <c r="E18956"/>
    </row>
    <row r="18957" spans="5:5" ht="14.25" thickTop="1" thickBot="1">
      <c r="E18957"/>
    </row>
    <row r="18958" spans="5:5" ht="14.25" thickTop="1" thickBot="1">
      <c r="E18958"/>
    </row>
    <row r="18959" spans="5:5" ht="14.25" thickTop="1" thickBot="1">
      <c r="E18959"/>
    </row>
    <row r="18960" spans="5:5" ht="14.25" thickTop="1" thickBot="1">
      <c r="E18960"/>
    </row>
    <row r="18961" spans="5:5" ht="14.25" thickTop="1" thickBot="1">
      <c r="E18961"/>
    </row>
    <row r="18962" spans="5:5" ht="14.25" thickTop="1" thickBot="1">
      <c r="E18962"/>
    </row>
    <row r="18963" spans="5:5" ht="14.25" thickTop="1" thickBot="1">
      <c r="E18963"/>
    </row>
    <row r="18964" spans="5:5" ht="14.25" thickTop="1" thickBot="1">
      <c r="E18964"/>
    </row>
    <row r="18965" spans="5:5" ht="14.25" thickTop="1" thickBot="1">
      <c r="E18965"/>
    </row>
    <row r="18966" spans="5:5" ht="14.25" thickTop="1" thickBot="1">
      <c r="E18966"/>
    </row>
    <row r="18967" spans="5:5" ht="14.25" thickTop="1" thickBot="1">
      <c r="E18967"/>
    </row>
    <row r="18968" spans="5:5" ht="14.25" thickTop="1" thickBot="1">
      <c r="E18968"/>
    </row>
    <row r="18969" spans="5:5" ht="14.25" thickTop="1" thickBot="1">
      <c r="E18969"/>
    </row>
    <row r="18970" spans="5:5" ht="14.25" thickTop="1" thickBot="1">
      <c r="E18970"/>
    </row>
    <row r="18971" spans="5:5" ht="14.25" thickTop="1" thickBot="1">
      <c r="E18971"/>
    </row>
    <row r="18972" spans="5:5" ht="14.25" thickTop="1" thickBot="1">
      <c r="E18972"/>
    </row>
    <row r="18973" spans="5:5" ht="14.25" thickTop="1" thickBot="1">
      <c r="E18973"/>
    </row>
    <row r="18974" spans="5:5" ht="14.25" thickTop="1" thickBot="1">
      <c r="E18974"/>
    </row>
    <row r="18975" spans="5:5" ht="14.25" thickTop="1" thickBot="1">
      <c r="E18975"/>
    </row>
    <row r="18976" spans="5:5" ht="14.25" thickTop="1" thickBot="1">
      <c r="E18976"/>
    </row>
    <row r="18977" spans="5:5" ht="14.25" thickTop="1" thickBot="1">
      <c r="E18977"/>
    </row>
    <row r="18978" spans="5:5" ht="14.25" thickTop="1" thickBot="1">
      <c r="E18978"/>
    </row>
    <row r="18979" spans="5:5" ht="14.25" thickTop="1" thickBot="1">
      <c r="E18979"/>
    </row>
    <row r="18980" spans="5:5" ht="14.25" thickTop="1" thickBot="1">
      <c r="E18980"/>
    </row>
    <row r="18981" spans="5:5" ht="14.25" thickTop="1" thickBot="1">
      <c r="E18981"/>
    </row>
    <row r="18982" spans="5:5" ht="14.25" thickTop="1" thickBot="1">
      <c r="E18982"/>
    </row>
    <row r="18983" spans="5:5" ht="14.25" thickTop="1" thickBot="1">
      <c r="E18983"/>
    </row>
    <row r="18984" spans="5:5" ht="14.25" thickTop="1" thickBot="1">
      <c r="E18984"/>
    </row>
    <row r="18985" spans="5:5" ht="14.25" thickTop="1" thickBot="1">
      <c r="E18985"/>
    </row>
    <row r="18986" spans="5:5" ht="14.25" thickTop="1" thickBot="1">
      <c r="E18986"/>
    </row>
    <row r="18987" spans="5:5" ht="14.25" thickTop="1" thickBot="1">
      <c r="E18987"/>
    </row>
    <row r="18988" spans="5:5" ht="14.25" thickTop="1" thickBot="1">
      <c r="E18988"/>
    </row>
    <row r="18989" spans="5:5" ht="14.25" thickTop="1" thickBot="1">
      <c r="E18989"/>
    </row>
    <row r="18990" spans="5:5" ht="14.25" thickTop="1" thickBot="1">
      <c r="E18990"/>
    </row>
    <row r="18991" spans="5:5" ht="14.25" thickTop="1" thickBot="1">
      <c r="E18991"/>
    </row>
    <row r="18992" spans="5:5" ht="14.25" thickTop="1" thickBot="1">
      <c r="E18992"/>
    </row>
    <row r="18993" spans="5:5" ht="14.25" thickTop="1" thickBot="1">
      <c r="E18993"/>
    </row>
    <row r="18994" spans="5:5" ht="14.25" thickTop="1" thickBot="1">
      <c r="E18994"/>
    </row>
    <row r="18995" spans="5:5" ht="14.25" thickTop="1" thickBot="1">
      <c r="E18995"/>
    </row>
    <row r="18996" spans="5:5" ht="14.25" thickTop="1" thickBot="1">
      <c r="E18996"/>
    </row>
    <row r="18997" spans="5:5" ht="14.25" thickTop="1" thickBot="1">
      <c r="E18997"/>
    </row>
    <row r="18998" spans="5:5" ht="14.25" thickTop="1" thickBot="1">
      <c r="E18998"/>
    </row>
    <row r="18999" spans="5:5" ht="14.25" thickTop="1" thickBot="1">
      <c r="E18999"/>
    </row>
    <row r="19000" spans="5:5" ht="14.25" thickTop="1" thickBot="1">
      <c r="E19000"/>
    </row>
    <row r="19001" spans="5:5" ht="14.25" thickTop="1" thickBot="1">
      <c r="E19001"/>
    </row>
    <row r="19002" spans="5:5" ht="14.25" thickTop="1" thickBot="1">
      <c r="E19002"/>
    </row>
    <row r="19003" spans="5:5" ht="14.25" thickTop="1" thickBot="1">
      <c r="E19003"/>
    </row>
    <row r="19004" spans="5:5" ht="14.25" thickTop="1" thickBot="1">
      <c r="E19004"/>
    </row>
    <row r="19005" spans="5:5" ht="14.25" thickTop="1" thickBot="1">
      <c r="E19005"/>
    </row>
    <row r="19006" spans="5:5" ht="14.25" thickTop="1" thickBot="1">
      <c r="E19006"/>
    </row>
    <row r="19007" spans="5:5" ht="14.25" thickTop="1" thickBot="1">
      <c r="E19007"/>
    </row>
    <row r="19008" spans="5:5" ht="14.25" thickTop="1" thickBot="1">
      <c r="E19008"/>
    </row>
    <row r="19009" spans="5:5" ht="14.25" thickTop="1" thickBot="1">
      <c r="E19009"/>
    </row>
    <row r="19010" spans="5:5" ht="14.25" thickTop="1" thickBot="1">
      <c r="E19010"/>
    </row>
    <row r="19011" spans="5:5" ht="14.25" thickTop="1" thickBot="1">
      <c r="E19011"/>
    </row>
    <row r="19012" spans="5:5" ht="14.25" thickTop="1" thickBot="1">
      <c r="E19012"/>
    </row>
    <row r="19013" spans="5:5" ht="14.25" thickTop="1" thickBot="1">
      <c r="E19013"/>
    </row>
    <row r="19014" spans="5:5" ht="14.25" thickTop="1" thickBot="1">
      <c r="E19014"/>
    </row>
    <row r="19015" spans="5:5" ht="14.25" thickTop="1" thickBot="1">
      <c r="E19015"/>
    </row>
    <row r="19016" spans="5:5" ht="14.25" thickTop="1" thickBot="1">
      <c r="E19016"/>
    </row>
    <row r="19017" spans="5:5" ht="14.25" thickTop="1" thickBot="1">
      <c r="E19017"/>
    </row>
    <row r="19018" spans="5:5" ht="14.25" thickTop="1" thickBot="1">
      <c r="E19018"/>
    </row>
    <row r="19019" spans="5:5" ht="14.25" thickTop="1" thickBot="1">
      <c r="E19019"/>
    </row>
    <row r="19020" spans="5:5" ht="14.25" thickTop="1" thickBot="1">
      <c r="E19020"/>
    </row>
    <row r="19021" spans="5:5" ht="14.25" thickTop="1" thickBot="1">
      <c r="E19021"/>
    </row>
    <row r="19022" spans="5:5" ht="14.25" thickTop="1" thickBot="1">
      <c r="E19022"/>
    </row>
    <row r="19023" spans="5:5" ht="14.25" thickTop="1" thickBot="1">
      <c r="E19023"/>
    </row>
    <row r="19024" spans="5:5" ht="14.25" thickTop="1" thickBot="1">
      <c r="E19024"/>
    </row>
    <row r="19025" spans="5:5" ht="14.25" thickTop="1" thickBot="1">
      <c r="E19025"/>
    </row>
    <row r="19026" spans="5:5" ht="14.25" thickTop="1" thickBot="1">
      <c r="E19026"/>
    </row>
    <row r="19027" spans="5:5" ht="14.25" thickTop="1" thickBot="1">
      <c r="E19027"/>
    </row>
    <row r="19028" spans="5:5" ht="14.25" thickTop="1" thickBot="1">
      <c r="E19028"/>
    </row>
    <row r="19029" spans="5:5" ht="14.25" thickTop="1" thickBot="1">
      <c r="E19029"/>
    </row>
    <row r="19030" spans="5:5" ht="14.25" thickTop="1" thickBot="1">
      <c r="E19030"/>
    </row>
    <row r="19031" spans="5:5" ht="14.25" thickTop="1" thickBot="1">
      <c r="E19031"/>
    </row>
    <row r="19032" spans="5:5" ht="14.25" thickTop="1" thickBot="1">
      <c r="E19032"/>
    </row>
    <row r="19033" spans="5:5" ht="14.25" thickTop="1" thickBot="1">
      <c r="E19033"/>
    </row>
    <row r="19034" spans="5:5" ht="14.25" thickTop="1" thickBot="1">
      <c r="E19034"/>
    </row>
    <row r="19035" spans="5:5" ht="14.25" thickTop="1" thickBot="1">
      <c r="E19035"/>
    </row>
    <row r="19036" spans="5:5" ht="14.25" thickTop="1" thickBot="1">
      <c r="E19036"/>
    </row>
    <row r="19037" spans="5:5" ht="14.25" thickTop="1" thickBot="1">
      <c r="E19037"/>
    </row>
    <row r="19038" spans="5:5" ht="14.25" thickTop="1" thickBot="1">
      <c r="E19038"/>
    </row>
    <row r="19039" spans="5:5" ht="14.25" thickTop="1" thickBot="1">
      <c r="E19039"/>
    </row>
    <row r="19040" spans="5:5" ht="14.25" thickTop="1" thickBot="1">
      <c r="E19040"/>
    </row>
    <row r="19041" spans="5:5" ht="14.25" thickTop="1" thickBot="1">
      <c r="E19041"/>
    </row>
    <row r="19042" spans="5:5" ht="14.25" thickTop="1" thickBot="1">
      <c r="E19042"/>
    </row>
    <row r="19043" spans="5:5" ht="14.25" thickTop="1" thickBot="1">
      <c r="E19043"/>
    </row>
    <row r="19044" spans="5:5" ht="14.25" thickTop="1" thickBot="1">
      <c r="E19044"/>
    </row>
    <row r="19045" spans="5:5" ht="14.25" thickTop="1" thickBot="1">
      <c r="E19045"/>
    </row>
    <row r="19046" spans="5:5" ht="14.25" thickTop="1" thickBot="1">
      <c r="E19046"/>
    </row>
    <row r="19047" spans="5:5" ht="14.25" thickTop="1" thickBot="1">
      <c r="E19047"/>
    </row>
    <row r="19048" spans="5:5" ht="14.25" thickTop="1" thickBot="1">
      <c r="E19048"/>
    </row>
    <row r="19049" spans="5:5" ht="14.25" thickTop="1" thickBot="1">
      <c r="E19049"/>
    </row>
    <row r="19050" spans="5:5" ht="14.25" thickTop="1" thickBot="1">
      <c r="E19050"/>
    </row>
    <row r="19051" spans="5:5" ht="14.25" thickTop="1" thickBot="1">
      <c r="E19051"/>
    </row>
    <row r="19052" spans="5:5" ht="14.25" thickTop="1" thickBot="1">
      <c r="E19052"/>
    </row>
    <row r="19053" spans="5:5" ht="14.25" thickTop="1" thickBot="1">
      <c r="E19053"/>
    </row>
    <row r="19054" spans="5:5" ht="14.25" thickTop="1" thickBot="1">
      <c r="E19054"/>
    </row>
    <row r="19055" spans="5:5" ht="14.25" thickTop="1" thickBot="1">
      <c r="E19055"/>
    </row>
    <row r="19056" spans="5:5" ht="14.25" thickTop="1" thickBot="1">
      <c r="E19056"/>
    </row>
    <row r="19057" spans="5:5" ht="14.25" thickTop="1" thickBot="1">
      <c r="E19057"/>
    </row>
    <row r="19058" spans="5:5" ht="14.25" thickTop="1" thickBot="1">
      <c r="E19058"/>
    </row>
    <row r="19059" spans="5:5" ht="14.25" thickTop="1" thickBot="1">
      <c r="E19059"/>
    </row>
    <row r="19060" spans="5:5" ht="14.25" thickTop="1" thickBot="1">
      <c r="E19060"/>
    </row>
    <row r="19061" spans="5:5" ht="14.25" thickTop="1" thickBot="1">
      <c r="E19061"/>
    </row>
    <row r="19062" spans="5:5" ht="14.25" thickTop="1" thickBot="1">
      <c r="E19062"/>
    </row>
    <row r="19063" spans="5:5" ht="14.25" thickTop="1" thickBot="1">
      <c r="E19063"/>
    </row>
    <row r="19064" spans="5:5" ht="14.25" thickTop="1" thickBot="1">
      <c r="E19064"/>
    </row>
    <row r="19065" spans="5:5" ht="14.25" thickTop="1" thickBot="1">
      <c r="E19065"/>
    </row>
    <row r="19066" spans="5:5" ht="14.25" thickTop="1" thickBot="1">
      <c r="E19066"/>
    </row>
    <row r="19067" spans="5:5" ht="14.25" thickTop="1" thickBot="1">
      <c r="E19067"/>
    </row>
    <row r="19068" spans="5:5" ht="14.25" thickTop="1" thickBot="1">
      <c r="E19068"/>
    </row>
    <row r="19069" spans="5:5" ht="14.25" thickTop="1" thickBot="1">
      <c r="E19069"/>
    </row>
    <row r="19070" spans="5:5" ht="14.25" thickTop="1" thickBot="1">
      <c r="E19070"/>
    </row>
    <row r="19071" spans="5:5" ht="14.25" thickTop="1" thickBot="1">
      <c r="E19071"/>
    </row>
    <row r="19072" spans="5:5" ht="14.25" thickTop="1" thickBot="1">
      <c r="E19072"/>
    </row>
    <row r="19073" spans="5:5" ht="14.25" thickTop="1" thickBot="1">
      <c r="E19073"/>
    </row>
    <row r="19074" spans="5:5" ht="14.25" thickTop="1" thickBot="1">
      <c r="E19074"/>
    </row>
    <row r="19075" spans="5:5" ht="14.25" thickTop="1" thickBot="1">
      <c r="E19075"/>
    </row>
    <row r="19076" spans="5:5" ht="14.25" thickTop="1" thickBot="1">
      <c r="E19076"/>
    </row>
    <row r="19077" spans="5:5" ht="14.25" thickTop="1" thickBot="1">
      <c r="E19077"/>
    </row>
    <row r="19078" spans="5:5" ht="14.25" thickTop="1" thickBot="1">
      <c r="E19078"/>
    </row>
    <row r="19079" spans="5:5" ht="14.25" thickTop="1" thickBot="1">
      <c r="E19079"/>
    </row>
    <row r="19080" spans="5:5" ht="14.25" thickTop="1" thickBot="1">
      <c r="E19080"/>
    </row>
    <row r="19081" spans="5:5" ht="14.25" thickTop="1" thickBot="1">
      <c r="E19081"/>
    </row>
    <row r="19082" spans="5:5" ht="14.25" thickTop="1" thickBot="1">
      <c r="E19082"/>
    </row>
    <row r="19083" spans="5:5" ht="14.25" thickTop="1" thickBot="1">
      <c r="E19083"/>
    </row>
    <row r="19084" spans="5:5" ht="14.25" thickTop="1" thickBot="1">
      <c r="E19084"/>
    </row>
    <row r="19085" spans="5:5" ht="14.25" thickTop="1" thickBot="1">
      <c r="E19085"/>
    </row>
    <row r="19086" spans="5:5" ht="14.25" thickTop="1" thickBot="1">
      <c r="E19086"/>
    </row>
    <row r="19087" spans="5:5" ht="14.25" thickTop="1" thickBot="1">
      <c r="E19087"/>
    </row>
    <row r="19088" spans="5:5" ht="14.25" thickTop="1" thickBot="1">
      <c r="E19088"/>
    </row>
    <row r="19089" spans="5:5" ht="14.25" thickTop="1" thickBot="1">
      <c r="E19089"/>
    </row>
    <row r="19090" spans="5:5" ht="14.25" thickTop="1" thickBot="1">
      <c r="E19090"/>
    </row>
    <row r="19091" spans="5:5" ht="14.25" thickTop="1" thickBot="1">
      <c r="E19091"/>
    </row>
    <row r="19092" spans="5:5" ht="14.25" thickTop="1" thickBot="1">
      <c r="E19092"/>
    </row>
    <row r="19093" spans="5:5" ht="14.25" thickTop="1" thickBot="1">
      <c r="E19093"/>
    </row>
    <row r="19094" spans="5:5" ht="14.25" thickTop="1" thickBot="1">
      <c r="E19094"/>
    </row>
    <row r="19095" spans="5:5" ht="14.25" thickTop="1" thickBot="1">
      <c r="E19095"/>
    </row>
    <row r="19096" spans="5:5" ht="14.25" thickTop="1" thickBot="1">
      <c r="E19096"/>
    </row>
    <row r="19097" spans="5:5" ht="14.25" thickTop="1" thickBot="1">
      <c r="E19097"/>
    </row>
    <row r="19098" spans="5:5" ht="14.25" thickTop="1" thickBot="1">
      <c r="E19098"/>
    </row>
    <row r="19099" spans="5:5" ht="14.25" thickTop="1" thickBot="1">
      <c r="E19099"/>
    </row>
    <row r="19100" spans="5:5" ht="14.25" thickTop="1" thickBot="1">
      <c r="E19100"/>
    </row>
    <row r="19101" spans="5:5" ht="14.25" thickTop="1" thickBot="1">
      <c r="E19101"/>
    </row>
    <row r="19102" spans="5:5" ht="14.25" thickTop="1" thickBot="1">
      <c r="E19102"/>
    </row>
    <row r="19103" spans="5:5" ht="14.25" thickTop="1" thickBot="1">
      <c r="E19103"/>
    </row>
    <row r="19104" spans="5:5" ht="14.25" thickTop="1" thickBot="1">
      <c r="E19104"/>
    </row>
    <row r="19105" spans="5:5" ht="14.25" thickTop="1" thickBot="1">
      <c r="E19105"/>
    </row>
    <row r="19106" spans="5:5" ht="14.25" thickTop="1" thickBot="1">
      <c r="E19106"/>
    </row>
    <row r="19107" spans="5:5" ht="14.25" thickTop="1" thickBot="1">
      <c r="E19107"/>
    </row>
    <row r="19108" spans="5:5" ht="14.25" thickTop="1" thickBot="1">
      <c r="E19108"/>
    </row>
    <row r="19109" spans="5:5" ht="14.25" thickTop="1" thickBot="1">
      <c r="E19109"/>
    </row>
    <row r="19110" spans="5:5" ht="14.25" thickTop="1" thickBot="1">
      <c r="E19110"/>
    </row>
    <row r="19111" spans="5:5" ht="14.25" thickTop="1" thickBot="1">
      <c r="E19111"/>
    </row>
    <row r="19112" spans="5:5" ht="14.25" thickTop="1" thickBot="1">
      <c r="E19112"/>
    </row>
    <row r="19113" spans="5:5" ht="14.25" thickTop="1" thickBot="1">
      <c r="E19113"/>
    </row>
    <row r="19114" spans="5:5" ht="14.25" thickTop="1" thickBot="1">
      <c r="E19114"/>
    </row>
    <row r="19115" spans="5:5" ht="14.25" thickTop="1" thickBot="1">
      <c r="E19115"/>
    </row>
    <row r="19116" spans="5:5" ht="14.25" thickTop="1" thickBot="1">
      <c r="E19116"/>
    </row>
    <row r="19117" spans="5:5" ht="14.25" thickTop="1" thickBot="1">
      <c r="E19117"/>
    </row>
    <row r="19118" spans="5:5" ht="14.25" thickTop="1" thickBot="1">
      <c r="E19118"/>
    </row>
    <row r="19119" spans="5:5" ht="14.25" thickTop="1" thickBot="1">
      <c r="E19119"/>
    </row>
    <row r="19120" spans="5:5" ht="14.25" thickTop="1" thickBot="1">
      <c r="E19120"/>
    </row>
    <row r="19121" spans="5:5" ht="14.25" thickTop="1" thickBot="1">
      <c r="E19121"/>
    </row>
    <row r="19122" spans="5:5" ht="14.25" thickTop="1" thickBot="1">
      <c r="E19122"/>
    </row>
    <row r="19123" spans="5:5" ht="14.25" thickTop="1" thickBot="1">
      <c r="E19123"/>
    </row>
    <row r="19124" spans="5:5" ht="14.25" thickTop="1" thickBot="1">
      <c r="E19124"/>
    </row>
    <row r="19125" spans="5:5" ht="14.25" thickTop="1" thickBot="1">
      <c r="E19125"/>
    </row>
    <row r="19126" spans="5:5" ht="14.25" thickTop="1" thickBot="1">
      <c r="E19126"/>
    </row>
    <row r="19127" spans="5:5" ht="14.25" thickTop="1" thickBot="1">
      <c r="E19127"/>
    </row>
    <row r="19128" spans="5:5" ht="14.25" thickTop="1" thickBot="1">
      <c r="E19128"/>
    </row>
    <row r="19129" spans="5:5" ht="14.25" thickTop="1" thickBot="1">
      <c r="E19129"/>
    </row>
    <row r="19130" spans="5:5" ht="14.25" thickTop="1" thickBot="1">
      <c r="E19130"/>
    </row>
    <row r="19131" spans="5:5" ht="14.25" thickTop="1" thickBot="1">
      <c r="E19131"/>
    </row>
    <row r="19132" spans="5:5" ht="14.25" thickTop="1" thickBot="1">
      <c r="E19132"/>
    </row>
    <row r="19133" spans="5:5" ht="14.25" thickTop="1" thickBot="1">
      <c r="E19133"/>
    </row>
    <row r="19134" spans="5:5" ht="14.25" thickTop="1" thickBot="1">
      <c r="E19134"/>
    </row>
    <row r="19135" spans="5:5" ht="14.25" thickTop="1" thickBot="1">
      <c r="E19135"/>
    </row>
    <row r="19136" spans="5:5" ht="14.25" thickTop="1" thickBot="1">
      <c r="E19136"/>
    </row>
    <row r="19137" spans="5:5" ht="14.25" thickTop="1" thickBot="1">
      <c r="E19137"/>
    </row>
    <row r="19138" spans="5:5" ht="14.25" thickTop="1" thickBot="1">
      <c r="E19138"/>
    </row>
    <row r="19139" spans="5:5" ht="14.25" thickTop="1" thickBot="1">
      <c r="E19139"/>
    </row>
    <row r="19140" spans="5:5" ht="14.25" thickTop="1" thickBot="1">
      <c r="E19140"/>
    </row>
    <row r="19141" spans="5:5" ht="14.25" thickTop="1" thickBot="1">
      <c r="E19141"/>
    </row>
    <row r="19142" spans="5:5" ht="14.25" thickTop="1" thickBot="1">
      <c r="E19142"/>
    </row>
    <row r="19143" spans="5:5" ht="14.25" thickTop="1" thickBot="1">
      <c r="E19143"/>
    </row>
    <row r="19144" spans="5:5" ht="14.25" thickTop="1" thickBot="1">
      <c r="E19144"/>
    </row>
    <row r="19145" spans="5:5" ht="14.25" thickTop="1" thickBot="1">
      <c r="E19145"/>
    </row>
    <row r="19146" spans="5:5" ht="14.25" thickTop="1" thickBot="1">
      <c r="E19146"/>
    </row>
    <row r="19147" spans="5:5" ht="14.25" thickTop="1" thickBot="1">
      <c r="E19147"/>
    </row>
    <row r="19148" spans="5:5" ht="14.25" thickTop="1" thickBot="1">
      <c r="E19148"/>
    </row>
    <row r="19149" spans="5:5" ht="14.25" thickTop="1" thickBot="1">
      <c r="E19149"/>
    </row>
    <row r="19150" spans="5:5" ht="14.25" thickTop="1" thickBot="1">
      <c r="E19150"/>
    </row>
    <row r="19151" spans="5:5" ht="14.25" thickTop="1" thickBot="1">
      <c r="E19151"/>
    </row>
    <row r="19152" spans="5:5" ht="14.25" thickTop="1" thickBot="1">
      <c r="E19152"/>
    </row>
    <row r="19153" spans="5:5" ht="14.25" thickTop="1" thickBot="1">
      <c r="E19153"/>
    </row>
    <row r="19154" spans="5:5" ht="14.25" thickTop="1" thickBot="1">
      <c r="E19154"/>
    </row>
    <row r="19155" spans="5:5" ht="14.25" thickTop="1" thickBot="1">
      <c r="E19155"/>
    </row>
    <row r="19156" spans="5:5" ht="14.25" thickTop="1" thickBot="1">
      <c r="E19156"/>
    </row>
    <row r="19157" spans="5:5" ht="14.25" thickTop="1" thickBot="1">
      <c r="E19157"/>
    </row>
    <row r="19158" spans="5:5" ht="14.25" thickTop="1" thickBot="1">
      <c r="E19158"/>
    </row>
    <row r="19159" spans="5:5" ht="14.25" thickTop="1" thickBot="1">
      <c r="E19159"/>
    </row>
    <row r="19160" spans="5:5" ht="14.25" thickTop="1" thickBot="1">
      <c r="E19160"/>
    </row>
    <row r="19161" spans="5:5" ht="14.25" thickTop="1" thickBot="1">
      <c r="E19161"/>
    </row>
    <row r="19162" spans="5:5" ht="14.25" thickTop="1" thickBot="1">
      <c r="E19162"/>
    </row>
    <row r="19163" spans="5:5" ht="14.25" thickTop="1" thickBot="1">
      <c r="E19163"/>
    </row>
    <row r="19164" spans="5:5" ht="14.25" thickTop="1" thickBot="1">
      <c r="E19164"/>
    </row>
    <row r="19165" spans="5:5" ht="14.25" thickTop="1" thickBot="1">
      <c r="E19165"/>
    </row>
    <row r="19166" spans="5:5" ht="14.25" thickTop="1" thickBot="1">
      <c r="E19166"/>
    </row>
    <row r="19167" spans="5:5" ht="14.25" thickTop="1" thickBot="1">
      <c r="E19167"/>
    </row>
    <row r="19168" spans="5:5" ht="14.25" thickTop="1" thickBot="1">
      <c r="E19168"/>
    </row>
    <row r="19169" spans="5:5" ht="14.25" thickTop="1" thickBot="1">
      <c r="E19169"/>
    </row>
    <row r="19170" spans="5:5" ht="14.25" thickTop="1" thickBot="1">
      <c r="E19170"/>
    </row>
    <row r="19171" spans="5:5" ht="14.25" thickTop="1" thickBot="1">
      <c r="E19171"/>
    </row>
    <row r="19172" spans="5:5" ht="14.25" thickTop="1" thickBot="1">
      <c r="E19172"/>
    </row>
    <row r="19173" spans="5:5" ht="14.25" thickTop="1" thickBot="1">
      <c r="E19173"/>
    </row>
    <row r="19174" spans="5:5" ht="14.25" thickTop="1" thickBot="1">
      <c r="E19174"/>
    </row>
    <row r="19175" spans="5:5" ht="14.25" thickTop="1" thickBot="1">
      <c r="E19175"/>
    </row>
    <row r="19176" spans="5:5" ht="14.25" thickTop="1" thickBot="1">
      <c r="E19176"/>
    </row>
    <row r="19177" spans="5:5" ht="14.25" thickTop="1" thickBot="1">
      <c r="E19177"/>
    </row>
    <row r="19178" spans="5:5" ht="14.25" thickTop="1" thickBot="1">
      <c r="E19178"/>
    </row>
    <row r="19179" spans="5:5" ht="14.25" thickTop="1" thickBot="1">
      <c r="E19179"/>
    </row>
    <row r="19180" spans="5:5" ht="14.25" thickTop="1" thickBot="1">
      <c r="E19180"/>
    </row>
    <row r="19181" spans="5:5" ht="14.25" thickTop="1" thickBot="1">
      <c r="E19181"/>
    </row>
    <row r="19182" spans="5:5" ht="14.25" thickTop="1" thickBot="1">
      <c r="E19182"/>
    </row>
    <row r="19183" spans="5:5" ht="14.25" thickTop="1" thickBot="1">
      <c r="E19183"/>
    </row>
    <row r="19184" spans="5:5" ht="14.25" thickTop="1" thickBot="1">
      <c r="E19184"/>
    </row>
    <row r="19185" spans="5:5" ht="14.25" thickTop="1" thickBot="1">
      <c r="E19185"/>
    </row>
    <row r="19186" spans="5:5" ht="14.25" thickTop="1" thickBot="1">
      <c r="E19186"/>
    </row>
    <row r="19187" spans="5:5" ht="14.25" thickTop="1" thickBot="1">
      <c r="E19187"/>
    </row>
    <row r="19188" spans="5:5" ht="14.25" thickTop="1" thickBot="1">
      <c r="E19188"/>
    </row>
    <row r="19189" spans="5:5" ht="14.25" thickTop="1" thickBot="1">
      <c r="E19189"/>
    </row>
    <row r="19190" spans="5:5" ht="14.25" thickTop="1" thickBot="1">
      <c r="E19190"/>
    </row>
    <row r="19191" spans="5:5" ht="14.25" thickTop="1" thickBot="1">
      <c r="E19191"/>
    </row>
    <row r="19192" spans="5:5" ht="14.25" thickTop="1" thickBot="1">
      <c r="E19192"/>
    </row>
    <row r="19193" spans="5:5" ht="14.25" thickTop="1" thickBot="1">
      <c r="E19193"/>
    </row>
    <row r="19194" spans="5:5" ht="14.25" thickTop="1" thickBot="1">
      <c r="E19194"/>
    </row>
    <row r="19195" spans="5:5" ht="14.25" thickTop="1" thickBot="1">
      <c r="E19195"/>
    </row>
    <row r="19196" spans="5:5" ht="14.25" thickTop="1" thickBot="1">
      <c r="E19196"/>
    </row>
    <row r="19197" spans="5:5" ht="14.25" thickTop="1" thickBot="1">
      <c r="E19197"/>
    </row>
    <row r="19198" spans="5:5" ht="14.25" thickTop="1" thickBot="1">
      <c r="E19198"/>
    </row>
    <row r="19199" spans="5:5" ht="14.25" thickTop="1" thickBot="1">
      <c r="E19199"/>
    </row>
    <row r="19200" spans="5:5" ht="14.25" thickTop="1" thickBot="1">
      <c r="E19200"/>
    </row>
    <row r="19201" spans="5:5" ht="14.25" thickTop="1" thickBot="1">
      <c r="E19201"/>
    </row>
    <row r="19202" spans="5:5" ht="14.25" thickTop="1" thickBot="1">
      <c r="E19202"/>
    </row>
    <row r="19203" spans="5:5" ht="14.25" thickTop="1" thickBot="1">
      <c r="E19203"/>
    </row>
    <row r="19204" spans="5:5" ht="14.25" thickTop="1" thickBot="1">
      <c r="E19204"/>
    </row>
    <row r="19205" spans="5:5" ht="14.25" thickTop="1" thickBot="1">
      <c r="E19205"/>
    </row>
    <row r="19206" spans="5:5" ht="14.25" thickTop="1" thickBot="1">
      <c r="E19206"/>
    </row>
    <row r="19207" spans="5:5" ht="14.25" thickTop="1" thickBot="1">
      <c r="E19207"/>
    </row>
    <row r="19208" spans="5:5" ht="14.25" thickTop="1" thickBot="1">
      <c r="E19208"/>
    </row>
    <row r="19209" spans="5:5" ht="14.25" thickTop="1" thickBot="1">
      <c r="E19209"/>
    </row>
    <row r="19210" spans="5:5" ht="14.25" thickTop="1" thickBot="1">
      <c r="E19210"/>
    </row>
    <row r="19211" spans="5:5" ht="14.25" thickTop="1" thickBot="1">
      <c r="E19211"/>
    </row>
    <row r="19212" spans="5:5" ht="14.25" thickTop="1" thickBot="1">
      <c r="E19212"/>
    </row>
    <row r="19213" spans="5:5" ht="14.25" thickTop="1" thickBot="1">
      <c r="E19213"/>
    </row>
    <row r="19214" spans="5:5" ht="14.25" thickTop="1" thickBot="1">
      <c r="E19214"/>
    </row>
    <row r="19215" spans="5:5" ht="14.25" thickTop="1" thickBot="1">
      <c r="E19215"/>
    </row>
    <row r="19216" spans="5:5" ht="14.25" thickTop="1" thickBot="1">
      <c r="E19216"/>
    </row>
    <row r="19217" spans="5:5" ht="14.25" thickTop="1" thickBot="1">
      <c r="E19217"/>
    </row>
    <row r="19218" spans="5:5" ht="14.25" thickTop="1" thickBot="1">
      <c r="E19218"/>
    </row>
    <row r="19219" spans="5:5" ht="14.25" thickTop="1" thickBot="1">
      <c r="E19219"/>
    </row>
    <row r="19220" spans="5:5" ht="14.25" thickTop="1" thickBot="1">
      <c r="E19220"/>
    </row>
    <row r="19221" spans="5:5" ht="14.25" thickTop="1" thickBot="1">
      <c r="E19221"/>
    </row>
    <row r="19222" spans="5:5" ht="14.25" thickTop="1" thickBot="1">
      <c r="E19222"/>
    </row>
    <row r="19223" spans="5:5" ht="14.25" thickTop="1" thickBot="1">
      <c r="E19223"/>
    </row>
    <row r="19224" spans="5:5" ht="14.25" thickTop="1" thickBot="1">
      <c r="E19224"/>
    </row>
    <row r="19225" spans="5:5" ht="14.25" thickTop="1" thickBot="1">
      <c r="E19225"/>
    </row>
    <row r="19226" spans="5:5" ht="14.25" thickTop="1" thickBot="1">
      <c r="E19226"/>
    </row>
    <row r="19227" spans="5:5" ht="14.25" thickTop="1" thickBot="1">
      <c r="E19227"/>
    </row>
    <row r="19228" spans="5:5" ht="14.25" thickTop="1" thickBot="1">
      <c r="E19228"/>
    </row>
    <row r="19229" spans="5:5" ht="14.25" thickTop="1" thickBot="1">
      <c r="E19229"/>
    </row>
    <row r="19230" spans="5:5" ht="14.25" thickTop="1" thickBot="1">
      <c r="E19230"/>
    </row>
    <row r="19231" spans="5:5" ht="14.25" thickTop="1" thickBot="1">
      <c r="E19231"/>
    </row>
    <row r="19232" spans="5:5" ht="14.25" thickTop="1" thickBot="1">
      <c r="E19232"/>
    </row>
    <row r="19233" spans="5:5" ht="14.25" thickTop="1" thickBot="1">
      <c r="E19233"/>
    </row>
    <row r="19234" spans="5:5" ht="14.25" thickTop="1" thickBot="1">
      <c r="E19234"/>
    </row>
    <row r="19235" spans="5:5" ht="14.25" thickTop="1" thickBot="1">
      <c r="E19235"/>
    </row>
    <row r="19236" spans="5:5" ht="14.25" thickTop="1" thickBot="1">
      <c r="E19236"/>
    </row>
    <row r="19237" spans="5:5" ht="14.25" thickTop="1" thickBot="1">
      <c r="E19237"/>
    </row>
    <row r="19238" spans="5:5" ht="14.25" thickTop="1" thickBot="1">
      <c r="E19238"/>
    </row>
    <row r="19239" spans="5:5" ht="14.25" thickTop="1" thickBot="1">
      <c r="E19239"/>
    </row>
    <row r="19240" spans="5:5" ht="14.25" thickTop="1" thickBot="1">
      <c r="E19240"/>
    </row>
    <row r="19241" spans="5:5" ht="14.25" thickTop="1" thickBot="1">
      <c r="E19241"/>
    </row>
    <row r="19242" spans="5:5" ht="14.25" thickTop="1" thickBot="1">
      <c r="E19242"/>
    </row>
    <row r="19243" spans="5:5" ht="14.25" thickTop="1" thickBot="1">
      <c r="E19243"/>
    </row>
    <row r="19244" spans="5:5" ht="14.25" thickTop="1" thickBot="1">
      <c r="E19244"/>
    </row>
    <row r="19245" spans="5:5" ht="14.25" thickTop="1" thickBot="1">
      <c r="E19245"/>
    </row>
    <row r="19246" spans="5:5" ht="14.25" thickTop="1" thickBot="1">
      <c r="E19246"/>
    </row>
    <row r="19247" spans="5:5" ht="14.25" thickTop="1" thickBot="1">
      <c r="E19247"/>
    </row>
    <row r="19248" spans="5:5" ht="14.25" thickTop="1" thickBot="1">
      <c r="E19248"/>
    </row>
    <row r="19249" spans="5:5" ht="14.25" thickTop="1" thickBot="1">
      <c r="E19249"/>
    </row>
    <row r="19250" spans="5:5" ht="14.25" thickTop="1" thickBot="1">
      <c r="E19250"/>
    </row>
    <row r="19251" spans="5:5" ht="14.25" thickTop="1" thickBot="1">
      <c r="E19251"/>
    </row>
    <row r="19252" spans="5:5" ht="14.25" thickTop="1" thickBot="1">
      <c r="E19252"/>
    </row>
    <row r="19253" spans="5:5" ht="14.25" thickTop="1" thickBot="1">
      <c r="E19253"/>
    </row>
    <row r="19254" spans="5:5" ht="14.25" thickTop="1" thickBot="1">
      <c r="E19254"/>
    </row>
    <row r="19255" spans="5:5" ht="14.25" thickTop="1" thickBot="1">
      <c r="E19255"/>
    </row>
    <row r="19256" spans="5:5" ht="14.25" thickTop="1" thickBot="1">
      <c r="E19256"/>
    </row>
    <row r="19257" spans="5:5" ht="14.25" thickTop="1" thickBot="1">
      <c r="E19257"/>
    </row>
    <row r="19258" spans="5:5" ht="14.25" thickTop="1" thickBot="1">
      <c r="E19258"/>
    </row>
    <row r="19259" spans="5:5" ht="14.25" thickTop="1" thickBot="1">
      <c r="E19259"/>
    </row>
    <row r="19260" spans="5:5" ht="14.25" thickTop="1" thickBot="1">
      <c r="E19260"/>
    </row>
    <row r="19261" spans="5:5" ht="14.25" thickTop="1" thickBot="1">
      <c r="E19261"/>
    </row>
    <row r="19262" spans="5:5" ht="14.25" thickTop="1" thickBot="1">
      <c r="E19262"/>
    </row>
    <row r="19263" spans="5:5" ht="14.25" thickTop="1" thickBot="1">
      <c r="E19263"/>
    </row>
    <row r="19264" spans="5:5" ht="14.25" thickTop="1" thickBot="1">
      <c r="E19264"/>
    </row>
    <row r="19265" spans="5:5" ht="14.25" thickTop="1" thickBot="1">
      <c r="E19265"/>
    </row>
    <row r="19266" spans="5:5" ht="14.25" thickTop="1" thickBot="1">
      <c r="E19266"/>
    </row>
    <row r="19267" spans="5:5" ht="14.25" thickTop="1" thickBot="1">
      <c r="E19267"/>
    </row>
    <row r="19268" spans="5:5" ht="14.25" thickTop="1" thickBot="1">
      <c r="E19268"/>
    </row>
    <row r="19269" spans="5:5" ht="14.25" thickTop="1" thickBot="1">
      <c r="E19269"/>
    </row>
    <row r="19270" spans="5:5" ht="14.25" thickTop="1" thickBot="1">
      <c r="E19270"/>
    </row>
    <row r="19271" spans="5:5" ht="14.25" thickTop="1" thickBot="1">
      <c r="E19271"/>
    </row>
    <row r="19272" spans="5:5" ht="14.25" thickTop="1" thickBot="1">
      <c r="E19272"/>
    </row>
    <row r="19273" spans="5:5" ht="14.25" thickTop="1" thickBot="1">
      <c r="E19273"/>
    </row>
    <row r="19274" spans="5:5" ht="14.25" thickTop="1" thickBot="1">
      <c r="E19274"/>
    </row>
    <row r="19275" spans="5:5" ht="14.25" thickTop="1" thickBot="1">
      <c r="E19275"/>
    </row>
    <row r="19276" spans="5:5" ht="14.25" thickTop="1" thickBot="1">
      <c r="E19276"/>
    </row>
    <row r="19277" spans="5:5" ht="14.25" thickTop="1" thickBot="1">
      <c r="E19277"/>
    </row>
    <row r="19278" spans="5:5" ht="14.25" thickTop="1" thickBot="1">
      <c r="E19278"/>
    </row>
    <row r="19279" spans="5:5" ht="14.25" thickTop="1" thickBot="1">
      <c r="E19279"/>
    </row>
    <row r="19280" spans="5:5" ht="14.25" thickTop="1" thickBot="1">
      <c r="E19280"/>
    </row>
    <row r="19281" spans="5:5" ht="14.25" thickTop="1" thickBot="1">
      <c r="E19281"/>
    </row>
    <row r="19282" spans="5:5" ht="14.25" thickTop="1" thickBot="1">
      <c r="E19282"/>
    </row>
    <row r="19283" spans="5:5" ht="14.25" thickTop="1" thickBot="1">
      <c r="E19283"/>
    </row>
    <row r="19284" spans="5:5" ht="14.25" thickTop="1" thickBot="1">
      <c r="E19284"/>
    </row>
    <row r="19285" spans="5:5" ht="14.25" thickTop="1" thickBot="1">
      <c r="E19285"/>
    </row>
    <row r="19286" spans="5:5" ht="14.25" thickTop="1" thickBot="1">
      <c r="E19286"/>
    </row>
    <row r="19287" spans="5:5" ht="14.25" thickTop="1" thickBot="1">
      <c r="E19287"/>
    </row>
    <row r="19288" spans="5:5" ht="14.25" thickTop="1" thickBot="1">
      <c r="E19288"/>
    </row>
    <row r="19289" spans="5:5" ht="14.25" thickTop="1" thickBot="1">
      <c r="E19289"/>
    </row>
    <row r="19290" spans="5:5" ht="14.25" thickTop="1" thickBot="1">
      <c r="E19290"/>
    </row>
    <row r="19291" spans="5:5" ht="14.25" thickTop="1" thickBot="1">
      <c r="E19291"/>
    </row>
    <row r="19292" spans="5:5" ht="14.25" thickTop="1" thickBot="1">
      <c r="E19292"/>
    </row>
    <row r="19293" spans="5:5" ht="14.25" thickTop="1" thickBot="1">
      <c r="E19293"/>
    </row>
    <row r="19294" spans="5:5" ht="14.25" thickTop="1" thickBot="1">
      <c r="E19294"/>
    </row>
    <row r="19295" spans="5:5" ht="14.25" thickTop="1" thickBot="1">
      <c r="E19295"/>
    </row>
    <row r="19296" spans="5:5" ht="14.25" thickTop="1" thickBot="1">
      <c r="E19296"/>
    </row>
    <row r="19297" spans="5:5" ht="14.25" thickTop="1" thickBot="1">
      <c r="E19297"/>
    </row>
    <row r="19298" spans="5:5" ht="14.25" thickTop="1" thickBot="1">
      <c r="E19298"/>
    </row>
    <row r="19299" spans="5:5" ht="14.25" thickTop="1" thickBot="1">
      <c r="E19299"/>
    </row>
    <row r="19300" spans="5:5" ht="14.25" thickTop="1" thickBot="1">
      <c r="E19300"/>
    </row>
    <row r="19301" spans="5:5" ht="14.25" thickTop="1" thickBot="1">
      <c r="E19301"/>
    </row>
    <row r="19302" spans="5:5" ht="14.25" thickTop="1" thickBot="1">
      <c r="E19302"/>
    </row>
    <row r="19303" spans="5:5" ht="14.25" thickTop="1" thickBot="1">
      <c r="E19303"/>
    </row>
    <row r="19304" spans="5:5" ht="14.25" thickTop="1" thickBot="1">
      <c r="E19304"/>
    </row>
    <row r="19305" spans="5:5" ht="14.25" thickTop="1" thickBot="1">
      <c r="E19305"/>
    </row>
    <row r="19306" spans="5:5" ht="14.25" thickTop="1" thickBot="1">
      <c r="E19306"/>
    </row>
    <row r="19307" spans="5:5" ht="14.25" thickTop="1" thickBot="1">
      <c r="E19307"/>
    </row>
    <row r="19308" spans="5:5" ht="14.25" thickTop="1" thickBot="1">
      <c r="E19308"/>
    </row>
    <row r="19309" spans="5:5" ht="14.25" thickTop="1" thickBot="1">
      <c r="E19309"/>
    </row>
    <row r="19310" spans="5:5" ht="14.25" thickTop="1" thickBot="1">
      <c r="E19310"/>
    </row>
    <row r="19311" spans="5:5" ht="14.25" thickTop="1" thickBot="1">
      <c r="E19311"/>
    </row>
    <row r="19312" spans="5:5" ht="14.25" thickTop="1" thickBot="1">
      <c r="E19312"/>
    </row>
    <row r="19313" spans="5:5" ht="14.25" thickTop="1" thickBot="1">
      <c r="E19313"/>
    </row>
    <row r="19314" spans="5:5" ht="14.25" thickTop="1" thickBot="1">
      <c r="E19314"/>
    </row>
    <row r="19315" spans="5:5" ht="14.25" thickTop="1" thickBot="1">
      <c r="E19315"/>
    </row>
    <row r="19316" spans="5:5" ht="14.25" thickTop="1" thickBot="1">
      <c r="E19316"/>
    </row>
    <row r="19317" spans="5:5" ht="14.25" thickTop="1" thickBot="1">
      <c r="E19317"/>
    </row>
    <row r="19318" spans="5:5" ht="14.25" thickTop="1" thickBot="1">
      <c r="E19318"/>
    </row>
    <row r="19319" spans="5:5" ht="14.25" thickTop="1" thickBot="1">
      <c r="E19319"/>
    </row>
    <row r="19320" spans="5:5" ht="14.25" thickTop="1" thickBot="1">
      <c r="E19320"/>
    </row>
    <row r="19321" spans="5:5" ht="14.25" thickTop="1" thickBot="1">
      <c r="E19321"/>
    </row>
    <row r="19322" spans="5:5" ht="14.25" thickTop="1" thickBot="1">
      <c r="E19322"/>
    </row>
    <row r="19323" spans="5:5" ht="14.25" thickTop="1" thickBot="1">
      <c r="E19323"/>
    </row>
    <row r="19324" spans="5:5" ht="14.25" thickTop="1" thickBot="1">
      <c r="E19324"/>
    </row>
    <row r="19325" spans="5:5" ht="14.25" thickTop="1" thickBot="1">
      <c r="E19325"/>
    </row>
    <row r="19326" spans="5:5" ht="14.25" thickTop="1" thickBot="1">
      <c r="E19326"/>
    </row>
    <row r="19327" spans="5:5" ht="14.25" thickTop="1" thickBot="1">
      <c r="E19327"/>
    </row>
    <row r="19328" spans="5:5" ht="14.25" thickTop="1" thickBot="1">
      <c r="E19328"/>
    </row>
    <row r="19329" spans="5:5" ht="14.25" thickTop="1" thickBot="1">
      <c r="E19329"/>
    </row>
    <row r="19330" spans="5:5" ht="14.25" thickTop="1" thickBot="1">
      <c r="E19330"/>
    </row>
    <row r="19331" spans="5:5" ht="14.25" thickTop="1" thickBot="1">
      <c r="E19331"/>
    </row>
    <row r="19332" spans="5:5" ht="14.25" thickTop="1" thickBot="1">
      <c r="E19332"/>
    </row>
    <row r="19333" spans="5:5" ht="14.25" thickTop="1" thickBot="1">
      <c r="E19333"/>
    </row>
    <row r="19334" spans="5:5" ht="14.25" thickTop="1" thickBot="1">
      <c r="E19334"/>
    </row>
    <row r="19335" spans="5:5" ht="14.25" thickTop="1" thickBot="1">
      <c r="E19335"/>
    </row>
    <row r="19336" spans="5:5" ht="14.25" thickTop="1" thickBot="1">
      <c r="E19336"/>
    </row>
    <row r="19337" spans="5:5" ht="14.25" thickTop="1" thickBot="1">
      <c r="E19337"/>
    </row>
    <row r="19338" spans="5:5" ht="14.25" thickTop="1" thickBot="1">
      <c r="E19338"/>
    </row>
    <row r="19339" spans="5:5" ht="14.25" thickTop="1" thickBot="1">
      <c r="E19339"/>
    </row>
    <row r="19340" spans="5:5" ht="14.25" thickTop="1" thickBot="1">
      <c r="E19340"/>
    </row>
    <row r="19341" spans="5:5" ht="14.25" thickTop="1" thickBot="1">
      <c r="E19341"/>
    </row>
    <row r="19342" spans="5:5" ht="14.25" thickTop="1" thickBot="1">
      <c r="E19342"/>
    </row>
    <row r="19343" spans="5:5" ht="14.25" thickTop="1" thickBot="1">
      <c r="E19343"/>
    </row>
    <row r="19344" spans="5:5" ht="14.25" thickTop="1" thickBot="1">
      <c r="E19344"/>
    </row>
    <row r="19345" spans="5:5" ht="14.25" thickTop="1" thickBot="1">
      <c r="E19345"/>
    </row>
    <row r="19346" spans="5:5" ht="14.25" thickTop="1" thickBot="1">
      <c r="E19346"/>
    </row>
    <row r="19347" spans="5:5" ht="14.25" thickTop="1" thickBot="1">
      <c r="E19347"/>
    </row>
    <row r="19348" spans="5:5" ht="14.25" thickTop="1" thickBot="1">
      <c r="E19348"/>
    </row>
    <row r="19349" spans="5:5" ht="14.25" thickTop="1" thickBot="1">
      <c r="E19349"/>
    </row>
    <row r="19350" spans="5:5" ht="14.25" thickTop="1" thickBot="1">
      <c r="E19350"/>
    </row>
    <row r="19351" spans="5:5" ht="14.25" thickTop="1" thickBot="1">
      <c r="E19351"/>
    </row>
    <row r="19352" spans="5:5" ht="14.25" thickTop="1" thickBot="1">
      <c r="E19352"/>
    </row>
    <row r="19353" spans="5:5" ht="14.25" thickTop="1" thickBot="1">
      <c r="E19353"/>
    </row>
    <row r="19354" spans="5:5" ht="14.25" thickTop="1" thickBot="1">
      <c r="E19354"/>
    </row>
    <row r="19355" spans="5:5" ht="14.25" thickTop="1" thickBot="1">
      <c r="E19355"/>
    </row>
    <row r="19356" spans="5:5" ht="14.25" thickTop="1" thickBot="1">
      <c r="E19356"/>
    </row>
    <row r="19357" spans="5:5" ht="14.25" thickTop="1" thickBot="1">
      <c r="E19357"/>
    </row>
    <row r="19358" spans="5:5" ht="14.25" thickTop="1" thickBot="1">
      <c r="E19358"/>
    </row>
    <row r="19359" spans="5:5" ht="14.25" thickTop="1" thickBot="1">
      <c r="E19359"/>
    </row>
    <row r="19360" spans="5:5" ht="14.25" thickTop="1" thickBot="1">
      <c r="E19360"/>
    </row>
    <row r="19361" spans="5:5" ht="14.25" thickTop="1" thickBot="1">
      <c r="E19361"/>
    </row>
    <row r="19362" spans="5:5" ht="14.25" thickTop="1" thickBot="1">
      <c r="E19362"/>
    </row>
    <row r="19363" spans="5:5" ht="14.25" thickTop="1" thickBot="1">
      <c r="E19363"/>
    </row>
    <row r="19364" spans="5:5" ht="14.25" thickTop="1" thickBot="1">
      <c r="E19364"/>
    </row>
    <row r="19365" spans="5:5" ht="14.25" thickTop="1" thickBot="1">
      <c r="E19365"/>
    </row>
    <row r="19366" spans="5:5" ht="14.25" thickTop="1" thickBot="1">
      <c r="E19366"/>
    </row>
    <row r="19367" spans="5:5" ht="14.25" thickTop="1" thickBot="1">
      <c r="E19367"/>
    </row>
    <row r="19368" spans="5:5" ht="14.25" thickTop="1" thickBot="1">
      <c r="E19368"/>
    </row>
    <row r="19369" spans="5:5" ht="14.25" thickTop="1" thickBot="1">
      <c r="E19369"/>
    </row>
    <row r="19370" spans="5:5" ht="14.25" thickTop="1" thickBot="1">
      <c r="E19370"/>
    </row>
    <row r="19371" spans="5:5" ht="14.25" thickTop="1" thickBot="1">
      <c r="E19371"/>
    </row>
    <row r="19372" spans="5:5" ht="14.25" thickTop="1" thickBot="1">
      <c r="E19372"/>
    </row>
    <row r="19373" spans="5:5" ht="14.25" thickTop="1" thickBot="1">
      <c r="E19373"/>
    </row>
    <row r="19374" spans="5:5" ht="14.25" thickTop="1" thickBot="1">
      <c r="E19374"/>
    </row>
    <row r="19375" spans="5:5" ht="14.25" thickTop="1" thickBot="1">
      <c r="E19375"/>
    </row>
    <row r="19376" spans="5:5" ht="14.25" thickTop="1" thickBot="1">
      <c r="E19376"/>
    </row>
    <row r="19377" spans="5:5" ht="14.25" thickTop="1" thickBot="1">
      <c r="E19377"/>
    </row>
    <row r="19378" spans="5:5" ht="14.25" thickTop="1" thickBot="1">
      <c r="E19378"/>
    </row>
    <row r="19379" spans="5:5" ht="14.25" thickTop="1" thickBot="1">
      <c r="E19379"/>
    </row>
    <row r="19380" spans="5:5" ht="14.25" thickTop="1" thickBot="1">
      <c r="E19380"/>
    </row>
    <row r="19381" spans="5:5" ht="14.25" thickTop="1" thickBot="1">
      <c r="E19381"/>
    </row>
    <row r="19382" spans="5:5" ht="14.25" thickTop="1" thickBot="1">
      <c r="E19382"/>
    </row>
    <row r="19383" spans="5:5" ht="14.25" thickTop="1" thickBot="1">
      <c r="E19383"/>
    </row>
    <row r="19384" spans="5:5" ht="14.25" thickTop="1" thickBot="1">
      <c r="E19384"/>
    </row>
    <row r="19385" spans="5:5" ht="14.25" thickTop="1" thickBot="1">
      <c r="E19385"/>
    </row>
    <row r="19386" spans="5:5" ht="14.25" thickTop="1" thickBot="1">
      <c r="E19386"/>
    </row>
    <row r="19387" spans="5:5" ht="14.25" thickTop="1" thickBot="1">
      <c r="E19387"/>
    </row>
    <row r="19388" spans="5:5" ht="14.25" thickTop="1" thickBot="1">
      <c r="E19388"/>
    </row>
    <row r="19389" spans="5:5" ht="14.25" thickTop="1" thickBot="1">
      <c r="E19389"/>
    </row>
    <row r="19390" spans="5:5" ht="14.25" thickTop="1" thickBot="1">
      <c r="E19390"/>
    </row>
    <row r="19391" spans="5:5" ht="14.25" thickTop="1" thickBot="1">
      <c r="E19391"/>
    </row>
    <row r="19392" spans="5:5" ht="14.25" thickTop="1" thickBot="1">
      <c r="E19392"/>
    </row>
    <row r="19393" spans="5:5" ht="14.25" thickTop="1" thickBot="1">
      <c r="E19393"/>
    </row>
    <row r="19394" spans="5:5" ht="14.25" thickTop="1" thickBot="1">
      <c r="E19394"/>
    </row>
    <row r="19395" spans="5:5" ht="14.25" thickTop="1" thickBot="1">
      <c r="E19395"/>
    </row>
    <row r="19396" spans="5:5" ht="14.25" thickTop="1" thickBot="1">
      <c r="E19396"/>
    </row>
    <row r="19397" spans="5:5" ht="14.25" thickTop="1" thickBot="1">
      <c r="E19397"/>
    </row>
    <row r="19398" spans="5:5" ht="14.25" thickTop="1" thickBot="1">
      <c r="E19398"/>
    </row>
    <row r="19399" spans="5:5" ht="14.25" thickTop="1" thickBot="1">
      <c r="E19399"/>
    </row>
    <row r="19400" spans="5:5" ht="14.25" thickTop="1" thickBot="1">
      <c r="E19400"/>
    </row>
    <row r="19401" spans="5:5" ht="14.25" thickTop="1" thickBot="1">
      <c r="E19401"/>
    </row>
    <row r="19402" spans="5:5" ht="14.25" thickTop="1" thickBot="1">
      <c r="E19402"/>
    </row>
    <row r="19403" spans="5:5" ht="14.25" thickTop="1" thickBot="1">
      <c r="E19403"/>
    </row>
    <row r="19404" spans="5:5" ht="14.25" thickTop="1" thickBot="1">
      <c r="E19404"/>
    </row>
    <row r="19405" spans="5:5" ht="14.25" thickTop="1" thickBot="1">
      <c r="E19405"/>
    </row>
    <row r="19406" spans="5:5" ht="14.25" thickTop="1" thickBot="1">
      <c r="E19406"/>
    </row>
    <row r="19407" spans="5:5" ht="14.25" thickTop="1" thickBot="1">
      <c r="E19407"/>
    </row>
    <row r="19408" spans="5:5" ht="14.25" thickTop="1" thickBot="1">
      <c r="E19408"/>
    </row>
    <row r="19409" spans="5:5" ht="14.25" thickTop="1" thickBot="1">
      <c r="E19409"/>
    </row>
    <row r="19410" spans="5:5" ht="14.25" thickTop="1" thickBot="1">
      <c r="E19410"/>
    </row>
    <row r="19411" spans="5:5" ht="14.25" thickTop="1" thickBot="1">
      <c r="E19411"/>
    </row>
    <row r="19412" spans="5:5" ht="14.25" thickTop="1" thickBot="1">
      <c r="E19412"/>
    </row>
    <row r="19413" spans="5:5" ht="14.25" thickTop="1" thickBot="1">
      <c r="E19413"/>
    </row>
    <row r="19414" spans="5:5" ht="14.25" thickTop="1" thickBot="1">
      <c r="E19414"/>
    </row>
    <row r="19415" spans="5:5" ht="14.25" thickTop="1" thickBot="1">
      <c r="E19415"/>
    </row>
    <row r="19416" spans="5:5" ht="14.25" thickTop="1" thickBot="1">
      <c r="E19416"/>
    </row>
    <row r="19417" spans="5:5" ht="14.25" thickTop="1" thickBot="1">
      <c r="E19417"/>
    </row>
    <row r="19418" spans="5:5" ht="14.25" thickTop="1" thickBot="1">
      <c r="E19418"/>
    </row>
    <row r="19419" spans="5:5" ht="14.25" thickTop="1" thickBot="1">
      <c r="E19419"/>
    </row>
    <row r="19420" spans="5:5" ht="14.25" thickTop="1" thickBot="1">
      <c r="E19420"/>
    </row>
    <row r="19421" spans="5:5" ht="14.25" thickTop="1" thickBot="1">
      <c r="E19421"/>
    </row>
    <row r="19422" spans="5:5" ht="14.25" thickTop="1" thickBot="1">
      <c r="E19422"/>
    </row>
    <row r="19423" spans="5:5" ht="14.25" thickTop="1" thickBot="1">
      <c r="E19423"/>
    </row>
    <row r="19424" spans="5:5" ht="14.25" thickTop="1" thickBot="1">
      <c r="E19424"/>
    </row>
    <row r="19425" spans="5:5" ht="14.25" thickTop="1" thickBot="1">
      <c r="E19425"/>
    </row>
    <row r="19426" spans="5:5" ht="14.25" thickTop="1" thickBot="1">
      <c r="E19426"/>
    </row>
    <row r="19427" spans="5:5" ht="14.25" thickTop="1" thickBot="1">
      <c r="E19427"/>
    </row>
    <row r="19428" spans="5:5" ht="14.25" thickTop="1" thickBot="1">
      <c r="E19428"/>
    </row>
    <row r="19429" spans="5:5" ht="14.25" thickTop="1" thickBot="1">
      <c r="E19429"/>
    </row>
    <row r="19430" spans="5:5" ht="14.25" thickTop="1" thickBot="1">
      <c r="E19430"/>
    </row>
    <row r="19431" spans="5:5" ht="14.25" thickTop="1" thickBot="1">
      <c r="E19431"/>
    </row>
    <row r="19432" spans="5:5" ht="14.25" thickTop="1" thickBot="1">
      <c r="E19432"/>
    </row>
    <row r="19433" spans="5:5" ht="14.25" thickTop="1" thickBot="1">
      <c r="E19433"/>
    </row>
    <row r="19434" spans="5:5" ht="14.25" thickTop="1" thickBot="1">
      <c r="E19434"/>
    </row>
    <row r="19435" spans="5:5" ht="14.25" thickTop="1" thickBot="1">
      <c r="E19435"/>
    </row>
    <row r="19436" spans="5:5" ht="14.25" thickTop="1" thickBot="1">
      <c r="E19436"/>
    </row>
    <row r="19437" spans="5:5" ht="14.25" thickTop="1" thickBot="1">
      <c r="E19437"/>
    </row>
    <row r="19438" spans="5:5" ht="14.25" thickTop="1" thickBot="1">
      <c r="E19438"/>
    </row>
    <row r="19439" spans="5:5" ht="14.25" thickTop="1" thickBot="1">
      <c r="E19439"/>
    </row>
    <row r="19440" spans="5:5" ht="14.25" thickTop="1" thickBot="1">
      <c r="E19440"/>
    </row>
    <row r="19441" spans="5:5" ht="14.25" thickTop="1" thickBot="1">
      <c r="E19441"/>
    </row>
    <row r="19442" spans="5:5" ht="14.25" thickTop="1" thickBot="1">
      <c r="E19442"/>
    </row>
    <row r="19443" spans="5:5" ht="14.25" thickTop="1" thickBot="1">
      <c r="E19443"/>
    </row>
    <row r="19444" spans="5:5" ht="14.25" thickTop="1" thickBot="1">
      <c r="E19444"/>
    </row>
    <row r="19445" spans="5:5" ht="14.25" thickTop="1" thickBot="1">
      <c r="E19445"/>
    </row>
    <row r="19446" spans="5:5" ht="14.25" thickTop="1" thickBot="1">
      <c r="E19446"/>
    </row>
    <row r="19447" spans="5:5" ht="14.25" thickTop="1" thickBot="1">
      <c r="E19447"/>
    </row>
    <row r="19448" spans="5:5" ht="14.25" thickTop="1" thickBot="1">
      <c r="E19448"/>
    </row>
    <row r="19449" spans="5:5" ht="14.25" thickTop="1" thickBot="1">
      <c r="E19449"/>
    </row>
    <row r="19450" spans="5:5" ht="14.25" thickTop="1" thickBot="1">
      <c r="E19450"/>
    </row>
    <row r="19451" spans="5:5" ht="14.25" thickTop="1" thickBot="1">
      <c r="E19451"/>
    </row>
    <row r="19452" spans="5:5" ht="14.25" thickTop="1" thickBot="1">
      <c r="E19452"/>
    </row>
    <row r="19453" spans="5:5" ht="14.25" thickTop="1" thickBot="1">
      <c r="E19453"/>
    </row>
    <row r="19454" spans="5:5" ht="14.25" thickTop="1" thickBot="1">
      <c r="E19454"/>
    </row>
    <row r="19455" spans="5:5" ht="14.25" thickTop="1" thickBot="1">
      <c r="E19455"/>
    </row>
    <row r="19456" spans="5:5" ht="14.25" thickTop="1" thickBot="1">
      <c r="E19456"/>
    </row>
    <row r="19457" spans="5:5" ht="14.25" thickTop="1" thickBot="1">
      <c r="E19457"/>
    </row>
    <row r="19458" spans="5:5" ht="14.25" thickTop="1" thickBot="1">
      <c r="E19458"/>
    </row>
    <row r="19459" spans="5:5" ht="14.25" thickTop="1" thickBot="1">
      <c r="E19459"/>
    </row>
    <row r="19460" spans="5:5" ht="14.25" thickTop="1" thickBot="1">
      <c r="E19460"/>
    </row>
    <row r="19461" spans="5:5" ht="14.25" thickTop="1" thickBot="1">
      <c r="E19461"/>
    </row>
    <row r="19462" spans="5:5" ht="14.25" thickTop="1" thickBot="1">
      <c r="E19462"/>
    </row>
    <row r="19463" spans="5:5" ht="14.25" thickTop="1" thickBot="1">
      <c r="E19463"/>
    </row>
    <row r="19464" spans="5:5" ht="14.25" thickTop="1" thickBot="1">
      <c r="E19464"/>
    </row>
    <row r="19465" spans="5:5" ht="14.25" thickTop="1" thickBot="1">
      <c r="E19465"/>
    </row>
    <row r="19466" spans="5:5" ht="14.25" thickTop="1" thickBot="1">
      <c r="E19466"/>
    </row>
    <row r="19467" spans="5:5" ht="14.25" thickTop="1" thickBot="1">
      <c r="E19467"/>
    </row>
    <row r="19468" spans="5:5" ht="14.25" thickTop="1" thickBot="1">
      <c r="E19468"/>
    </row>
    <row r="19469" spans="5:5" ht="14.25" thickTop="1" thickBot="1">
      <c r="E19469"/>
    </row>
    <row r="19470" spans="5:5" ht="14.25" thickTop="1" thickBot="1">
      <c r="E19470"/>
    </row>
    <row r="19471" spans="5:5" ht="14.25" thickTop="1" thickBot="1">
      <c r="E19471"/>
    </row>
    <row r="19472" spans="5:5" ht="14.25" thickTop="1" thickBot="1">
      <c r="E19472"/>
    </row>
    <row r="19473" spans="5:5" ht="14.25" thickTop="1" thickBot="1">
      <c r="E19473"/>
    </row>
    <row r="19474" spans="5:5" ht="14.25" thickTop="1" thickBot="1">
      <c r="E19474"/>
    </row>
    <row r="19475" spans="5:5" ht="14.25" thickTop="1" thickBot="1">
      <c r="E19475"/>
    </row>
    <row r="19476" spans="5:5" ht="14.25" thickTop="1" thickBot="1">
      <c r="E19476"/>
    </row>
    <row r="19477" spans="5:5" ht="14.25" thickTop="1" thickBot="1">
      <c r="E19477"/>
    </row>
    <row r="19478" spans="5:5" ht="14.25" thickTop="1" thickBot="1">
      <c r="E19478"/>
    </row>
    <row r="19479" spans="5:5" ht="14.25" thickTop="1" thickBot="1">
      <c r="E19479"/>
    </row>
    <row r="19480" spans="5:5" ht="14.25" thickTop="1" thickBot="1">
      <c r="E19480"/>
    </row>
    <row r="19481" spans="5:5" ht="14.25" thickTop="1" thickBot="1">
      <c r="E19481"/>
    </row>
    <row r="19482" spans="5:5" ht="14.25" thickTop="1" thickBot="1">
      <c r="E19482"/>
    </row>
    <row r="19483" spans="5:5" ht="14.25" thickTop="1" thickBot="1">
      <c r="E19483"/>
    </row>
    <row r="19484" spans="5:5" ht="14.25" thickTop="1" thickBot="1">
      <c r="E19484"/>
    </row>
    <row r="19485" spans="5:5" ht="14.25" thickTop="1" thickBot="1">
      <c r="E19485"/>
    </row>
    <row r="19486" spans="5:5" ht="14.25" thickTop="1" thickBot="1">
      <c r="E19486"/>
    </row>
    <row r="19487" spans="5:5" ht="14.25" thickTop="1" thickBot="1">
      <c r="E19487"/>
    </row>
    <row r="19488" spans="5:5" ht="14.25" thickTop="1" thickBot="1">
      <c r="E19488"/>
    </row>
    <row r="19489" spans="5:5" ht="14.25" thickTop="1" thickBot="1">
      <c r="E19489"/>
    </row>
    <row r="19490" spans="5:5" ht="14.25" thickTop="1" thickBot="1">
      <c r="E19490"/>
    </row>
    <row r="19491" spans="5:5" ht="14.25" thickTop="1" thickBot="1">
      <c r="E19491"/>
    </row>
    <row r="19492" spans="5:5" ht="14.25" thickTop="1" thickBot="1">
      <c r="E19492"/>
    </row>
    <row r="19493" spans="5:5" ht="14.25" thickTop="1" thickBot="1">
      <c r="E19493"/>
    </row>
    <row r="19494" spans="5:5" ht="14.25" thickTop="1" thickBot="1">
      <c r="E19494"/>
    </row>
    <row r="19495" spans="5:5" ht="14.25" thickTop="1" thickBot="1">
      <c r="E19495"/>
    </row>
    <row r="19496" spans="5:5" ht="14.25" thickTop="1" thickBot="1">
      <c r="E19496"/>
    </row>
    <row r="19497" spans="5:5" ht="14.25" thickTop="1" thickBot="1">
      <c r="E19497"/>
    </row>
    <row r="19498" spans="5:5" ht="14.25" thickTop="1" thickBot="1">
      <c r="E19498"/>
    </row>
    <row r="19499" spans="5:5" ht="14.25" thickTop="1" thickBot="1">
      <c r="E19499"/>
    </row>
    <row r="19500" spans="5:5" ht="14.25" thickTop="1" thickBot="1">
      <c r="E19500"/>
    </row>
    <row r="19501" spans="5:5" ht="14.25" thickTop="1" thickBot="1">
      <c r="E19501"/>
    </row>
    <row r="19502" spans="5:5" ht="14.25" thickTop="1" thickBot="1">
      <c r="E19502"/>
    </row>
    <row r="19503" spans="5:5" ht="14.25" thickTop="1" thickBot="1">
      <c r="E19503"/>
    </row>
    <row r="19504" spans="5:5" ht="14.25" thickTop="1" thickBot="1">
      <c r="E19504"/>
    </row>
    <row r="19505" spans="5:5" ht="14.25" thickTop="1" thickBot="1">
      <c r="E19505"/>
    </row>
    <row r="19506" spans="5:5" ht="14.25" thickTop="1" thickBot="1">
      <c r="E19506"/>
    </row>
    <row r="19507" spans="5:5" ht="14.25" thickTop="1" thickBot="1">
      <c r="E19507"/>
    </row>
    <row r="19508" spans="5:5" ht="14.25" thickTop="1" thickBot="1">
      <c r="E19508"/>
    </row>
    <row r="19509" spans="5:5" ht="14.25" thickTop="1" thickBot="1">
      <c r="E19509"/>
    </row>
    <row r="19510" spans="5:5" ht="14.25" thickTop="1" thickBot="1">
      <c r="E19510"/>
    </row>
    <row r="19511" spans="5:5" ht="14.25" thickTop="1" thickBot="1">
      <c r="E19511"/>
    </row>
    <row r="19512" spans="5:5" ht="14.25" thickTop="1" thickBot="1">
      <c r="E19512"/>
    </row>
    <row r="19513" spans="5:5" ht="14.25" thickTop="1" thickBot="1">
      <c r="E19513"/>
    </row>
    <row r="19514" spans="5:5" ht="14.25" thickTop="1" thickBot="1">
      <c r="E19514"/>
    </row>
    <row r="19515" spans="5:5" ht="14.25" thickTop="1" thickBot="1">
      <c r="E19515"/>
    </row>
    <row r="19516" spans="5:5" ht="14.25" thickTop="1" thickBot="1">
      <c r="E19516"/>
    </row>
    <row r="19517" spans="5:5" ht="14.25" thickTop="1" thickBot="1">
      <c r="E19517"/>
    </row>
    <row r="19518" spans="5:5" ht="14.25" thickTop="1" thickBot="1">
      <c r="E19518"/>
    </row>
    <row r="19519" spans="5:5" ht="14.25" thickTop="1" thickBot="1">
      <c r="E19519"/>
    </row>
    <row r="19520" spans="5:5" ht="14.25" thickTop="1" thickBot="1">
      <c r="E19520"/>
    </row>
    <row r="19521" spans="5:5" ht="14.25" thickTop="1" thickBot="1">
      <c r="E19521"/>
    </row>
    <row r="19522" spans="5:5" ht="14.25" thickTop="1" thickBot="1">
      <c r="E19522"/>
    </row>
    <row r="19523" spans="5:5" ht="14.25" thickTop="1" thickBot="1">
      <c r="E19523"/>
    </row>
    <row r="19524" spans="5:5" ht="14.25" thickTop="1" thickBot="1">
      <c r="E19524"/>
    </row>
    <row r="19525" spans="5:5" ht="14.25" thickTop="1" thickBot="1">
      <c r="E19525"/>
    </row>
    <row r="19526" spans="5:5" ht="14.25" thickTop="1" thickBot="1">
      <c r="E19526"/>
    </row>
    <row r="19527" spans="5:5" ht="14.25" thickTop="1" thickBot="1">
      <c r="E19527"/>
    </row>
    <row r="19528" spans="5:5" ht="14.25" thickTop="1" thickBot="1">
      <c r="E19528"/>
    </row>
    <row r="19529" spans="5:5" ht="14.25" thickTop="1" thickBot="1">
      <c r="E19529"/>
    </row>
    <row r="19530" spans="5:5" ht="14.25" thickTop="1" thickBot="1">
      <c r="E19530"/>
    </row>
    <row r="19531" spans="5:5" ht="14.25" thickTop="1" thickBot="1">
      <c r="E19531"/>
    </row>
    <row r="19532" spans="5:5" ht="14.25" thickTop="1" thickBot="1">
      <c r="E19532"/>
    </row>
    <row r="19533" spans="5:5" ht="14.25" thickTop="1" thickBot="1">
      <c r="E19533"/>
    </row>
    <row r="19534" spans="5:5" ht="14.25" thickTop="1" thickBot="1">
      <c r="E19534"/>
    </row>
    <row r="19535" spans="5:5" ht="14.25" thickTop="1" thickBot="1">
      <c r="E19535"/>
    </row>
    <row r="19536" spans="5:5" ht="14.25" thickTop="1" thickBot="1">
      <c r="E19536"/>
    </row>
    <row r="19537" spans="5:5" ht="14.25" thickTop="1" thickBot="1">
      <c r="E19537"/>
    </row>
    <row r="19538" spans="5:5" ht="14.25" thickTop="1" thickBot="1">
      <c r="E19538"/>
    </row>
    <row r="19539" spans="5:5" ht="14.25" thickTop="1" thickBot="1">
      <c r="E19539"/>
    </row>
    <row r="19540" spans="5:5" ht="14.25" thickTop="1" thickBot="1">
      <c r="E19540"/>
    </row>
    <row r="19541" spans="5:5" ht="14.25" thickTop="1" thickBot="1">
      <c r="E19541"/>
    </row>
    <row r="19542" spans="5:5" ht="14.25" thickTop="1" thickBot="1">
      <c r="E19542"/>
    </row>
    <row r="19543" spans="5:5" ht="14.25" thickTop="1" thickBot="1">
      <c r="E19543"/>
    </row>
    <row r="19544" spans="5:5" ht="14.25" thickTop="1" thickBot="1">
      <c r="E19544"/>
    </row>
    <row r="19545" spans="5:5" ht="14.25" thickTop="1" thickBot="1">
      <c r="E19545"/>
    </row>
    <row r="19546" spans="5:5" ht="14.25" thickTop="1" thickBot="1">
      <c r="E19546"/>
    </row>
    <row r="19547" spans="5:5" ht="14.25" thickTop="1" thickBot="1">
      <c r="E19547"/>
    </row>
    <row r="19548" spans="5:5" ht="14.25" thickTop="1" thickBot="1">
      <c r="E19548"/>
    </row>
    <row r="19549" spans="5:5" ht="14.25" thickTop="1" thickBot="1">
      <c r="E19549"/>
    </row>
    <row r="19550" spans="5:5" ht="14.25" thickTop="1" thickBot="1">
      <c r="E19550"/>
    </row>
    <row r="19551" spans="5:5" ht="14.25" thickTop="1" thickBot="1">
      <c r="E19551"/>
    </row>
    <row r="19552" spans="5:5" ht="14.25" thickTop="1" thickBot="1">
      <c r="E19552"/>
    </row>
    <row r="19553" spans="5:5" ht="14.25" thickTop="1" thickBot="1">
      <c r="E19553"/>
    </row>
    <row r="19554" spans="5:5" ht="14.25" thickTop="1" thickBot="1">
      <c r="E19554"/>
    </row>
    <row r="19555" spans="5:5" ht="14.25" thickTop="1" thickBot="1">
      <c r="E19555"/>
    </row>
    <row r="19556" spans="5:5" ht="14.25" thickTop="1" thickBot="1">
      <c r="E19556"/>
    </row>
    <row r="19557" spans="5:5" ht="14.25" thickTop="1" thickBot="1">
      <c r="E19557"/>
    </row>
    <row r="19558" spans="5:5" ht="14.25" thickTop="1" thickBot="1">
      <c r="E19558"/>
    </row>
    <row r="19559" spans="5:5" ht="14.25" thickTop="1" thickBot="1">
      <c r="E19559"/>
    </row>
    <row r="19560" spans="5:5" ht="14.25" thickTop="1" thickBot="1">
      <c r="E19560"/>
    </row>
    <row r="19561" spans="5:5" ht="14.25" thickTop="1" thickBot="1">
      <c r="E19561"/>
    </row>
    <row r="19562" spans="5:5" ht="14.25" thickTop="1" thickBot="1">
      <c r="E19562"/>
    </row>
    <row r="19563" spans="5:5" ht="14.25" thickTop="1" thickBot="1">
      <c r="E19563"/>
    </row>
    <row r="19564" spans="5:5" ht="14.25" thickTop="1" thickBot="1">
      <c r="E19564"/>
    </row>
    <row r="19565" spans="5:5" ht="14.25" thickTop="1" thickBot="1">
      <c r="E19565"/>
    </row>
    <row r="19566" spans="5:5" ht="14.25" thickTop="1" thickBot="1">
      <c r="E19566"/>
    </row>
    <row r="19567" spans="5:5" ht="14.25" thickTop="1" thickBot="1">
      <c r="E19567"/>
    </row>
    <row r="19568" spans="5:5" ht="14.25" thickTop="1" thickBot="1">
      <c r="E19568"/>
    </row>
    <row r="19569" spans="5:5" ht="14.25" thickTop="1" thickBot="1">
      <c r="E19569"/>
    </row>
    <row r="19570" spans="5:5" ht="14.25" thickTop="1" thickBot="1">
      <c r="E19570"/>
    </row>
    <row r="19571" spans="5:5" ht="14.25" thickTop="1" thickBot="1">
      <c r="E19571"/>
    </row>
    <row r="19572" spans="5:5" ht="14.25" thickTop="1" thickBot="1">
      <c r="E19572"/>
    </row>
    <row r="19573" spans="5:5" ht="14.25" thickTop="1" thickBot="1">
      <c r="E19573"/>
    </row>
    <row r="19574" spans="5:5" ht="14.25" thickTop="1" thickBot="1">
      <c r="E19574"/>
    </row>
    <row r="19575" spans="5:5" ht="14.25" thickTop="1" thickBot="1">
      <c r="E19575"/>
    </row>
    <row r="19576" spans="5:5" ht="14.25" thickTop="1" thickBot="1">
      <c r="E19576"/>
    </row>
    <row r="19577" spans="5:5" ht="14.25" thickTop="1" thickBot="1">
      <c r="E19577"/>
    </row>
    <row r="19578" spans="5:5" ht="14.25" thickTop="1" thickBot="1">
      <c r="E19578"/>
    </row>
    <row r="19579" spans="5:5" ht="14.25" thickTop="1" thickBot="1">
      <c r="E19579"/>
    </row>
    <row r="19580" spans="5:5" ht="14.25" thickTop="1" thickBot="1">
      <c r="E19580"/>
    </row>
    <row r="19581" spans="5:5" ht="14.25" thickTop="1" thickBot="1">
      <c r="E19581"/>
    </row>
    <row r="19582" spans="5:5" ht="14.25" thickTop="1" thickBot="1">
      <c r="E19582"/>
    </row>
    <row r="19583" spans="5:5" ht="14.25" thickTop="1" thickBot="1">
      <c r="E19583"/>
    </row>
    <row r="19584" spans="5:5" ht="14.25" thickTop="1" thickBot="1">
      <c r="E19584"/>
    </row>
    <row r="19585" spans="5:5" ht="14.25" thickTop="1" thickBot="1">
      <c r="E19585"/>
    </row>
    <row r="19586" spans="5:5" ht="14.25" thickTop="1" thickBot="1">
      <c r="E19586"/>
    </row>
    <row r="19587" spans="5:5" ht="14.25" thickTop="1" thickBot="1">
      <c r="E19587"/>
    </row>
    <row r="19588" spans="5:5" ht="14.25" thickTop="1" thickBot="1">
      <c r="E19588"/>
    </row>
    <row r="19589" spans="5:5" ht="14.25" thickTop="1" thickBot="1">
      <c r="E19589"/>
    </row>
    <row r="19590" spans="5:5" ht="14.25" thickTop="1" thickBot="1">
      <c r="E19590"/>
    </row>
    <row r="19591" spans="5:5" ht="14.25" thickTop="1" thickBot="1">
      <c r="E19591"/>
    </row>
    <row r="19592" spans="5:5" ht="14.25" thickTop="1" thickBot="1">
      <c r="E19592"/>
    </row>
    <row r="19593" spans="5:5" ht="14.25" thickTop="1" thickBot="1">
      <c r="E19593"/>
    </row>
    <row r="19594" spans="5:5" ht="14.25" thickTop="1" thickBot="1">
      <c r="E19594"/>
    </row>
    <row r="19595" spans="5:5" ht="14.25" thickTop="1" thickBot="1">
      <c r="E19595"/>
    </row>
    <row r="19596" spans="5:5" ht="14.25" thickTop="1" thickBot="1">
      <c r="E19596"/>
    </row>
    <row r="19597" spans="5:5" ht="14.25" thickTop="1" thickBot="1">
      <c r="E19597"/>
    </row>
    <row r="19598" spans="5:5" ht="14.25" thickTop="1" thickBot="1">
      <c r="E19598"/>
    </row>
    <row r="19599" spans="5:5" ht="14.25" thickTop="1" thickBot="1">
      <c r="E19599"/>
    </row>
    <row r="19600" spans="5:5" ht="14.25" thickTop="1" thickBot="1">
      <c r="E19600"/>
    </row>
    <row r="19601" spans="5:5" ht="14.25" thickTop="1" thickBot="1">
      <c r="E19601"/>
    </row>
    <row r="19602" spans="5:5" ht="14.25" thickTop="1" thickBot="1">
      <c r="E19602"/>
    </row>
    <row r="19603" spans="5:5" ht="14.25" thickTop="1" thickBot="1">
      <c r="E19603"/>
    </row>
    <row r="19604" spans="5:5" ht="14.25" thickTop="1" thickBot="1">
      <c r="E19604"/>
    </row>
    <row r="19605" spans="5:5" ht="14.25" thickTop="1" thickBot="1">
      <c r="E19605"/>
    </row>
    <row r="19606" spans="5:5" ht="14.25" thickTop="1" thickBot="1">
      <c r="E19606"/>
    </row>
    <row r="19607" spans="5:5" ht="14.25" thickTop="1" thickBot="1">
      <c r="E19607"/>
    </row>
    <row r="19608" spans="5:5" ht="14.25" thickTop="1" thickBot="1">
      <c r="E19608"/>
    </row>
    <row r="19609" spans="5:5" ht="14.25" thickTop="1" thickBot="1">
      <c r="E19609"/>
    </row>
    <row r="19610" spans="5:5" ht="14.25" thickTop="1" thickBot="1">
      <c r="E19610"/>
    </row>
    <row r="19611" spans="5:5" ht="14.25" thickTop="1" thickBot="1">
      <c r="E19611"/>
    </row>
    <row r="19612" spans="5:5" ht="14.25" thickTop="1" thickBot="1">
      <c r="E19612"/>
    </row>
    <row r="19613" spans="5:5" ht="14.25" thickTop="1" thickBot="1">
      <c r="E19613"/>
    </row>
    <row r="19614" spans="5:5" ht="14.25" thickTop="1" thickBot="1">
      <c r="E19614"/>
    </row>
    <row r="19615" spans="5:5" ht="14.25" thickTop="1" thickBot="1">
      <c r="E19615"/>
    </row>
    <row r="19616" spans="5:5" ht="14.25" thickTop="1" thickBot="1">
      <c r="E19616"/>
    </row>
    <row r="19617" spans="5:5" ht="14.25" thickTop="1" thickBot="1">
      <c r="E19617"/>
    </row>
    <row r="19618" spans="5:5" ht="14.25" thickTop="1" thickBot="1">
      <c r="E19618"/>
    </row>
    <row r="19619" spans="5:5" ht="14.25" thickTop="1" thickBot="1">
      <c r="E19619"/>
    </row>
    <row r="19620" spans="5:5" ht="14.25" thickTop="1" thickBot="1">
      <c r="E19620"/>
    </row>
    <row r="19621" spans="5:5" ht="14.25" thickTop="1" thickBot="1">
      <c r="E19621"/>
    </row>
    <row r="19622" spans="5:5" ht="14.25" thickTop="1" thickBot="1">
      <c r="E19622"/>
    </row>
    <row r="19623" spans="5:5" ht="14.25" thickTop="1" thickBot="1">
      <c r="E19623"/>
    </row>
    <row r="19624" spans="5:5" ht="14.25" thickTop="1" thickBot="1">
      <c r="E19624"/>
    </row>
    <row r="19625" spans="5:5" ht="14.25" thickTop="1" thickBot="1">
      <c r="E19625"/>
    </row>
    <row r="19626" spans="5:5" ht="14.25" thickTop="1" thickBot="1">
      <c r="E19626"/>
    </row>
    <row r="19627" spans="5:5" ht="14.25" thickTop="1" thickBot="1">
      <c r="E19627"/>
    </row>
    <row r="19628" spans="5:5" ht="14.25" thickTop="1" thickBot="1">
      <c r="E19628"/>
    </row>
    <row r="19629" spans="5:5" ht="14.25" thickTop="1" thickBot="1">
      <c r="E19629"/>
    </row>
    <row r="19630" spans="5:5" ht="14.25" thickTop="1" thickBot="1">
      <c r="E19630"/>
    </row>
    <row r="19631" spans="5:5" ht="14.25" thickTop="1" thickBot="1">
      <c r="E19631"/>
    </row>
    <row r="19632" spans="5:5" ht="14.25" thickTop="1" thickBot="1">
      <c r="E19632"/>
    </row>
    <row r="19633" spans="5:5" ht="14.25" thickTop="1" thickBot="1">
      <c r="E19633"/>
    </row>
    <row r="19634" spans="5:5" ht="14.25" thickTop="1" thickBot="1">
      <c r="E19634"/>
    </row>
    <row r="19635" spans="5:5" ht="14.25" thickTop="1" thickBot="1">
      <c r="E19635"/>
    </row>
    <row r="19636" spans="5:5" ht="14.25" thickTop="1" thickBot="1">
      <c r="E19636"/>
    </row>
    <row r="19637" spans="5:5" ht="14.25" thickTop="1" thickBot="1">
      <c r="E19637"/>
    </row>
    <row r="19638" spans="5:5" ht="14.25" thickTop="1" thickBot="1">
      <c r="E19638"/>
    </row>
    <row r="19639" spans="5:5" ht="14.25" thickTop="1" thickBot="1">
      <c r="E19639"/>
    </row>
    <row r="19640" spans="5:5" ht="14.25" thickTop="1" thickBot="1">
      <c r="E19640"/>
    </row>
    <row r="19641" spans="5:5" ht="14.25" thickTop="1" thickBot="1">
      <c r="E19641"/>
    </row>
    <row r="19642" spans="5:5" ht="14.25" thickTop="1" thickBot="1">
      <c r="E19642"/>
    </row>
    <row r="19643" spans="5:5" ht="14.25" thickTop="1" thickBot="1">
      <c r="E19643"/>
    </row>
    <row r="19644" spans="5:5" ht="14.25" thickTop="1" thickBot="1">
      <c r="E19644"/>
    </row>
    <row r="19645" spans="5:5" ht="14.25" thickTop="1" thickBot="1">
      <c r="E19645"/>
    </row>
    <row r="19646" spans="5:5" ht="14.25" thickTop="1" thickBot="1">
      <c r="E19646"/>
    </row>
    <row r="19647" spans="5:5" ht="14.25" thickTop="1" thickBot="1">
      <c r="E19647"/>
    </row>
    <row r="19648" spans="5:5" ht="14.25" thickTop="1" thickBot="1">
      <c r="E19648"/>
    </row>
    <row r="19649" spans="5:5" ht="14.25" thickTop="1" thickBot="1">
      <c r="E19649"/>
    </row>
    <row r="19650" spans="5:5" ht="14.25" thickTop="1" thickBot="1">
      <c r="E19650"/>
    </row>
    <row r="19651" spans="5:5" ht="14.25" thickTop="1" thickBot="1">
      <c r="E19651"/>
    </row>
    <row r="19652" spans="5:5" ht="14.25" thickTop="1" thickBot="1">
      <c r="E19652"/>
    </row>
    <row r="19653" spans="5:5" ht="14.25" thickTop="1" thickBot="1">
      <c r="E19653"/>
    </row>
    <row r="19654" spans="5:5" ht="14.25" thickTop="1" thickBot="1">
      <c r="E19654"/>
    </row>
    <row r="19655" spans="5:5" ht="14.25" thickTop="1" thickBot="1">
      <c r="E19655"/>
    </row>
    <row r="19656" spans="5:5" ht="14.25" thickTop="1" thickBot="1">
      <c r="E19656"/>
    </row>
    <row r="19657" spans="5:5" ht="14.25" thickTop="1" thickBot="1">
      <c r="E19657"/>
    </row>
    <row r="19658" spans="5:5" ht="14.25" thickTop="1" thickBot="1">
      <c r="E19658"/>
    </row>
    <row r="19659" spans="5:5" ht="14.25" thickTop="1" thickBot="1">
      <c r="E19659"/>
    </row>
    <row r="19660" spans="5:5" ht="14.25" thickTop="1" thickBot="1">
      <c r="E19660"/>
    </row>
    <row r="19661" spans="5:5" ht="14.25" thickTop="1" thickBot="1">
      <c r="E19661"/>
    </row>
    <row r="19662" spans="5:5" ht="14.25" thickTop="1" thickBot="1">
      <c r="E19662"/>
    </row>
    <row r="19663" spans="5:5" ht="14.25" thickTop="1" thickBot="1">
      <c r="E19663"/>
    </row>
    <row r="19664" spans="5:5" ht="14.25" thickTop="1" thickBot="1">
      <c r="E19664"/>
    </row>
    <row r="19665" spans="5:5" ht="14.25" thickTop="1" thickBot="1">
      <c r="E19665"/>
    </row>
    <row r="19666" spans="5:5" ht="14.25" thickTop="1" thickBot="1">
      <c r="E19666"/>
    </row>
    <row r="19667" spans="5:5" ht="14.25" thickTop="1" thickBot="1">
      <c r="E19667"/>
    </row>
    <row r="19668" spans="5:5" ht="14.25" thickTop="1" thickBot="1">
      <c r="E19668"/>
    </row>
    <row r="19669" spans="5:5" ht="14.25" thickTop="1" thickBot="1">
      <c r="E19669"/>
    </row>
    <row r="19670" spans="5:5" ht="14.25" thickTop="1" thickBot="1">
      <c r="E19670"/>
    </row>
    <row r="19671" spans="5:5" ht="14.25" thickTop="1" thickBot="1">
      <c r="E19671"/>
    </row>
    <row r="19672" spans="5:5" ht="14.25" thickTop="1" thickBot="1">
      <c r="E19672"/>
    </row>
    <row r="19673" spans="5:5" ht="14.25" thickTop="1" thickBot="1">
      <c r="E19673"/>
    </row>
    <row r="19674" spans="5:5" ht="14.25" thickTop="1" thickBot="1">
      <c r="E19674"/>
    </row>
    <row r="19675" spans="5:5" ht="14.25" thickTop="1" thickBot="1">
      <c r="E19675"/>
    </row>
    <row r="19676" spans="5:5" ht="14.25" thickTop="1" thickBot="1">
      <c r="E19676"/>
    </row>
    <row r="19677" spans="5:5" ht="14.25" thickTop="1" thickBot="1">
      <c r="E19677"/>
    </row>
    <row r="19678" spans="5:5" ht="14.25" thickTop="1" thickBot="1">
      <c r="E19678"/>
    </row>
    <row r="19679" spans="5:5" ht="14.25" thickTop="1" thickBot="1">
      <c r="E19679"/>
    </row>
    <row r="19680" spans="5:5" ht="14.25" thickTop="1" thickBot="1">
      <c r="E19680"/>
    </row>
    <row r="19681" spans="5:5" ht="14.25" thickTop="1" thickBot="1">
      <c r="E19681"/>
    </row>
    <row r="19682" spans="5:5" ht="14.25" thickTop="1" thickBot="1">
      <c r="E19682"/>
    </row>
    <row r="19683" spans="5:5" ht="14.25" thickTop="1" thickBot="1">
      <c r="E19683"/>
    </row>
    <row r="19684" spans="5:5" ht="14.25" thickTop="1" thickBot="1">
      <c r="E19684"/>
    </row>
    <row r="19685" spans="5:5" ht="14.25" thickTop="1" thickBot="1">
      <c r="E19685"/>
    </row>
    <row r="19686" spans="5:5" ht="14.25" thickTop="1" thickBot="1">
      <c r="E19686"/>
    </row>
    <row r="19687" spans="5:5" ht="14.25" thickTop="1" thickBot="1">
      <c r="E19687"/>
    </row>
    <row r="19688" spans="5:5" ht="14.25" thickTop="1" thickBot="1">
      <c r="E19688"/>
    </row>
    <row r="19689" spans="5:5" ht="14.25" thickTop="1" thickBot="1">
      <c r="E19689"/>
    </row>
    <row r="19690" spans="5:5" ht="14.25" thickTop="1" thickBot="1">
      <c r="E19690"/>
    </row>
    <row r="19691" spans="5:5" ht="14.25" thickTop="1" thickBot="1">
      <c r="E19691"/>
    </row>
    <row r="19692" spans="5:5" ht="14.25" thickTop="1" thickBot="1">
      <c r="E19692"/>
    </row>
    <row r="19693" spans="5:5" ht="14.25" thickTop="1" thickBot="1">
      <c r="E19693"/>
    </row>
    <row r="19694" spans="5:5" ht="14.25" thickTop="1" thickBot="1">
      <c r="E19694"/>
    </row>
    <row r="19695" spans="5:5" ht="14.25" thickTop="1" thickBot="1">
      <c r="E19695"/>
    </row>
    <row r="19696" spans="5:5" ht="14.25" thickTop="1" thickBot="1">
      <c r="E19696"/>
    </row>
    <row r="19697" spans="5:5" ht="14.25" thickTop="1" thickBot="1">
      <c r="E19697"/>
    </row>
    <row r="19698" spans="5:5" ht="14.25" thickTop="1" thickBot="1">
      <c r="E19698"/>
    </row>
    <row r="19699" spans="5:5" ht="14.25" thickTop="1" thickBot="1">
      <c r="E19699"/>
    </row>
    <row r="19700" spans="5:5" ht="14.25" thickTop="1" thickBot="1">
      <c r="E19700"/>
    </row>
    <row r="19701" spans="5:5" ht="14.25" thickTop="1" thickBot="1">
      <c r="E19701"/>
    </row>
    <row r="19702" spans="5:5" ht="14.25" thickTop="1" thickBot="1">
      <c r="E19702"/>
    </row>
    <row r="19703" spans="5:5" ht="14.25" thickTop="1" thickBot="1">
      <c r="E19703"/>
    </row>
    <row r="19704" spans="5:5" ht="14.25" thickTop="1" thickBot="1">
      <c r="E19704"/>
    </row>
    <row r="19705" spans="5:5" ht="14.25" thickTop="1" thickBot="1">
      <c r="E19705"/>
    </row>
    <row r="19706" spans="5:5" ht="14.25" thickTop="1" thickBot="1">
      <c r="E19706"/>
    </row>
    <row r="19707" spans="5:5" ht="14.25" thickTop="1" thickBot="1">
      <c r="E19707"/>
    </row>
    <row r="19708" spans="5:5" ht="14.25" thickTop="1" thickBot="1">
      <c r="E19708"/>
    </row>
    <row r="19709" spans="5:5" ht="14.25" thickTop="1" thickBot="1">
      <c r="E19709"/>
    </row>
    <row r="19710" spans="5:5" ht="14.25" thickTop="1" thickBot="1">
      <c r="E19710"/>
    </row>
    <row r="19711" spans="5:5" ht="14.25" thickTop="1" thickBot="1">
      <c r="E19711"/>
    </row>
    <row r="19712" spans="5:5" ht="14.25" thickTop="1" thickBot="1">
      <c r="E19712"/>
    </row>
    <row r="19713" spans="5:5" ht="14.25" thickTop="1" thickBot="1">
      <c r="E19713"/>
    </row>
    <row r="19714" spans="5:5" ht="14.25" thickTop="1" thickBot="1">
      <c r="E19714"/>
    </row>
    <row r="19715" spans="5:5" ht="14.25" thickTop="1" thickBot="1">
      <c r="E19715"/>
    </row>
    <row r="19716" spans="5:5" ht="14.25" thickTop="1" thickBot="1">
      <c r="E19716"/>
    </row>
    <row r="19717" spans="5:5" ht="14.25" thickTop="1" thickBot="1">
      <c r="E19717"/>
    </row>
    <row r="19718" spans="5:5" ht="14.25" thickTop="1" thickBot="1">
      <c r="E19718"/>
    </row>
    <row r="19719" spans="5:5" ht="14.25" thickTop="1" thickBot="1">
      <c r="E19719"/>
    </row>
    <row r="19720" spans="5:5" ht="14.25" thickTop="1" thickBot="1">
      <c r="E19720"/>
    </row>
    <row r="19721" spans="5:5" ht="14.25" thickTop="1" thickBot="1">
      <c r="E19721"/>
    </row>
    <row r="19722" spans="5:5" ht="14.25" thickTop="1" thickBot="1">
      <c r="E19722"/>
    </row>
    <row r="19723" spans="5:5" ht="14.25" thickTop="1" thickBot="1">
      <c r="E19723"/>
    </row>
    <row r="19724" spans="5:5" ht="14.25" thickTop="1" thickBot="1">
      <c r="E19724"/>
    </row>
    <row r="19725" spans="5:5" ht="14.25" thickTop="1" thickBot="1">
      <c r="E19725"/>
    </row>
    <row r="19726" spans="5:5" ht="14.25" thickTop="1" thickBot="1">
      <c r="E19726"/>
    </row>
    <row r="19727" spans="5:5" ht="14.25" thickTop="1" thickBot="1">
      <c r="E19727"/>
    </row>
    <row r="19728" spans="5:5" ht="14.25" thickTop="1" thickBot="1">
      <c r="E19728"/>
    </row>
    <row r="19729" spans="5:5" ht="14.25" thickTop="1" thickBot="1">
      <c r="E19729"/>
    </row>
    <row r="19730" spans="5:5" ht="14.25" thickTop="1" thickBot="1">
      <c r="E19730"/>
    </row>
    <row r="19731" spans="5:5" ht="14.25" thickTop="1" thickBot="1">
      <c r="E19731"/>
    </row>
    <row r="19732" spans="5:5" ht="14.25" thickTop="1" thickBot="1">
      <c r="E19732"/>
    </row>
    <row r="19733" spans="5:5" ht="14.25" thickTop="1" thickBot="1">
      <c r="E19733"/>
    </row>
    <row r="19734" spans="5:5" ht="14.25" thickTop="1" thickBot="1">
      <c r="E19734"/>
    </row>
    <row r="19735" spans="5:5" ht="14.25" thickTop="1" thickBot="1">
      <c r="E19735"/>
    </row>
    <row r="19736" spans="5:5" ht="14.25" thickTop="1" thickBot="1">
      <c r="E19736"/>
    </row>
    <row r="19737" spans="5:5" ht="14.25" thickTop="1" thickBot="1">
      <c r="E19737"/>
    </row>
    <row r="19738" spans="5:5" ht="14.25" thickTop="1" thickBot="1">
      <c r="E19738"/>
    </row>
    <row r="19739" spans="5:5" ht="14.25" thickTop="1" thickBot="1">
      <c r="E19739"/>
    </row>
    <row r="19740" spans="5:5" ht="14.25" thickTop="1" thickBot="1">
      <c r="E19740"/>
    </row>
    <row r="19741" spans="5:5" ht="14.25" thickTop="1" thickBot="1">
      <c r="E19741"/>
    </row>
    <row r="19742" spans="5:5" ht="14.25" thickTop="1" thickBot="1">
      <c r="E19742"/>
    </row>
    <row r="19743" spans="5:5" ht="14.25" thickTop="1" thickBot="1">
      <c r="E19743"/>
    </row>
    <row r="19744" spans="5:5" ht="14.25" thickTop="1" thickBot="1">
      <c r="E19744"/>
    </row>
    <row r="19745" spans="5:5" ht="14.25" thickTop="1" thickBot="1">
      <c r="E19745"/>
    </row>
    <row r="19746" spans="5:5" ht="14.25" thickTop="1" thickBot="1">
      <c r="E19746"/>
    </row>
    <row r="19747" spans="5:5" ht="14.25" thickTop="1" thickBot="1">
      <c r="E19747"/>
    </row>
    <row r="19748" spans="5:5" ht="14.25" thickTop="1" thickBot="1">
      <c r="E19748"/>
    </row>
    <row r="19749" spans="5:5" ht="14.25" thickTop="1" thickBot="1">
      <c r="E19749"/>
    </row>
    <row r="19750" spans="5:5" ht="14.25" thickTop="1" thickBot="1">
      <c r="E19750"/>
    </row>
    <row r="19751" spans="5:5" ht="14.25" thickTop="1" thickBot="1">
      <c r="E19751"/>
    </row>
    <row r="19752" spans="5:5" ht="14.25" thickTop="1" thickBot="1">
      <c r="E19752"/>
    </row>
    <row r="19753" spans="5:5" ht="14.25" thickTop="1" thickBot="1">
      <c r="E19753"/>
    </row>
    <row r="19754" spans="5:5" ht="14.25" thickTop="1" thickBot="1">
      <c r="E19754"/>
    </row>
    <row r="19755" spans="5:5" ht="14.25" thickTop="1" thickBot="1">
      <c r="E19755"/>
    </row>
    <row r="19756" spans="5:5" ht="14.25" thickTop="1" thickBot="1">
      <c r="E19756"/>
    </row>
    <row r="19757" spans="5:5" ht="14.25" thickTop="1" thickBot="1">
      <c r="E19757"/>
    </row>
    <row r="19758" spans="5:5" ht="14.25" thickTop="1" thickBot="1">
      <c r="E19758"/>
    </row>
    <row r="19759" spans="5:5" ht="14.25" thickTop="1" thickBot="1">
      <c r="E19759"/>
    </row>
    <row r="19760" spans="5:5" ht="14.25" thickTop="1" thickBot="1">
      <c r="E19760"/>
    </row>
    <row r="19761" spans="5:5" ht="14.25" thickTop="1" thickBot="1">
      <c r="E19761"/>
    </row>
    <row r="19762" spans="5:5" ht="14.25" thickTop="1" thickBot="1">
      <c r="E19762"/>
    </row>
    <row r="19763" spans="5:5" ht="14.25" thickTop="1" thickBot="1">
      <c r="E19763"/>
    </row>
    <row r="19764" spans="5:5" ht="14.25" thickTop="1" thickBot="1">
      <c r="E19764"/>
    </row>
    <row r="19765" spans="5:5" ht="14.25" thickTop="1" thickBot="1">
      <c r="E19765"/>
    </row>
    <row r="19766" spans="5:5" ht="14.25" thickTop="1" thickBot="1">
      <c r="E19766"/>
    </row>
    <row r="19767" spans="5:5" ht="14.25" thickTop="1" thickBot="1">
      <c r="E19767"/>
    </row>
    <row r="19768" spans="5:5" ht="14.25" thickTop="1" thickBot="1">
      <c r="E19768"/>
    </row>
    <row r="19769" spans="5:5" ht="14.25" thickTop="1" thickBot="1">
      <c r="E19769"/>
    </row>
    <row r="19770" spans="5:5" ht="14.25" thickTop="1" thickBot="1">
      <c r="E19770"/>
    </row>
    <row r="19771" spans="5:5" ht="14.25" thickTop="1" thickBot="1">
      <c r="E19771"/>
    </row>
    <row r="19772" spans="5:5" ht="14.25" thickTop="1" thickBot="1">
      <c r="E19772"/>
    </row>
    <row r="19773" spans="5:5" ht="14.25" thickTop="1" thickBot="1">
      <c r="E19773"/>
    </row>
    <row r="19774" spans="5:5" ht="14.25" thickTop="1" thickBot="1">
      <c r="E19774"/>
    </row>
    <row r="19775" spans="5:5" ht="14.25" thickTop="1" thickBot="1">
      <c r="E19775"/>
    </row>
    <row r="19776" spans="5:5" ht="14.25" thickTop="1" thickBot="1">
      <c r="E19776"/>
    </row>
    <row r="19777" spans="5:5" ht="14.25" thickTop="1" thickBot="1">
      <c r="E19777"/>
    </row>
    <row r="19778" spans="5:5" ht="14.25" thickTop="1" thickBot="1">
      <c r="E19778"/>
    </row>
    <row r="19779" spans="5:5" ht="14.25" thickTop="1" thickBot="1">
      <c r="E19779"/>
    </row>
    <row r="19780" spans="5:5" ht="14.25" thickTop="1" thickBot="1">
      <c r="E19780"/>
    </row>
    <row r="19781" spans="5:5" ht="14.25" thickTop="1" thickBot="1">
      <c r="E19781"/>
    </row>
    <row r="19782" spans="5:5" ht="14.25" thickTop="1" thickBot="1">
      <c r="E19782"/>
    </row>
    <row r="19783" spans="5:5" ht="14.25" thickTop="1" thickBot="1">
      <c r="E19783"/>
    </row>
    <row r="19784" spans="5:5" ht="14.25" thickTop="1" thickBot="1">
      <c r="E19784"/>
    </row>
    <row r="19785" spans="5:5" ht="14.25" thickTop="1" thickBot="1">
      <c r="E19785"/>
    </row>
    <row r="19786" spans="5:5" ht="14.25" thickTop="1" thickBot="1">
      <c r="E19786"/>
    </row>
    <row r="19787" spans="5:5" ht="14.25" thickTop="1" thickBot="1">
      <c r="E19787"/>
    </row>
    <row r="19788" spans="5:5" ht="14.25" thickTop="1" thickBot="1">
      <c r="E19788"/>
    </row>
    <row r="19789" spans="5:5" ht="14.25" thickTop="1" thickBot="1">
      <c r="E19789"/>
    </row>
    <row r="19790" spans="5:5" ht="14.25" thickTop="1" thickBot="1">
      <c r="E19790"/>
    </row>
    <row r="19791" spans="5:5" ht="14.25" thickTop="1" thickBot="1">
      <c r="E19791"/>
    </row>
    <row r="19792" spans="5:5" ht="14.25" thickTop="1" thickBot="1">
      <c r="E19792"/>
    </row>
    <row r="19793" spans="5:5" ht="14.25" thickTop="1" thickBot="1">
      <c r="E19793"/>
    </row>
    <row r="19794" spans="5:5" ht="14.25" thickTop="1" thickBot="1">
      <c r="E19794"/>
    </row>
    <row r="19795" spans="5:5" ht="14.25" thickTop="1" thickBot="1">
      <c r="E19795"/>
    </row>
    <row r="19796" spans="5:5" ht="14.25" thickTop="1" thickBot="1">
      <c r="E19796"/>
    </row>
    <row r="19797" spans="5:5" ht="14.25" thickTop="1" thickBot="1">
      <c r="E19797"/>
    </row>
    <row r="19798" spans="5:5" ht="14.25" thickTop="1" thickBot="1">
      <c r="E19798"/>
    </row>
    <row r="19799" spans="5:5" ht="14.25" thickTop="1" thickBot="1">
      <c r="E19799"/>
    </row>
    <row r="19800" spans="5:5" ht="14.25" thickTop="1" thickBot="1">
      <c r="E19800"/>
    </row>
    <row r="19801" spans="5:5" ht="14.25" thickTop="1" thickBot="1">
      <c r="E19801"/>
    </row>
    <row r="19802" spans="5:5" ht="14.25" thickTop="1" thickBot="1">
      <c r="E19802"/>
    </row>
    <row r="19803" spans="5:5" ht="14.25" thickTop="1" thickBot="1">
      <c r="E19803"/>
    </row>
    <row r="19804" spans="5:5" ht="14.25" thickTop="1" thickBot="1">
      <c r="E19804"/>
    </row>
    <row r="19805" spans="5:5" ht="14.25" thickTop="1" thickBot="1">
      <c r="E19805"/>
    </row>
    <row r="19806" spans="5:5" ht="14.25" thickTop="1" thickBot="1">
      <c r="E19806"/>
    </row>
    <row r="19807" spans="5:5" ht="14.25" thickTop="1" thickBot="1">
      <c r="E19807"/>
    </row>
    <row r="19808" spans="5:5" ht="14.25" thickTop="1" thickBot="1">
      <c r="E19808"/>
    </row>
    <row r="19809" spans="5:5" ht="14.25" thickTop="1" thickBot="1">
      <c r="E19809"/>
    </row>
    <row r="19810" spans="5:5" ht="14.25" thickTop="1" thickBot="1">
      <c r="E19810"/>
    </row>
    <row r="19811" spans="5:5" ht="14.25" thickTop="1" thickBot="1">
      <c r="E19811"/>
    </row>
    <row r="19812" spans="5:5" ht="14.25" thickTop="1" thickBot="1">
      <c r="E19812"/>
    </row>
    <row r="19813" spans="5:5" ht="14.25" thickTop="1" thickBot="1">
      <c r="E19813"/>
    </row>
    <row r="19814" spans="5:5" ht="14.25" thickTop="1" thickBot="1">
      <c r="E19814"/>
    </row>
    <row r="19815" spans="5:5" ht="14.25" thickTop="1" thickBot="1">
      <c r="E19815"/>
    </row>
    <row r="19816" spans="5:5" ht="14.25" thickTop="1" thickBot="1">
      <c r="E19816"/>
    </row>
    <row r="19817" spans="5:5" ht="14.25" thickTop="1" thickBot="1">
      <c r="E19817"/>
    </row>
    <row r="19818" spans="5:5" ht="14.25" thickTop="1" thickBot="1">
      <c r="E19818"/>
    </row>
    <row r="19819" spans="5:5" ht="14.25" thickTop="1" thickBot="1">
      <c r="E19819"/>
    </row>
    <row r="19820" spans="5:5" ht="14.25" thickTop="1" thickBot="1">
      <c r="E19820"/>
    </row>
    <row r="19821" spans="5:5" ht="14.25" thickTop="1" thickBot="1">
      <c r="E19821"/>
    </row>
    <row r="19822" spans="5:5" ht="14.25" thickTop="1" thickBot="1">
      <c r="E19822"/>
    </row>
    <row r="19823" spans="5:5" ht="14.25" thickTop="1" thickBot="1">
      <c r="E19823"/>
    </row>
    <row r="19824" spans="5:5" ht="14.25" thickTop="1" thickBot="1">
      <c r="E19824"/>
    </row>
    <row r="19825" spans="5:5" ht="14.25" thickTop="1" thickBot="1">
      <c r="E19825"/>
    </row>
    <row r="19826" spans="5:5" ht="14.25" thickTop="1" thickBot="1">
      <c r="E19826"/>
    </row>
    <row r="19827" spans="5:5" ht="14.25" thickTop="1" thickBot="1">
      <c r="E19827"/>
    </row>
    <row r="19828" spans="5:5" ht="14.25" thickTop="1" thickBot="1">
      <c r="E19828"/>
    </row>
    <row r="19829" spans="5:5" ht="14.25" thickTop="1" thickBot="1">
      <c r="E19829"/>
    </row>
    <row r="19830" spans="5:5" ht="14.25" thickTop="1" thickBot="1">
      <c r="E19830"/>
    </row>
    <row r="19831" spans="5:5" ht="14.25" thickTop="1" thickBot="1">
      <c r="E19831"/>
    </row>
    <row r="19832" spans="5:5" ht="14.25" thickTop="1" thickBot="1">
      <c r="E19832"/>
    </row>
    <row r="19833" spans="5:5" ht="14.25" thickTop="1" thickBot="1">
      <c r="E19833"/>
    </row>
    <row r="19834" spans="5:5" ht="14.25" thickTop="1" thickBot="1">
      <c r="E19834"/>
    </row>
    <row r="19835" spans="5:5" ht="14.25" thickTop="1" thickBot="1">
      <c r="E19835"/>
    </row>
    <row r="19836" spans="5:5" ht="14.25" thickTop="1" thickBot="1">
      <c r="E19836"/>
    </row>
    <row r="19837" spans="5:5" ht="14.25" thickTop="1" thickBot="1">
      <c r="E19837"/>
    </row>
    <row r="19838" spans="5:5" ht="14.25" thickTop="1" thickBot="1">
      <c r="E19838"/>
    </row>
    <row r="19839" spans="5:5" ht="14.25" thickTop="1" thickBot="1">
      <c r="E19839"/>
    </row>
    <row r="19840" spans="5:5" ht="14.25" thickTop="1" thickBot="1">
      <c r="E19840"/>
    </row>
    <row r="19841" spans="5:5" ht="14.25" thickTop="1" thickBot="1">
      <c r="E19841"/>
    </row>
    <row r="19842" spans="5:5" ht="14.25" thickTop="1" thickBot="1">
      <c r="E19842"/>
    </row>
    <row r="19843" spans="5:5" ht="14.25" thickTop="1" thickBot="1">
      <c r="E19843"/>
    </row>
    <row r="19844" spans="5:5" ht="14.25" thickTop="1" thickBot="1">
      <c r="E19844"/>
    </row>
    <row r="19845" spans="5:5" ht="14.25" thickTop="1" thickBot="1">
      <c r="E19845"/>
    </row>
    <row r="19846" spans="5:5" ht="14.25" thickTop="1" thickBot="1">
      <c r="E19846"/>
    </row>
    <row r="19847" spans="5:5" ht="14.25" thickTop="1" thickBot="1">
      <c r="E19847"/>
    </row>
    <row r="19848" spans="5:5" ht="14.25" thickTop="1" thickBot="1">
      <c r="E19848"/>
    </row>
    <row r="19849" spans="5:5" ht="14.25" thickTop="1" thickBot="1">
      <c r="E19849"/>
    </row>
    <row r="19850" spans="5:5" ht="14.25" thickTop="1" thickBot="1">
      <c r="E19850"/>
    </row>
    <row r="19851" spans="5:5" ht="14.25" thickTop="1" thickBot="1">
      <c r="E19851"/>
    </row>
    <row r="19852" spans="5:5" ht="14.25" thickTop="1" thickBot="1">
      <c r="E19852"/>
    </row>
    <row r="19853" spans="5:5" ht="14.25" thickTop="1" thickBot="1">
      <c r="E19853"/>
    </row>
    <row r="19854" spans="5:5" ht="14.25" thickTop="1" thickBot="1">
      <c r="E19854"/>
    </row>
    <row r="19855" spans="5:5" ht="14.25" thickTop="1" thickBot="1">
      <c r="E19855"/>
    </row>
    <row r="19856" spans="5:5" ht="14.25" thickTop="1" thickBot="1">
      <c r="E19856"/>
    </row>
    <row r="19857" spans="5:5" ht="14.25" thickTop="1" thickBot="1">
      <c r="E19857"/>
    </row>
    <row r="19858" spans="5:5" ht="14.25" thickTop="1" thickBot="1">
      <c r="E19858"/>
    </row>
    <row r="19859" spans="5:5" ht="14.25" thickTop="1" thickBot="1">
      <c r="E19859"/>
    </row>
    <row r="19860" spans="5:5" ht="14.25" thickTop="1" thickBot="1">
      <c r="E19860"/>
    </row>
    <row r="19861" spans="5:5" ht="14.25" thickTop="1" thickBot="1">
      <c r="E19861"/>
    </row>
    <row r="19862" spans="5:5" ht="14.25" thickTop="1" thickBot="1">
      <c r="E19862"/>
    </row>
    <row r="19863" spans="5:5" ht="14.25" thickTop="1" thickBot="1">
      <c r="E19863"/>
    </row>
    <row r="19864" spans="5:5" ht="14.25" thickTop="1" thickBot="1">
      <c r="E19864"/>
    </row>
    <row r="19865" spans="5:5" ht="14.25" thickTop="1" thickBot="1">
      <c r="E19865"/>
    </row>
    <row r="19866" spans="5:5" ht="14.25" thickTop="1" thickBot="1">
      <c r="E19866"/>
    </row>
    <row r="19867" spans="5:5" ht="14.25" thickTop="1" thickBot="1">
      <c r="E19867"/>
    </row>
    <row r="19868" spans="5:5" ht="14.25" thickTop="1" thickBot="1">
      <c r="E19868"/>
    </row>
    <row r="19869" spans="5:5" ht="14.25" thickTop="1" thickBot="1">
      <c r="E19869"/>
    </row>
    <row r="19870" spans="5:5" ht="14.25" thickTop="1" thickBot="1">
      <c r="E19870"/>
    </row>
    <row r="19871" spans="5:5" ht="14.25" thickTop="1" thickBot="1">
      <c r="E19871"/>
    </row>
    <row r="19872" spans="5:5" ht="14.25" thickTop="1" thickBot="1">
      <c r="E19872"/>
    </row>
    <row r="19873" spans="5:5" ht="14.25" thickTop="1" thickBot="1">
      <c r="E19873"/>
    </row>
    <row r="19874" spans="5:5" ht="14.25" thickTop="1" thickBot="1">
      <c r="E19874"/>
    </row>
    <row r="19875" spans="5:5" ht="14.25" thickTop="1" thickBot="1">
      <c r="E19875"/>
    </row>
    <row r="19876" spans="5:5" ht="14.25" thickTop="1" thickBot="1">
      <c r="E19876"/>
    </row>
    <row r="19877" spans="5:5" ht="14.25" thickTop="1" thickBot="1">
      <c r="E19877"/>
    </row>
    <row r="19878" spans="5:5" ht="14.25" thickTop="1" thickBot="1">
      <c r="E19878"/>
    </row>
    <row r="19879" spans="5:5" ht="14.25" thickTop="1" thickBot="1">
      <c r="E19879"/>
    </row>
    <row r="19880" spans="5:5" ht="14.25" thickTop="1" thickBot="1">
      <c r="E19880"/>
    </row>
    <row r="19881" spans="5:5" ht="14.25" thickTop="1" thickBot="1">
      <c r="E19881"/>
    </row>
    <row r="19882" spans="5:5" ht="14.25" thickTop="1" thickBot="1">
      <c r="E19882"/>
    </row>
    <row r="19883" spans="5:5" ht="14.25" thickTop="1" thickBot="1">
      <c r="E19883"/>
    </row>
    <row r="19884" spans="5:5" ht="14.25" thickTop="1" thickBot="1">
      <c r="E19884"/>
    </row>
    <row r="19885" spans="5:5" ht="14.25" thickTop="1" thickBot="1">
      <c r="E19885"/>
    </row>
    <row r="19886" spans="5:5" ht="14.25" thickTop="1" thickBot="1">
      <c r="E19886"/>
    </row>
    <row r="19887" spans="5:5" ht="14.25" thickTop="1" thickBot="1">
      <c r="E19887"/>
    </row>
    <row r="19888" spans="5:5" ht="14.25" thickTop="1" thickBot="1">
      <c r="E19888"/>
    </row>
    <row r="19889" spans="5:5" ht="14.25" thickTop="1" thickBot="1">
      <c r="E19889"/>
    </row>
    <row r="19890" spans="5:5" ht="14.25" thickTop="1" thickBot="1">
      <c r="E19890"/>
    </row>
    <row r="19891" spans="5:5" ht="14.25" thickTop="1" thickBot="1">
      <c r="E19891"/>
    </row>
    <row r="19892" spans="5:5" ht="14.25" thickTop="1" thickBot="1">
      <c r="E19892"/>
    </row>
    <row r="19893" spans="5:5" ht="14.25" thickTop="1" thickBot="1">
      <c r="E19893"/>
    </row>
    <row r="19894" spans="5:5" ht="14.25" thickTop="1" thickBot="1">
      <c r="E19894"/>
    </row>
    <row r="19895" spans="5:5" ht="14.25" thickTop="1" thickBot="1">
      <c r="E19895"/>
    </row>
    <row r="19896" spans="5:5" ht="14.25" thickTop="1" thickBot="1">
      <c r="E19896"/>
    </row>
    <row r="19897" spans="5:5" ht="14.25" thickTop="1" thickBot="1">
      <c r="E19897"/>
    </row>
    <row r="19898" spans="5:5" ht="14.25" thickTop="1" thickBot="1">
      <c r="E19898"/>
    </row>
    <row r="19899" spans="5:5" ht="14.25" thickTop="1" thickBot="1">
      <c r="E19899"/>
    </row>
    <row r="19900" spans="5:5" ht="14.25" thickTop="1" thickBot="1">
      <c r="E19900"/>
    </row>
    <row r="19901" spans="5:5" ht="14.25" thickTop="1" thickBot="1">
      <c r="E19901"/>
    </row>
    <row r="19902" spans="5:5" ht="14.25" thickTop="1" thickBot="1">
      <c r="E19902"/>
    </row>
    <row r="19903" spans="5:5" ht="14.25" thickTop="1" thickBot="1">
      <c r="E19903"/>
    </row>
    <row r="19904" spans="5:5" ht="14.25" thickTop="1" thickBot="1">
      <c r="E19904"/>
    </row>
    <row r="19905" spans="5:5" ht="14.25" thickTop="1" thickBot="1">
      <c r="E19905"/>
    </row>
    <row r="19906" spans="5:5" ht="14.25" thickTop="1" thickBot="1">
      <c r="E19906"/>
    </row>
    <row r="19907" spans="5:5" ht="14.25" thickTop="1" thickBot="1">
      <c r="E19907"/>
    </row>
    <row r="19908" spans="5:5" ht="14.25" thickTop="1" thickBot="1">
      <c r="E19908"/>
    </row>
    <row r="19909" spans="5:5" ht="14.25" thickTop="1" thickBot="1">
      <c r="E19909"/>
    </row>
    <row r="19910" spans="5:5" ht="14.25" thickTop="1" thickBot="1">
      <c r="E19910"/>
    </row>
    <row r="19911" spans="5:5" ht="14.25" thickTop="1" thickBot="1">
      <c r="E19911"/>
    </row>
    <row r="19912" spans="5:5" ht="14.25" thickTop="1" thickBot="1">
      <c r="E19912"/>
    </row>
    <row r="19913" spans="5:5" ht="14.25" thickTop="1" thickBot="1">
      <c r="E19913"/>
    </row>
    <row r="19914" spans="5:5" ht="14.25" thickTop="1" thickBot="1">
      <c r="E19914"/>
    </row>
    <row r="19915" spans="5:5" ht="14.25" thickTop="1" thickBot="1">
      <c r="E19915"/>
    </row>
    <row r="19916" spans="5:5" ht="14.25" thickTop="1" thickBot="1">
      <c r="E19916"/>
    </row>
    <row r="19917" spans="5:5" ht="14.25" thickTop="1" thickBot="1">
      <c r="E19917"/>
    </row>
    <row r="19918" spans="5:5" ht="14.25" thickTop="1" thickBot="1">
      <c r="E19918"/>
    </row>
    <row r="19919" spans="5:5" ht="14.25" thickTop="1" thickBot="1">
      <c r="E19919"/>
    </row>
    <row r="19920" spans="5:5" ht="14.25" thickTop="1" thickBot="1">
      <c r="E19920"/>
    </row>
    <row r="19921" spans="5:5" ht="14.25" thickTop="1" thickBot="1">
      <c r="E19921"/>
    </row>
    <row r="19922" spans="5:5" ht="14.25" thickTop="1" thickBot="1">
      <c r="E19922"/>
    </row>
    <row r="19923" spans="5:5" ht="14.25" thickTop="1" thickBot="1">
      <c r="E19923"/>
    </row>
    <row r="19924" spans="5:5" ht="14.25" thickTop="1" thickBot="1">
      <c r="E19924"/>
    </row>
    <row r="19925" spans="5:5" ht="14.25" thickTop="1" thickBot="1">
      <c r="E19925"/>
    </row>
    <row r="19926" spans="5:5" ht="14.25" thickTop="1" thickBot="1">
      <c r="E19926"/>
    </row>
    <row r="19927" spans="5:5" ht="14.25" thickTop="1" thickBot="1">
      <c r="E19927"/>
    </row>
    <row r="19928" spans="5:5" ht="14.25" thickTop="1" thickBot="1">
      <c r="E19928"/>
    </row>
    <row r="19929" spans="5:5" ht="14.25" thickTop="1" thickBot="1">
      <c r="E19929"/>
    </row>
    <row r="19930" spans="5:5" ht="14.25" thickTop="1" thickBot="1">
      <c r="E19930"/>
    </row>
    <row r="19931" spans="5:5" ht="14.25" thickTop="1" thickBot="1">
      <c r="E19931"/>
    </row>
    <row r="19932" spans="5:5" ht="14.25" thickTop="1" thickBot="1">
      <c r="E19932"/>
    </row>
    <row r="19933" spans="5:5" ht="14.25" thickTop="1" thickBot="1">
      <c r="E19933"/>
    </row>
    <row r="19934" spans="5:5" ht="14.25" thickTop="1" thickBot="1">
      <c r="E19934"/>
    </row>
    <row r="19935" spans="5:5" ht="14.25" thickTop="1" thickBot="1">
      <c r="E19935"/>
    </row>
    <row r="19936" spans="5:5" ht="14.25" thickTop="1" thickBot="1">
      <c r="E19936"/>
    </row>
    <row r="19937" spans="5:5" ht="14.25" thickTop="1" thickBot="1">
      <c r="E19937"/>
    </row>
    <row r="19938" spans="5:5" ht="14.25" thickTop="1" thickBot="1">
      <c r="E19938"/>
    </row>
    <row r="19939" spans="5:5" ht="14.25" thickTop="1" thickBot="1">
      <c r="E19939"/>
    </row>
    <row r="19940" spans="5:5" ht="14.25" thickTop="1" thickBot="1">
      <c r="E19940"/>
    </row>
    <row r="19941" spans="5:5" ht="14.25" thickTop="1" thickBot="1">
      <c r="E19941"/>
    </row>
    <row r="19942" spans="5:5" ht="14.25" thickTop="1" thickBot="1">
      <c r="E19942"/>
    </row>
    <row r="19943" spans="5:5" ht="14.25" thickTop="1" thickBot="1">
      <c r="E19943"/>
    </row>
    <row r="19944" spans="5:5" ht="14.25" thickTop="1" thickBot="1">
      <c r="E19944"/>
    </row>
    <row r="19945" spans="5:5" ht="14.25" thickTop="1" thickBot="1">
      <c r="E19945"/>
    </row>
    <row r="19946" spans="5:5" ht="14.25" thickTop="1" thickBot="1">
      <c r="E19946"/>
    </row>
    <row r="19947" spans="5:5" ht="14.25" thickTop="1" thickBot="1">
      <c r="E19947"/>
    </row>
    <row r="19948" spans="5:5" ht="14.25" thickTop="1" thickBot="1">
      <c r="E19948"/>
    </row>
    <row r="19949" spans="5:5" ht="14.25" thickTop="1" thickBot="1">
      <c r="E19949"/>
    </row>
    <row r="19950" spans="5:5" ht="14.25" thickTop="1" thickBot="1">
      <c r="E19950"/>
    </row>
    <row r="19951" spans="5:5" ht="14.25" thickTop="1" thickBot="1">
      <c r="E19951"/>
    </row>
    <row r="19952" spans="5:5" ht="14.25" thickTop="1" thickBot="1">
      <c r="E19952"/>
    </row>
    <row r="19953" spans="5:5" ht="14.25" thickTop="1" thickBot="1">
      <c r="E19953"/>
    </row>
    <row r="19954" spans="5:5" ht="14.25" thickTop="1" thickBot="1">
      <c r="E19954"/>
    </row>
    <row r="19955" spans="5:5" ht="14.25" thickTop="1" thickBot="1">
      <c r="E19955"/>
    </row>
    <row r="19956" spans="5:5" ht="14.25" thickTop="1" thickBot="1">
      <c r="E19956"/>
    </row>
    <row r="19957" spans="5:5" ht="14.25" thickTop="1" thickBot="1">
      <c r="E19957"/>
    </row>
    <row r="19958" spans="5:5" ht="14.25" thickTop="1" thickBot="1">
      <c r="E19958"/>
    </row>
    <row r="19959" spans="5:5" ht="14.25" thickTop="1" thickBot="1">
      <c r="E19959"/>
    </row>
    <row r="19960" spans="5:5" ht="14.25" thickTop="1" thickBot="1">
      <c r="E19960"/>
    </row>
    <row r="19961" spans="5:5" ht="14.25" thickTop="1" thickBot="1">
      <c r="E19961"/>
    </row>
    <row r="19962" spans="5:5" ht="14.25" thickTop="1" thickBot="1">
      <c r="E19962"/>
    </row>
    <row r="19963" spans="5:5" ht="14.25" thickTop="1" thickBot="1">
      <c r="E19963"/>
    </row>
    <row r="19964" spans="5:5" ht="14.25" thickTop="1" thickBot="1">
      <c r="E19964"/>
    </row>
    <row r="19965" spans="5:5" ht="14.25" thickTop="1" thickBot="1">
      <c r="E19965"/>
    </row>
    <row r="19966" spans="5:5" ht="14.25" thickTop="1" thickBot="1">
      <c r="E19966"/>
    </row>
    <row r="19967" spans="5:5" ht="14.25" thickTop="1" thickBot="1">
      <c r="E19967"/>
    </row>
    <row r="19968" spans="5:5" ht="14.25" thickTop="1" thickBot="1">
      <c r="E19968"/>
    </row>
    <row r="19969" spans="5:5" ht="14.25" thickTop="1" thickBot="1">
      <c r="E19969"/>
    </row>
    <row r="19970" spans="5:5" ht="14.25" thickTop="1" thickBot="1">
      <c r="E19970"/>
    </row>
    <row r="19971" spans="5:5" ht="14.25" thickTop="1" thickBot="1">
      <c r="E19971"/>
    </row>
    <row r="19972" spans="5:5" ht="14.25" thickTop="1" thickBot="1">
      <c r="E19972"/>
    </row>
    <row r="19973" spans="5:5" ht="14.25" thickTop="1" thickBot="1">
      <c r="E19973"/>
    </row>
    <row r="19974" spans="5:5" ht="14.25" thickTop="1" thickBot="1">
      <c r="E19974"/>
    </row>
    <row r="19975" spans="5:5" ht="14.25" thickTop="1" thickBot="1">
      <c r="E19975"/>
    </row>
    <row r="19976" spans="5:5" ht="14.25" thickTop="1" thickBot="1">
      <c r="E19976"/>
    </row>
    <row r="19977" spans="5:5" ht="14.25" thickTop="1" thickBot="1">
      <c r="E19977"/>
    </row>
    <row r="19978" spans="5:5" ht="14.25" thickTop="1" thickBot="1">
      <c r="E19978"/>
    </row>
    <row r="19979" spans="5:5" ht="14.25" thickTop="1" thickBot="1">
      <c r="E19979"/>
    </row>
    <row r="19980" spans="5:5" ht="14.25" thickTop="1" thickBot="1">
      <c r="E19980"/>
    </row>
    <row r="19981" spans="5:5" ht="14.25" thickTop="1" thickBot="1">
      <c r="E19981"/>
    </row>
    <row r="19982" spans="5:5" ht="14.25" thickTop="1" thickBot="1">
      <c r="E19982"/>
    </row>
    <row r="19983" spans="5:5" ht="14.25" thickTop="1" thickBot="1">
      <c r="E19983"/>
    </row>
    <row r="19984" spans="5:5" ht="14.25" thickTop="1" thickBot="1">
      <c r="E19984"/>
    </row>
    <row r="19985" spans="5:5" ht="14.25" thickTop="1" thickBot="1">
      <c r="E19985"/>
    </row>
    <row r="19986" spans="5:5" ht="14.25" thickTop="1" thickBot="1">
      <c r="E19986"/>
    </row>
    <row r="19987" spans="5:5" ht="14.25" thickTop="1" thickBot="1">
      <c r="E19987"/>
    </row>
    <row r="19988" spans="5:5" ht="14.25" thickTop="1" thickBot="1">
      <c r="E19988"/>
    </row>
    <row r="19989" spans="5:5" ht="14.25" thickTop="1" thickBot="1">
      <c r="E19989"/>
    </row>
    <row r="19990" spans="5:5" ht="14.25" thickTop="1" thickBot="1">
      <c r="E19990"/>
    </row>
    <row r="19991" spans="5:5" ht="14.25" thickTop="1" thickBot="1">
      <c r="E19991"/>
    </row>
    <row r="19992" spans="5:5" ht="14.25" thickTop="1" thickBot="1">
      <c r="E19992"/>
    </row>
    <row r="19993" spans="5:5" ht="14.25" thickTop="1" thickBot="1">
      <c r="E19993"/>
    </row>
    <row r="19994" spans="5:5" ht="14.25" thickTop="1" thickBot="1">
      <c r="E19994"/>
    </row>
    <row r="19995" spans="5:5" ht="14.25" thickTop="1" thickBot="1">
      <c r="E19995"/>
    </row>
    <row r="19996" spans="5:5" ht="14.25" thickTop="1" thickBot="1">
      <c r="E19996"/>
    </row>
    <row r="19997" spans="5:5" ht="14.25" thickTop="1" thickBot="1">
      <c r="E19997"/>
    </row>
    <row r="19998" spans="5:5" ht="14.25" thickTop="1" thickBot="1">
      <c r="E19998"/>
    </row>
    <row r="19999" spans="5:5" ht="14.25" thickTop="1" thickBot="1">
      <c r="E19999"/>
    </row>
    <row r="20000" spans="5:5" ht="14.25" thickTop="1" thickBot="1">
      <c r="E20000"/>
    </row>
    <row r="20001" spans="5:5" ht="14.25" thickTop="1" thickBot="1">
      <c r="E20001"/>
    </row>
    <row r="20002" spans="5:5" ht="14.25" thickTop="1" thickBot="1">
      <c r="E20002"/>
    </row>
    <row r="20003" spans="5:5" ht="14.25" thickTop="1" thickBot="1">
      <c r="E20003"/>
    </row>
    <row r="20004" spans="5:5" ht="14.25" thickTop="1" thickBot="1">
      <c r="E20004"/>
    </row>
    <row r="20005" spans="5:5" ht="14.25" thickTop="1" thickBot="1">
      <c r="E20005"/>
    </row>
    <row r="20006" spans="5:5" ht="14.25" thickTop="1" thickBot="1">
      <c r="E20006"/>
    </row>
    <row r="20007" spans="5:5" ht="14.25" thickTop="1" thickBot="1">
      <c r="E20007"/>
    </row>
    <row r="20008" spans="5:5" ht="14.25" thickTop="1" thickBot="1">
      <c r="E20008"/>
    </row>
    <row r="20009" spans="5:5" ht="14.25" thickTop="1" thickBot="1">
      <c r="E20009"/>
    </row>
    <row r="20010" spans="5:5" ht="14.25" thickTop="1" thickBot="1">
      <c r="E20010"/>
    </row>
    <row r="20011" spans="5:5" ht="14.25" thickTop="1" thickBot="1">
      <c r="E20011"/>
    </row>
    <row r="20012" spans="5:5" ht="14.25" thickTop="1" thickBot="1">
      <c r="E20012"/>
    </row>
    <row r="20013" spans="5:5" ht="14.25" thickTop="1" thickBot="1">
      <c r="E20013"/>
    </row>
    <row r="20014" spans="5:5" ht="14.25" thickTop="1" thickBot="1">
      <c r="E20014"/>
    </row>
    <row r="20015" spans="5:5" ht="14.25" thickTop="1" thickBot="1">
      <c r="E20015"/>
    </row>
    <row r="20016" spans="5:5" ht="14.25" thickTop="1" thickBot="1">
      <c r="E20016"/>
    </row>
    <row r="20017" spans="5:5" ht="14.25" thickTop="1" thickBot="1">
      <c r="E20017"/>
    </row>
    <row r="20018" spans="5:5" ht="14.25" thickTop="1" thickBot="1">
      <c r="E20018"/>
    </row>
    <row r="20019" spans="5:5" ht="14.25" thickTop="1" thickBot="1">
      <c r="E20019"/>
    </row>
    <row r="20020" spans="5:5" ht="14.25" thickTop="1" thickBot="1">
      <c r="E20020"/>
    </row>
    <row r="20021" spans="5:5" ht="14.25" thickTop="1" thickBot="1">
      <c r="E20021"/>
    </row>
    <row r="20022" spans="5:5" ht="14.25" thickTop="1" thickBot="1">
      <c r="E20022"/>
    </row>
    <row r="20023" spans="5:5" ht="14.25" thickTop="1" thickBot="1">
      <c r="E20023"/>
    </row>
    <row r="20024" spans="5:5" ht="14.25" thickTop="1" thickBot="1">
      <c r="E20024"/>
    </row>
    <row r="20025" spans="5:5" ht="14.25" thickTop="1" thickBot="1">
      <c r="E20025"/>
    </row>
    <row r="20026" spans="5:5" ht="14.25" thickTop="1" thickBot="1">
      <c r="E20026"/>
    </row>
    <row r="20027" spans="5:5" ht="14.25" thickTop="1" thickBot="1">
      <c r="E20027"/>
    </row>
    <row r="20028" spans="5:5" ht="14.25" thickTop="1" thickBot="1">
      <c r="E20028"/>
    </row>
    <row r="20029" spans="5:5" ht="14.25" thickTop="1" thickBot="1">
      <c r="E20029"/>
    </row>
    <row r="20030" spans="5:5" ht="14.25" thickTop="1" thickBot="1">
      <c r="E20030"/>
    </row>
    <row r="20031" spans="5:5" ht="14.25" thickTop="1" thickBot="1">
      <c r="E20031"/>
    </row>
    <row r="20032" spans="5:5" ht="14.25" thickTop="1" thickBot="1">
      <c r="E20032"/>
    </row>
    <row r="20033" spans="5:5" ht="14.25" thickTop="1" thickBot="1">
      <c r="E20033"/>
    </row>
    <row r="20034" spans="5:5" ht="14.25" thickTop="1" thickBot="1">
      <c r="E20034"/>
    </row>
    <row r="20035" spans="5:5" ht="14.25" thickTop="1" thickBot="1">
      <c r="E20035"/>
    </row>
    <row r="20036" spans="5:5" ht="14.25" thickTop="1" thickBot="1">
      <c r="E20036"/>
    </row>
    <row r="20037" spans="5:5" ht="14.25" thickTop="1" thickBot="1">
      <c r="E20037"/>
    </row>
    <row r="20038" spans="5:5" ht="14.25" thickTop="1" thickBot="1">
      <c r="E20038"/>
    </row>
    <row r="20039" spans="5:5" ht="14.25" thickTop="1" thickBot="1">
      <c r="E20039"/>
    </row>
    <row r="20040" spans="5:5" ht="14.25" thickTop="1" thickBot="1">
      <c r="E20040"/>
    </row>
    <row r="20041" spans="5:5" ht="14.25" thickTop="1" thickBot="1">
      <c r="E20041"/>
    </row>
    <row r="20042" spans="5:5" ht="14.25" thickTop="1" thickBot="1">
      <c r="E20042"/>
    </row>
    <row r="20043" spans="5:5" ht="14.25" thickTop="1" thickBot="1">
      <c r="E20043"/>
    </row>
    <row r="20044" spans="5:5" ht="14.25" thickTop="1" thickBot="1">
      <c r="E20044"/>
    </row>
    <row r="20045" spans="5:5" ht="14.25" thickTop="1" thickBot="1">
      <c r="E20045"/>
    </row>
    <row r="20046" spans="5:5" ht="14.25" thickTop="1" thickBot="1">
      <c r="E20046"/>
    </row>
    <row r="20047" spans="5:5" ht="14.25" thickTop="1" thickBot="1">
      <c r="E20047"/>
    </row>
    <row r="20048" spans="5:5" ht="14.25" thickTop="1" thickBot="1">
      <c r="E20048"/>
    </row>
    <row r="20049" spans="5:5" ht="14.25" thickTop="1" thickBot="1">
      <c r="E20049"/>
    </row>
    <row r="20050" spans="5:5" ht="14.25" thickTop="1" thickBot="1">
      <c r="E20050"/>
    </row>
    <row r="20051" spans="5:5" ht="14.25" thickTop="1" thickBot="1">
      <c r="E20051"/>
    </row>
    <row r="20052" spans="5:5" ht="14.25" thickTop="1" thickBot="1">
      <c r="E20052"/>
    </row>
    <row r="20053" spans="5:5" ht="14.25" thickTop="1" thickBot="1">
      <c r="E20053"/>
    </row>
    <row r="20054" spans="5:5" ht="14.25" thickTop="1" thickBot="1">
      <c r="E20054"/>
    </row>
    <row r="20055" spans="5:5" ht="14.25" thickTop="1" thickBot="1">
      <c r="E20055"/>
    </row>
    <row r="20056" spans="5:5" ht="14.25" thickTop="1" thickBot="1">
      <c r="E20056"/>
    </row>
    <row r="20057" spans="5:5" ht="14.25" thickTop="1" thickBot="1">
      <c r="E20057"/>
    </row>
    <row r="20058" spans="5:5" ht="14.25" thickTop="1" thickBot="1">
      <c r="E20058"/>
    </row>
    <row r="20059" spans="5:5" ht="14.25" thickTop="1" thickBot="1">
      <c r="E20059"/>
    </row>
    <row r="20060" spans="5:5" ht="14.25" thickTop="1" thickBot="1">
      <c r="E20060"/>
    </row>
    <row r="20061" spans="5:5" ht="14.25" thickTop="1" thickBot="1">
      <c r="E20061"/>
    </row>
    <row r="20062" spans="5:5" ht="14.25" thickTop="1" thickBot="1">
      <c r="E20062"/>
    </row>
    <row r="20063" spans="5:5" ht="14.25" thickTop="1" thickBot="1">
      <c r="E20063"/>
    </row>
    <row r="20064" spans="5:5" ht="14.25" thickTop="1" thickBot="1">
      <c r="E20064"/>
    </row>
    <row r="20065" spans="5:5" ht="14.25" thickTop="1" thickBot="1">
      <c r="E20065"/>
    </row>
    <row r="20066" spans="5:5" ht="14.25" thickTop="1" thickBot="1">
      <c r="E20066"/>
    </row>
    <row r="20067" spans="5:5" ht="14.25" thickTop="1" thickBot="1">
      <c r="E20067"/>
    </row>
    <row r="20068" spans="5:5" ht="14.25" thickTop="1" thickBot="1">
      <c r="E20068"/>
    </row>
    <row r="20069" spans="5:5" ht="14.25" thickTop="1" thickBot="1">
      <c r="E20069"/>
    </row>
    <row r="20070" spans="5:5" ht="14.25" thickTop="1" thickBot="1">
      <c r="E20070"/>
    </row>
    <row r="20071" spans="5:5" ht="14.25" thickTop="1" thickBot="1">
      <c r="E20071"/>
    </row>
    <row r="20072" spans="5:5" ht="14.25" thickTop="1" thickBot="1">
      <c r="E20072"/>
    </row>
    <row r="20073" spans="5:5" ht="14.25" thickTop="1" thickBot="1">
      <c r="E20073"/>
    </row>
    <row r="20074" spans="5:5" ht="14.25" thickTop="1" thickBot="1">
      <c r="E20074"/>
    </row>
    <row r="20075" spans="5:5" ht="14.25" thickTop="1" thickBot="1">
      <c r="E20075"/>
    </row>
    <row r="20076" spans="5:5" ht="14.25" thickTop="1" thickBot="1">
      <c r="E20076"/>
    </row>
    <row r="20077" spans="5:5" ht="14.25" thickTop="1" thickBot="1">
      <c r="E20077"/>
    </row>
    <row r="20078" spans="5:5" ht="14.25" thickTop="1" thickBot="1">
      <c r="E20078"/>
    </row>
    <row r="20079" spans="5:5" ht="14.25" thickTop="1" thickBot="1">
      <c r="E20079"/>
    </row>
    <row r="20080" spans="5:5" ht="14.25" thickTop="1" thickBot="1">
      <c r="E20080"/>
    </row>
    <row r="20081" spans="5:5" ht="14.25" thickTop="1" thickBot="1">
      <c r="E20081"/>
    </row>
    <row r="20082" spans="5:5" ht="14.25" thickTop="1" thickBot="1">
      <c r="E20082"/>
    </row>
    <row r="20083" spans="5:5" ht="14.25" thickTop="1" thickBot="1">
      <c r="E20083"/>
    </row>
    <row r="20084" spans="5:5" ht="14.25" thickTop="1" thickBot="1">
      <c r="E20084"/>
    </row>
    <row r="20085" spans="5:5" ht="14.25" thickTop="1" thickBot="1">
      <c r="E20085"/>
    </row>
    <row r="20086" spans="5:5" ht="14.25" thickTop="1" thickBot="1">
      <c r="E20086"/>
    </row>
    <row r="20087" spans="5:5" ht="14.25" thickTop="1" thickBot="1">
      <c r="E20087"/>
    </row>
    <row r="20088" spans="5:5" ht="14.25" thickTop="1" thickBot="1">
      <c r="E20088"/>
    </row>
    <row r="20089" spans="5:5" ht="14.25" thickTop="1" thickBot="1">
      <c r="E20089"/>
    </row>
    <row r="20090" spans="5:5" ht="14.25" thickTop="1" thickBot="1">
      <c r="E20090"/>
    </row>
    <row r="20091" spans="5:5" ht="14.25" thickTop="1" thickBot="1">
      <c r="E20091"/>
    </row>
    <row r="20092" spans="5:5" ht="14.25" thickTop="1" thickBot="1">
      <c r="E20092"/>
    </row>
    <row r="20093" spans="5:5" ht="14.25" thickTop="1" thickBot="1">
      <c r="E20093"/>
    </row>
    <row r="20094" spans="5:5" ht="14.25" thickTop="1" thickBot="1">
      <c r="E20094"/>
    </row>
    <row r="20095" spans="5:5" ht="14.25" thickTop="1" thickBot="1">
      <c r="E20095"/>
    </row>
    <row r="20096" spans="5:5" ht="14.25" thickTop="1" thickBot="1">
      <c r="E20096"/>
    </row>
    <row r="20097" spans="5:5" ht="14.25" thickTop="1" thickBot="1">
      <c r="E20097"/>
    </row>
    <row r="20098" spans="5:5" ht="14.25" thickTop="1" thickBot="1">
      <c r="E20098"/>
    </row>
    <row r="20099" spans="5:5" ht="14.25" thickTop="1" thickBot="1">
      <c r="E20099"/>
    </row>
    <row r="20100" spans="5:5" ht="14.25" thickTop="1" thickBot="1">
      <c r="E20100"/>
    </row>
    <row r="20101" spans="5:5" ht="14.25" thickTop="1" thickBot="1">
      <c r="E20101"/>
    </row>
    <row r="20102" spans="5:5" ht="14.25" thickTop="1" thickBot="1">
      <c r="E20102"/>
    </row>
    <row r="20103" spans="5:5" ht="14.25" thickTop="1" thickBot="1">
      <c r="E20103"/>
    </row>
    <row r="20104" spans="5:5" ht="14.25" thickTop="1" thickBot="1">
      <c r="E20104"/>
    </row>
    <row r="20105" spans="5:5" ht="14.25" thickTop="1" thickBot="1">
      <c r="E20105"/>
    </row>
    <row r="20106" spans="5:5" ht="14.25" thickTop="1" thickBot="1">
      <c r="E20106"/>
    </row>
    <row r="20107" spans="5:5" ht="14.25" thickTop="1" thickBot="1">
      <c r="E20107"/>
    </row>
    <row r="20108" spans="5:5" ht="14.25" thickTop="1" thickBot="1">
      <c r="E20108"/>
    </row>
    <row r="20109" spans="5:5" ht="14.25" thickTop="1" thickBot="1">
      <c r="E20109"/>
    </row>
    <row r="20110" spans="5:5" ht="14.25" thickTop="1" thickBot="1">
      <c r="E20110"/>
    </row>
    <row r="20111" spans="5:5" ht="14.25" thickTop="1" thickBot="1">
      <c r="E20111"/>
    </row>
    <row r="20112" spans="5:5" ht="14.25" thickTop="1" thickBot="1">
      <c r="E20112"/>
    </row>
    <row r="20113" spans="5:5" ht="14.25" thickTop="1" thickBot="1">
      <c r="E20113"/>
    </row>
    <row r="20114" spans="5:5" ht="14.25" thickTop="1" thickBot="1">
      <c r="E20114"/>
    </row>
    <row r="20115" spans="5:5" ht="14.25" thickTop="1" thickBot="1">
      <c r="E20115"/>
    </row>
    <row r="20116" spans="5:5" ht="14.25" thickTop="1" thickBot="1">
      <c r="E20116"/>
    </row>
    <row r="20117" spans="5:5" ht="14.25" thickTop="1" thickBot="1">
      <c r="E20117"/>
    </row>
    <row r="20118" spans="5:5" ht="14.25" thickTop="1" thickBot="1">
      <c r="E20118"/>
    </row>
    <row r="20119" spans="5:5" ht="14.25" thickTop="1" thickBot="1">
      <c r="E20119"/>
    </row>
    <row r="20120" spans="5:5" ht="14.25" thickTop="1" thickBot="1">
      <c r="E20120"/>
    </row>
    <row r="20121" spans="5:5" ht="14.25" thickTop="1" thickBot="1">
      <c r="E20121"/>
    </row>
    <row r="20122" spans="5:5" ht="14.25" thickTop="1" thickBot="1">
      <c r="E20122"/>
    </row>
    <row r="20123" spans="5:5" ht="14.25" thickTop="1" thickBot="1">
      <c r="E20123"/>
    </row>
    <row r="20124" spans="5:5" ht="14.25" thickTop="1" thickBot="1">
      <c r="E20124"/>
    </row>
    <row r="20125" spans="5:5" ht="14.25" thickTop="1" thickBot="1">
      <c r="E20125"/>
    </row>
    <row r="20126" spans="5:5" ht="14.25" thickTop="1" thickBot="1">
      <c r="E20126"/>
    </row>
    <row r="20127" spans="5:5" ht="14.25" thickTop="1" thickBot="1">
      <c r="E20127"/>
    </row>
    <row r="20128" spans="5:5" ht="14.25" thickTop="1" thickBot="1">
      <c r="E20128"/>
    </row>
    <row r="20129" spans="5:5" ht="14.25" thickTop="1" thickBot="1">
      <c r="E20129"/>
    </row>
    <row r="20130" spans="5:5" ht="14.25" thickTop="1" thickBot="1">
      <c r="E20130"/>
    </row>
    <row r="20131" spans="5:5" ht="14.25" thickTop="1" thickBot="1">
      <c r="E20131"/>
    </row>
    <row r="20132" spans="5:5" ht="14.25" thickTop="1" thickBot="1">
      <c r="E20132"/>
    </row>
    <row r="20133" spans="5:5" ht="14.25" thickTop="1" thickBot="1">
      <c r="E20133"/>
    </row>
    <row r="20134" spans="5:5" ht="14.25" thickTop="1" thickBot="1">
      <c r="E20134"/>
    </row>
    <row r="20135" spans="5:5" ht="14.25" thickTop="1" thickBot="1">
      <c r="E20135"/>
    </row>
    <row r="20136" spans="5:5" ht="14.25" thickTop="1" thickBot="1">
      <c r="E20136"/>
    </row>
    <row r="20137" spans="5:5" ht="14.25" thickTop="1" thickBot="1">
      <c r="E20137"/>
    </row>
    <row r="20138" spans="5:5" ht="14.25" thickTop="1" thickBot="1">
      <c r="E20138"/>
    </row>
    <row r="20139" spans="5:5" ht="14.25" thickTop="1" thickBot="1">
      <c r="E20139"/>
    </row>
    <row r="20140" spans="5:5" ht="14.25" thickTop="1" thickBot="1">
      <c r="E20140"/>
    </row>
    <row r="20141" spans="5:5" ht="14.25" thickTop="1" thickBot="1">
      <c r="E20141"/>
    </row>
    <row r="20142" spans="5:5" ht="14.25" thickTop="1" thickBot="1">
      <c r="E20142"/>
    </row>
    <row r="20143" spans="5:5" ht="14.25" thickTop="1" thickBot="1">
      <c r="E20143"/>
    </row>
    <row r="20144" spans="5:5" ht="14.25" thickTop="1" thickBot="1">
      <c r="E20144"/>
    </row>
    <row r="20145" spans="5:5" ht="14.25" thickTop="1" thickBot="1">
      <c r="E20145"/>
    </row>
    <row r="20146" spans="5:5" ht="14.25" thickTop="1" thickBot="1">
      <c r="E20146"/>
    </row>
    <row r="20147" spans="5:5" ht="14.25" thickTop="1" thickBot="1">
      <c r="E20147"/>
    </row>
    <row r="20148" spans="5:5" ht="14.25" thickTop="1" thickBot="1">
      <c r="E20148"/>
    </row>
    <row r="20149" spans="5:5" ht="14.25" thickTop="1" thickBot="1">
      <c r="E20149"/>
    </row>
    <row r="20150" spans="5:5" ht="14.25" thickTop="1" thickBot="1">
      <c r="E20150"/>
    </row>
    <row r="20151" spans="5:5" ht="14.25" thickTop="1" thickBot="1">
      <c r="E20151"/>
    </row>
    <row r="20152" spans="5:5" ht="14.25" thickTop="1" thickBot="1">
      <c r="E20152"/>
    </row>
    <row r="20153" spans="5:5" ht="14.25" thickTop="1" thickBot="1">
      <c r="E20153"/>
    </row>
    <row r="20154" spans="5:5" ht="14.25" thickTop="1" thickBot="1">
      <c r="E20154"/>
    </row>
    <row r="20155" spans="5:5" ht="14.25" thickTop="1" thickBot="1">
      <c r="E20155"/>
    </row>
    <row r="20156" spans="5:5" ht="14.25" thickTop="1" thickBot="1">
      <c r="E20156"/>
    </row>
    <row r="20157" spans="5:5" ht="14.25" thickTop="1" thickBot="1">
      <c r="E20157"/>
    </row>
    <row r="20158" spans="5:5" ht="14.25" thickTop="1" thickBot="1">
      <c r="E20158"/>
    </row>
    <row r="20159" spans="5:5" ht="14.25" thickTop="1" thickBot="1">
      <c r="E20159"/>
    </row>
    <row r="20160" spans="5:5" ht="14.25" thickTop="1" thickBot="1">
      <c r="E20160"/>
    </row>
    <row r="20161" spans="5:5" ht="14.25" thickTop="1" thickBot="1">
      <c r="E20161"/>
    </row>
    <row r="20162" spans="5:5" ht="14.25" thickTop="1" thickBot="1">
      <c r="E20162"/>
    </row>
    <row r="20163" spans="5:5" ht="14.25" thickTop="1" thickBot="1">
      <c r="E20163"/>
    </row>
    <row r="20164" spans="5:5" ht="14.25" thickTop="1" thickBot="1">
      <c r="E20164"/>
    </row>
    <row r="20165" spans="5:5" ht="14.25" thickTop="1" thickBot="1">
      <c r="E20165"/>
    </row>
    <row r="20166" spans="5:5" ht="14.25" thickTop="1" thickBot="1">
      <c r="E20166"/>
    </row>
    <row r="20167" spans="5:5" ht="14.25" thickTop="1" thickBot="1">
      <c r="E20167"/>
    </row>
    <row r="20168" spans="5:5" ht="14.25" thickTop="1" thickBot="1">
      <c r="E20168"/>
    </row>
    <row r="20169" spans="5:5" ht="14.25" thickTop="1" thickBot="1">
      <c r="E20169"/>
    </row>
    <row r="20170" spans="5:5" ht="14.25" thickTop="1" thickBot="1">
      <c r="E20170"/>
    </row>
    <row r="20171" spans="5:5" ht="14.25" thickTop="1" thickBot="1">
      <c r="E20171"/>
    </row>
    <row r="20172" spans="5:5" ht="14.25" thickTop="1" thickBot="1">
      <c r="E20172"/>
    </row>
    <row r="20173" spans="5:5" ht="14.25" thickTop="1" thickBot="1">
      <c r="E20173"/>
    </row>
    <row r="20174" spans="5:5" ht="14.25" thickTop="1" thickBot="1">
      <c r="E20174"/>
    </row>
    <row r="20175" spans="5:5" ht="14.25" thickTop="1" thickBot="1">
      <c r="E20175"/>
    </row>
    <row r="20176" spans="5:5" ht="14.25" thickTop="1" thickBot="1">
      <c r="E20176"/>
    </row>
    <row r="20177" spans="5:5" ht="14.25" thickTop="1" thickBot="1">
      <c r="E20177"/>
    </row>
    <row r="20178" spans="5:5" ht="14.25" thickTop="1" thickBot="1">
      <c r="E20178"/>
    </row>
    <row r="20179" spans="5:5" ht="14.25" thickTop="1" thickBot="1">
      <c r="E20179"/>
    </row>
    <row r="20180" spans="5:5" ht="14.25" thickTop="1" thickBot="1">
      <c r="E20180"/>
    </row>
    <row r="20181" spans="5:5" ht="14.25" thickTop="1" thickBot="1">
      <c r="E20181"/>
    </row>
    <row r="20182" spans="5:5" ht="14.25" thickTop="1" thickBot="1">
      <c r="E20182"/>
    </row>
    <row r="20183" spans="5:5" ht="14.25" thickTop="1" thickBot="1">
      <c r="E20183"/>
    </row>
    <row r="20184" spans="5:5" ht="14.25" thickTop="1" thickBot="1">
      <c r="E20184"/>
    </row>
    <row r="20185" spans="5:5" ht="14.25" thickTop="1" thickBot="1">
      <c r="E20185"/>
    </row>
    <row r="20186" spans="5:5" ht="14.25" thickTop="1" thickBot="1">
      <c r="E20186"/>
    </row>
    <row r="20187" spans="5:5" ht="14.25" thickTop="1" thickBot="1">
      <c r="E20187"/>
    </row>
    <row r="20188" spans="5:5" ht="14.25" thickTop="1" thickBot="1">
      <c r="E20188"/>
    </row>
    <row r="20189" spans="5:5" ht="14.25" thickTop="1" thickBot="1">
      <c r="E20189"/>
    </row>
    <row r="20190" spans="5:5" ht="14.25" thickTop="1" thickBot="1">
      <c r="E20190"/>
    </row>
    <row r="20191" spans="5:5" ht="14.25" thickTop="1" thickBot="1">
      <c r="E20191"/>
    </row>
    <row r="20192" spans="5:5" ht="14.25" thickTop="1" thickBot="1">
      <c r="E20192"/>
    </row>
    <row r="20193" spans="5:5" ht="14.25" thickTop="1" thickBot="1">
      <c r="E20193"/>
    </row>
    <row r="20194" spans="5:5" ht="14.25" thickTop="1" thickBot="1">
      <c r="E20194"/>
    </row>
    <row r="20195" spans="5:5" ht="14.25" thickTop="1" thickBot="1">
      <c r="E20195"/>
    </row>
    <row r="20196" spans="5:5" ht="14.25" thickTop="1" thickBot="1">
      <c r="E20196"/>
    </row>
    <row r="20197" spans="5:5" ht="14.25" thickTop="1" thickBot="1">
      <c r="E20197"/>
    </row>
    <row r="20198" spans="5:5" ht="14.25" thickTop="1" thickBot="1">
      <c r="E20198"/>
    </row>
    <row r="20199" spans="5:5" ht="14.25" thickTop="1" thickBot="1">
      <c r="E20199"/>
    </row>
    <row r="20200" spans="5:5" ht="14.25" thickTop="1" thickBot="1">
      <c r="E20200"/>
    </row>
    <row r="20201" spans="5:5" ht="14.25" thickTop="1" thickBot="1">
      <c r="E20201"/>
    </row>
    <row r="20202" spans="5:5" ht="14.25" thickTop="1" thickBot="1">
      <c r="E20202"/>
    </row>
    <row r="20203" spans="5:5" ht="14.25" thickTop="1" thickBot="1">
      <c r="E20203"/>
    </row>
    <row r="20204" spans="5:5" ht="14.25" thickTop="1" thickBot="1">
      <c r="E20204"/>
    </row>
    <row r="20205" spans="5:5" ht="14.25" thickTop="1" thickBot="1">
      <c r="E20205"/>
    </row>
    <row r="20206" spans="5:5" ht="14.25" thickTop="1" thickBot="1">
      <c r="E20206"/>
    </row>
    <row r="20207" spans="5:5" ht="14.25" thickTop="1" thickBot="1">
      <c r="E20207"/>
    </row>
    <row r="20208" spans="5:5" ht="14.25" thickTop="1" thickBot="1">
      <c r="E20208"/>
    </row>
    <row r="20209" spans="5:5" ht="14.25" thickTop="1" thickBot="1">
      <c r="E20209"/>
    </row>
    <row r="20210" spans="5:5" ht="14.25" thickTop="1" thickBot="1">
      <c r="E20210"/>
    </row>
    <row r="20211" spans="5:5" ht="14.25" thickTop="1" thickBot="1">
      <c r="E20211"/>
    </row>
    <row r="20212" spans="5:5" ht="14.25" thickTop="1" thickBot="1">
      <c r="E20212"/>
    </row>
    <row r="20213" spans="5:5" ht="14.25" thickTop="1" thickBot="1">
      <c r="E20213"/>
    </row>
    <row r="20214" spans="5:5" ht="14.25" thickTop="1" thickBot="1">
      <c r="E20214"/>
    </row>
    <row r="20215" spans="5:5" ht="14.25" thickTop="1" thickBot="1">
      <c r="E20215"/>
    </row>
    <row r="20216" spans="5:5" ht="14.25" thickTop="1" thickBot="1">
      <c r="E20216"/>
    </row>
    <row r="20217" spans="5:5" ht="14.25" thickTop="1" thickBot="1">
      <c r="E20217"/>
    </row>
    <row r="20218" spans="5:5" ht="14.25" thickTop="1" thickBot="1">
      <c r="E20218"/>
    </row>
    <row r="20219" spans="5:5" ht="14.25" thickTop="1" thickBot="1">
      <c r="E20219"/>
    </row>
    <row r="20220" spans="5:5" ht="14.25" thickTop="1" thickBot="1">
      <c r="E20220"/>
    </row>
    <row r="20221" spans="5:5" ht="14.25" thickTop="1" thickBot="1">
      <c r="E20221"/>
    </row>
    <row r="20222" spans="5:5" ht="14.25" thickTop="1" thickBot="1">
      <c r="E20222"/>
    </row>
    <row r="20223" spans="5:5" ht="14.25" thickTop="1" thickBot="1">
      <c r="E20223"/>
    </row>
    <row r="20224" spans="5:5" ht="14.25" thickTop="1" thickBot="1">
      <c r="E20224"/>
    </row>
    <row r="20225" spans="5:5" ht="14.25" thickTop="1" thickBot="1">
      <c r="E20225"/>
    </row>
    <row r="20226" spans="5:5" ht="14.25" thickTop="1" thickBot="1">
      <c r="E20226"/>
    </row>
    <row r="20227" spans="5:5" ht="14.25" thickTop="1" thickBot="1">
      <c r="E20227"/>
    </row>
    <row r="20228" spans="5:5" ht="14.25" thickTop="1" thickBot="1">
      <c r="E20228"/>
    </row>
    <row r="20229" spans="5:5" ht="14.25" thickTop="1" thickBot="1">
      <c r="E20229"/>
    </row>
    <row r="20230" spans="5:5" ht="14.25" thickTop="1" thickBot="1">
      <c r="E20230"/>
    </row>
    <row r="20231" spans="5:5" ht="14.25" thickTop="1" thickBot="1">
      <c r="E20231"/>
    </row>
    <row r="20232" spans="5:5" ht="14.25" thickTop="1" thickBot="1">
      <c r="E20232"/>
    </row>
    <row r="20233" spans="5:5" ht="14.25" thickTop="1" thickBot="1">
      <c r="E20233"/>
    </row>
    <row r="20234" spans="5:5" ht="14.25" thickTop="1" thickBot="1">
      <c r="E20234"/>
    </row>
    <row r="20235" spans="5:5" ht="14.25" thickTop="1" thickBot="1">
      <c r="E20235"/>
    </row>
    <row r="20236" spans="5:5" ht="14.25" thickTop="1" thickBot="1">
      <c r="E20236"/>
    </row>
    <row r="20237" spans="5:5" ht="14.25" thickTop="1" thickBot="1">
      <c r="E20237"/>
    </row>
    <row r="20238" spans="5:5" ht="14.25" thickTop="1" thickBot="1">
      <c r="E20238"/>
    </row>
    <row r="20239" spans="5:5" ht="14.25" thickTop="1" thickBot="1">
      <c r="E20239"/>
    </row>
    <row r="20240" spans="5:5" ht="14.25" thickTop="1" thickBot="1">
      <c r="E20240"/>
    </row>
    <row r="20241" spans="5:5" ht="14.25" thickTop="1" thickBot="1">
      <c r="E20241"/>
    </row>
    <row r="20242" spans="5:5" ht="14.25" thickTop="1" thickBot="1">
      <c r="E20242"/>
    </row>
    <row r="20243" spans="5:5" ht="14.25" thickTop="1" thickBot="1">
      <c r="E20243"/>
    </row>
    <row r="20244" spans="5:5" ht="14.25" thickTop="1" thickBot="1">
      <c r="E20244"/>
    </row>
    <row r="20245" spans="5:5" ht="14.25" thickTop="1" thickBot="1">
      <c r="E20245"/>
    </row>
    <row r="20246" spans="5:5" ht="14.25" thickTop="1" thickBot="1">
      <c r="E20246"/>
    </row>
    <row r="20247" spans="5:5" ht="14.25" thickTop="1" thickBot="1">
      <c r="E20247"/>
    </row>
    <row r="20248" spans="5:5" ht="14.25" thickTop="1" thickBot="1">
      <c r="E20248"/>
    </row>
    <row r="20249" spans="5:5" ht="14.25" thickTop="1" thickBot="1">
      <c r="E20249"/>
    </row>
    <row r="20250" spans="5:5" ht="14.25" thickTop="1" thickBot="1">
      <c r="E20250"/>
    </row>
    <row r="20251" spans="5:5" ht="14.25" thickTop="1" thickBot="1">
      <c r="E20251"/>
    </row>
    <row r="20252" spans="5:5" ht="14.25" thickTop="1" thickBot="1">
      <c r="E20252"/>
    </row>
    <row r="20253" spans="5:5" ht="14.25" thickTop="1" thickBot="1">
      <c r="E20253"/>
    </row>
    <row r="20254" spans="5:5" ht="14.25" thickTop="1" thickBot="1">
      <c r="E20254"/>
    </row>
    <row r="20255" spans="5:5" ht="14.25" thickTop="1" thickBot="1">
      <c r="E20255"/>
    </row>
    <row r="20256" spans="5:5" ht="14.25" thickTop="1" thickBot="1">
      <c r="E20256"/>
    </row>
    <row r="20257" spans="5:5" ht="14.25" thickTop="1" thickBot="1">
      <c r="E20257"/>
    </row>
    <row r="20258" spans="5:5" ht="14.25" thickTop="1" thickBot="1">
      <c r="E20258"/>
    </row>
    <row r="20259" spans="5:5" ht="14.25" thickTop="1" thickBot="1">
      <c r="E20259"/>
    </row>
    <row r="20260" spans="5:5" ht="14.25" thickTop="1" thickBot="1">
      <c r="E20260"/>
    </row>
    <row r="20261" spans="5:5" ht="14.25" thickTop="1" thickBot="1">
      <c r="E20261"/>
    </row>
    <row r="20262" spans="5:5" ht="14.25" thickTop="1" thickBot="1">
      <c r="E20262"/>
    </row>
    <row r="20263" spans="5:5" ht="14.25" thickTop="1" thickBot="1">
      <c r="E20263"/>
    </row>
    <row r="20264" spans="5:5" ht="14.25" thickTop="1" thickBot="1">
      <c r="E20264"/>
    </row>
    <row r="20265" spans="5:5" ht="14.25" thickTop="1" thickBot="1">
      <c r="E20265"/>
    </row>
    <row r="20266" spans="5:5" ht="14.25" thickTop="1" thickBot="1">
      <c r="E20266"/>
    </row>
    <row r="20267" spans="5:5" ht="14.25" thickTop="1" thickBot="1">
      <c r="E20267"/>
    </row>
    <row r="20268" spans="5:5" ht="14.25" thickTop="1" thickBot="1">
      <c r="E20268"/>
    </row>
    <row r="20269" spans="5:5" ht="14.25" thickTop="1" thickBot="1">
      <c r="E20269"/>
    </row>
    <row r="20270" spans="5:5" ht="14.25" thickTop="1" thickBot="1">
      <c r="E20270"/>
    </row>
    <row r="20271" spans="5:5" ht="14.25" thickTop="1" thickBot="1">
      <c r="E20271"/>
    </row>
    <row r="20272" spans="5:5" ht="14.25" thickTop="1" thickBot="1">
      <c r="E20272"/>
    </row>
    <row r="20273" spans="5:5" ht="14.25" thickTop="1" thickBot="1">
      <c r="E20273"/>
    </row>
    <row r="20274" spans="5:5" ht="14.25" thickTop="1" thickBot="1">
      <c r="E20274"/>
    </row>
    <row r="20275" spans="5:5" ht="14.25" thickTop="1" thickBot="1">
      <c r="E20275"/>
    </row>
    <row r="20276" spans="5:5" ht="14.25" thickTop="1" thickBot="1">
      <c r="E20276"/>
    </row>
    <row r="20277" spans="5:5" ht="14.25" thickTop="1" thickBot="1">
      <c r="E20277"/>
    </row>
    <row r="20278" spans="5:5" ht="14.25" thickTop="1" thickBot="1">
      <c r="E20278"/>
    </row>
    <row r="20279" spans="5:5" ht="14.25" thickTop="1" thickBot="1">
      <c r="E20279"/>
    </row>
    <row r="20280" spans="5:5" ht="14.25" thickTop="1" thickBot="1">
      <c r="E20280"/>
    </row>
    <row r="20281" spans="5:5" ht="14.25" thickTop="1" thickBot="1">
      <c r="E20281"/>
    </row>
    <row r="20282" spans="5:5" ht="14.25" thickTop="1" thickBot="1">
      <c r="E20282"/>
    </row>
    <row r="20283" spans="5:5" ht="14.25" thickTop="1" thickBot="1">
      <c r="E20283"/>
    </row>
    <row r="20284" spans="5:5" ht="14.25" thickTop="1" thickBot="1">
      <c r="E20284"/>
    </row>
    <row r="20285" spans="5:5" ht="14.25" thickTop="1" thickBot="1">
      <c r="E20285"/>
    </row>
    <row r="20286" spans="5:5" ht="14.25" thickTop="1" thickBot="1">
      <c r="E20286"/>
    </row>
    <row r="20287" spans="5:5" ht="14.25" thickTop="1" thickBot="1">
      <c r="E20287"/>
    </row>
    <row r="20288" spans="5:5" ht="14.25" thickTop="1" thickBot="1">
      <c r="E20288"/>
    </row>
    <row r="20289" spans="5:5" ht="14.25" thickTop="1" thickBot="1">
      <c r="E20289"/>
    </row>
    <row r="20290" spans="5:5" ht="14.25" thickTop="1" thickBot="1">
      <c r="E20290"/>
    </row>
    <row r="20291" spans="5:5" ht="14.25" thickTop="1" thickBot="1">
      <c r="E20291"/>
    </row>
    <row r="20292" spans="5:5" ht="14.25" thickTop="1" thickBot="1">
      <c r="E20292"/>
    </row>
    <row r="20293" spans="5:5" ht="14.25" thickTop="1" thickBot="1">
      <c r="E20293"/>
    </row>
    <row r="20294" spans="5:5" ht="14.25" thickTop="1" thickBot="1">
      <c r="E20294"/>
    </row>
    <row r="20295" spans="5:5" ht="14.25" thickTop="1" thickBot="1">
      <c r="E20295"/>
    </row>
    <row r="20296" spans="5:5" ht="14.25" thickTop="1" thickBot="1">
      <c r="E20296"/>
    </row>
    <row r="20297" spans="5:5" ht="14.25" thickTop="1" thickBot="1">
      <c r="E20297"/>
    </row>
    <row r="20298" spans="5:5" ht="14.25" thickTop="1" thickBot="1">
      <c r="E20298"/>
    </row>
    <row r="20299" spans="5:5" ht="14.25" thickTop="1" thickBot="1">
      <c r="E20299"/>
    </row>
    <row r="20300" spans="5:5" ht="14.25" thickTop="1" thickBot="1">
      <c r="E20300"/>
    </row>
    <row r="20301" spans="5:5" ht="14.25" thickTop="1" thickBot="1">
      <c r="E20301"/>
    </row>
    <row r="20302" spans="5:5" ht="14.25" thickTop="1" thickBot="1">
      <c r="E20302"/>
    </row>
    <row r="20303" spans="5:5" ht="14.25" thickTop="1" thickBot="1">
      <c r="E20303"/>
    </row>
    <row r="20304" spans="5:5" ht="14.25" thickTop="1" thickBot="1">
      <c r="E20304"/>
    </row>
    <row r="20305" spans="5:5" ht="14.25" thickTop="1" thickBot="1">
      <c r="E20305"/>
    </row>
    <row r="20306" spans="5:5" ht="14.25" thickTop="1" thickBot="1">
      <c r="E20306"/>
    </row>
    <row r="20307" spans="5:5" ht="14.25" thickTop="1" thickBot="1">
      <c r="E20307"/>
    </row>
    <row r="20308" spans="5:5" ht="14.25" thickTop="1" thickBot="1">
      <c r="E20308"/>
    </row>
    <row r="20309" spans="5:5" ht="14.25" thickTop="1" thickBot="1">
      <c r="E20309"/>
    </row>
    <row r="20310" spans="5:5" ht="14.25" thickTop="1" thickBot="1">
      <c r="E20310"/>
    </row>
    <row r="20311" spans="5:5" ht="14.25" thickTop="1" thickBot="1">
      <c r="E20311"/>
    </row>
    <row r="20312" spans="5:5" ht="14.25" thickTop="1" thickBot="1">
      <c r="E20312"/>
    </row>
    <row r="20313" spans="5:5" ht="14.25" thickTop="1" thickBot="1">
      <c r="E20313"/>
    </row>
    <row r="20314" spans="5:5" ht="14.25" thickTop="1" thickBot="1">
      <c r="E20314"/>
    </row>
    <row r="20315" spans="5:5" ht="14.25" thickTop="1" thickBot="1">
      <c r="E20315"/>
    </row>
    <row r="20316" spans="5:5" ht="14.25" thickTop="1" thickBot="1">
      <c r="E20316"/>
    </row>
    <row r="20317" spans="5:5" ht="14.25" thickTop="1" thickBot="1">
      <c r="E20317"/>
    </row>
    <row r="20318" spans="5:5" ht="14.25" thickTop="1" thickBot="1">
      <c r="E20318"/>
    </row>
    <row r="20319" spans="5:5" ht="14.25" thickTop="1" thickBot="1">
      <c r="E20319"/>
    </row>
    <row r="20320" spans="5:5" ht="14.25" thickTop="1" thickBot="1">
      <c r="E20320"/>
    </row>
    <row r="20321" spans="5:5" ht="14.25" thickTop="1" thickBot="1">
      <c r="E20321"/>
    </row>
    <row r="20322" spans="5:5" ht="14.25" thickTop="1" thickBot="1">
      <c r="E20322"/>
    </row>
    <row r="20323" spans="5:5" ht="14.25" thickTop="1" thickBot="1">
      <c r="E20323"/>
    </row>
    <row r="20324" spans="5:5" ht="14.25" thickTop="1" thickBot="1">
      <c r="E20324"/>
    </row>
    <row r="20325" spans="5:5" ht="14.25" thickTop="1" thickBot="1">
      <c r="E20325"/>
    </row>
    <row r="20326" spans="5:5" ht="14.25" thickTop="1" thickBot="1">
      <c r="E20326"/>
    </row>
    <row r="20327" spans="5:5" ht="14.25" thickTop="1" thickBot="1">
      <c r="E20327"/>
    </row>
    <row r="20328" spans="5:5" ht="14.25" thickTop="1" thickBot="1">
      <c r="E20328"/>
    </row>
    <row r="20329" spans="5:5" ht="14.25" thickTop="1" thickBot="1">
      <c r="E20329"/>
    </row>
    <row r="20330" spans="5:5" ht="14.25" thickTop="1" thickBot="1">
      <c r="E20330"/>
    </row>
    <row r="20331" spans="5:5" ht="14.25" thickTop="1" thickBot="1">
      <c r="E20331"/>
    </row>
    <row r="20332" spans="5:5" ht="14.25" thickTop="1" thickBot="1">
      <c r="E20332"/>
    </row>
    <row r="20333" spans="5:5" ht="14.25" thickTop="1" thickBot="1">
      <c r="E20333"/>
    </row>
    <row r="20334" spans="5:5" ht="14.25" thickTop="1" thickBot="1">
      <c r="E20334"/>
    </row>
    <row r="20335" spans="5:5" ht="14.25" thickTop="1" thickBot="1">
      <c r="E20335"/>
    </row>
    <row r="20336" spans="5:5" ht="14.25" thickTop="1" thickBot="1">
      <c r="E20336"/>
    </row>
    <row r="20337" spans="5:5" ht="14.25" thickTop="1" thickBot="1">
      <c r="E20337"/>
    </row>
    <row r="20338" spans="5:5" ht="14.25" thickTop="1" thickBot="1">
      <c r="E20338"/>
    </row>
    <row r="20339" spans="5:5" ht="14.25" thickTop="1" thickBot="1">
      <c r="E20339"/>
    </row>
    <row r="20340" spans="5:5" ht="14.25" thickTop="1" thickBot="1">
      <c r="E20340"/>
    </row>
    <row r="20341" spans="5:5" ht="14.25" thickTop="1" thickBot="1">
      <c r="E20341"/>
    </row>
    <row r="20342" spans="5:5" ht="14.25" thickTop="1" thickBot="1">
      <c r="E20342"/>
    </row>
    <row r="20343" spans="5:5" ht="14.25" thickTop="1" thickBot="1">
      <c r="E20343"/>
    </row>
    <row r="20344" spans="5:5" ht="14.25" thickTop="1" thickBot="1">
      <c r="E20344"/>
    </row>
    <row r="20345" spans="5:5" ht="14.25" thickTop="1" thickBot="1">
      <c r="E20345"/>
    </row>
    <row r="20346" spans="5:5" ht="14.25" thickTop="1" thickBot="1">
      <c r="E20346"/>
    </row>
    <row r="20347" spans="5:5" ht="14.25" thickTop="1" thickBot="1">
      <c r="E20347"/>
    </row>
    <row r="20348" spans="5:5" ht="14.25" thickTop="1" thickBot="1">
      <c r="E20348"/>
    </row>
    <row r="20349" spans="5:5" ht="14.25" thickTop="1" thickBot="1">
      <c r="E20349"/>
    </row>
    <row r="20350" spans="5:5" ht="14.25" thickTop="1" thickBot="1">
      <c r="E20350"/>
    </row>
    <row r="20351" spans="5:5" ht="14.25" thickTop="1" thickBot="1">
      <c r="E20351"/>
    </row>
    <row r="20352" spans="5:5" ht="14.25" thickTop="1" thickBot="1">
      <c r="E20352"/>
    </row>
    <row r="20353" spans="5:5" ht="14.25" thickTop="1" thickBot="1">
      <c r="E20353"/>
    </row>
    <row r="20354" spans="5:5" ht="14.25" thickTop="1" thickBot="1">
      <c r="E20354"/>
    </row>
    <row r="20355" spans="5:5" ht="14.25" thickTop="1" thickBot="1">
      <c r="E20355"/>
    </row>
    <row r="20356" spans="5:5" ht="14.25" thickTop="1" thickBot="1">
      <c r="E20356"/>
    </row>
    <row r="20357" spans="5:5" ht="14.25" thickTop="1" thickBot="1">
      <c r="E20357"/>
    </row>
    <row r="20358" spans="5:5" ht="14.25" thickTop="1" thickBot="1">
      <c r="E20358"/>
    </row>
    <row r="20359" spans="5:5" ht="14.25" thickTop="1" thickBot="1">
      <c r="E20359"/>
    </row>
    <row r="20360" spans="5:5" ht="14.25" thickTop="1" thickBot="1">
      <c r="E20360"/>
    </row>
    <row r="20361" spans="5:5" ht="14.25" thickTop="1" thickBot="1">
      <c r="E20361"/>
    </row>
    <row r="20362" spans="5:5" ht="14.25" thickTop="1" thickBot="1">
      <c r="E20362"/>
    </row>
    <row r="20363" spans="5:5" ht="14.25" thickTop="1" thickBot="1">
      <c r="E20363"/>
    </row>
    <row r="20364" spans="5:5" ht="14.25" thickTop="1" thickBot="1">
      <c r="E20364"/>
    </row>
    <row r="20365" spans="5:5" ht="14.25" thickTop="1" thickBot="1">
      <c r="E20365"/>
    </row>
    <row r="20366" spans="5:5" ht="14.25" thickTop="1" thickBot="1">
      <c r="E20366"/>
    </row>
    <row r="20367" spans="5:5" ht="14.25" thickTop="1" thickBot="1">
      <c r="E20367"/>
    </row>
    <row r="20368" spans="5:5" ht="14.25" thickTop="1" thickBot="1">
      <c r="E20368"/>
    </row>
    <row r="20369" spans="5:5" ht="14.25" thickTop="1" thickBot="1">
      <c r="E20369"/>
    </row>
    <row r="20370" spans="5:5" ht="14.25" thickTop="1" thickBot="1">
      <c r="E20370"/>
    </row>
    <row r="20371" spans="5:5" ht="14.25" thickTop="1" thickBot="1">
      <c r="E20371"/>
    </row>
    <row r="20372" spans="5:5" ht="14.25" thickTop="1" thickBot="1">
      <c r="E20372"/>
    </row>
    <row r="20373" spans="5:5" ht="14.25" thickTop="1" thickBot="1">
      <c r="E20373"/>
    </row>
    <row r="20374" spans="5:5" ht="14.25" thickTop="1" thickBot="1">
      <c r="E20374"/>
    </row>
    <row r="20375" spans="5:5" ht="14.25" thickTop="1" thickBot="1">
      <c r="E20375"/>
    </row>
    <row r="20376" spans="5:5" ht="14.25" thickTop="1" thickBot="1">
      <c r="E20376"/>
    </row>
    <row r="20377" spans="5:5" ht="14.25" thickTop="1" thickBot="1">
      <c r="E20377"/>
    </row>
    <row r="20378" spans="5:5" ht="14.25" thickTop="1" thickBot="1">
      <c r="E20378"/>
    </row>
    <row r="20379" spans="5:5" ht="14.25" thickTop="1" thickBot="1">
      <c r="E20379"/>
    </row>
    <row r="20380" spans="5:5" ht="14.25" thickTop="1" thickBot="1">
      <c r="E20380"/>
    </row>
    <row r="20381" spans="5:5" ht="14.25" thickTop="1" thickBot="1">
      <c r="E20381"/>
    </row>
    <row r="20382" spans="5:5" ht="14.25" thickTop="1" thickBot="1">
      <c r="E20382"/>
    </row>
    <row r="20383" spans="5:5" ht="14.25" thickTop="1" thickBot="1">
      <c r="E20383"/>
    </row>
    <row r="20384" spans="5:5" ht="14.25" thickTop="1" thickBot="1">
      <c r="E20384"/>
    </row>
    <row r="20385" spans="5:5" ht="14.25" thickTop="1" thickBot="1">
      <c r="E20385"/>
    </row>
    <row r="20386" spans="5:5" ht="14.25" thickTop="1" thickBot="1">
      <c r="E20386"/>
    </row>
    <row r="20387" spans="5:5" ht="14.25" thickTop="1" thickBot="1">
      <c r="E20387"/>
    </row>
    <row r="20388" spans="5:5" ht="14.25" thickTop="1" thickBot="1">
      <c r="E20388"/>
    </row>
    <row r="20389" spans="5:5" ht="14.25" thickTop="1" thickBot="1">
      <c r="E20389"/>
    </row>
    <row r="20390" spans="5:5" ht="14.25" thickTop="1" thickBot="1">
      <c r="E20390"/>
    </row>
    <row r="20391" spans="5:5" ht="14.25" thickTop="1" thickBot="1">
      <c r="E20391"/>
    </row>
    <row r="20392" spans="5:5" ht="14.25" thickTop="1" thickBot="1">
      <c r="E20392"/>
    </row>
    <row r="20393" spans="5:5" ht="14.25" thickTop="1" thickBot="1">
      <c r="E20393"/>
    </row>
    <row r="20394" spans="5:5" ht="14.25" thickTop="1" thickBot="1">
      <c r="E20394"/>
    </row>
    <row r="20395" spans="5:5" ht="14.25" thickTop="1" thickBot="1">
      <c r="E20395"/>
    </row>
    <row r="20396" spans="5:5" ht="14.25" thickTop="1" thickBot="1">
      <c r="E20396"/>
    </row>
    <row r="20397" spans="5:5" ht="14.25" thickTop="1" thickBot="1">
      <c r="E20397"/>
    </row>
    <row r="20398" spans="5:5" ht="14.25" thickTop="1" thickBot="1">
      <c r="E20398"/>
    </row>
    <row r="20399" spans="5:5" ht="14.25" thickTop="1" thickBot="1">
      <c r="E20399"/>
    </row>
    <row r="20400" spans="5:5" ht="14.25" thickTop="1" thickBot="1">
      <c r="E20400"/>
    </row>
    <row r="20401" spans="5:5" ht="14.25" thickTop="1" thickBot="1">
      <c r="E20401"/>
    </row>
    <row r="20402" spans="5:5" ht="14.25" thickTop="1" thickBot="1">
      <c r="E20402"/>
    </row>
    <row r="20403" spans="5:5" ht="14.25" thickTop="1" thickBot="1">
      <c r="E20403"/>
    </row>
    <row r="20404" spans="5:5" ht="14.25" thickTop="1" thickBot="1">
      <c r="E20404"/>
    </row>
    <row r="20405" spans="5:5" ht="14.25" thickTop="1" thickBot="1">
      <c r="E20405"/>
    </row>
    <row r="20406" spans="5:5" ht="14.25" thickTop="1" thickBot="1">
      <c r="E20406"/>
    </row>
    <row r="20407" spans="5:5" ht="14.25" thickTop="1" thickBot="1">
      <c r="E20407"/>
    </row>
    <row r="20408" spans="5:5" ht="14.25" thickTop="1" thickBot="1">
      <c r="E20408"/>
    </row>
    <row r="20409" spans="5:5" ht="14.25" thickTop="1" thickBot="1">
      <c r="E20409"/>
    </row>
    <row r="20410" spans="5:5" ht="14.25" thickTop="1" thickBot="1">
      <c r="E20410"/>
    </row>
    <row r="20411" spans="5:5" ht="14.25" thickTop="1" thickBot="1">
      <c r="E20411"/>
    </row>
    <row r="20412" spans="5:5" ht="14.25" thickTop="1" thickBot="1">
      <c r="E20412"/>
    </row>
    <row r="20413" spans="5:5" ht="14.25" thickTop="1" thickBot="1">
      <c r="E20413"/>
    </row>
    <row r="20414" spans="5:5" ht="14.25" thickTop="1" thickBot="1">
      <c r="E20414"/>
    </row>
    <row r="20415" spans="5:5" ht="14.25" thickTop="1" thickBot="1">
      <c r="E20415"/>
    </row>
    <row r="20416" spans="5:5" ht="14.25" thickTop="1" thickBot="1">
      <c r="E20416"/>
    </row>
    <row r="20417" spans="5:5" ht="14.25" thickTop="1" thickBot="1">
      <c r="E20417"/>
    </row>
    <row r="20418" spans="5:5" ht="14.25" thickTop="1" thickBot="1">
      <c r="E20418"/>
    </row>
    <row r="20419" spans="5:5" ht="14.25" thickTop="1" thickBot="1">
      <c r="E20419"/>
    </row>
    <row r="20420" spans="5:5" ht="14.25" thickTop="1" thickBot="1">
      <c r="E20420"/>
    </row>
    <row r="20421" spans="5:5" ht="14.25" thickTop="1" thickBot="1">
      <c r="E20421"/>
    </row>
    <row r="20422" spans="5:5" ht="14.25" thickTop="1" thickBot="1">
      <c r="E20422"/>
    </row>
    <row r="20423" spans="5:5" ht="14.25" thickTop="1" thickBot="1">
      <c r="E20423"/>
    </row>
    <row r="20424" spans="5:5" ht="14.25" thickTop="1" thickBot="1">
      <c r="E20424"/>
    </row>
    <row r="20425" spans="5:5" ht="14.25" thickTop="1" thickBot="1">
      <c r="E20425"/>
    </row>
    <row r="20426" spans="5:5" ht="14.25" thickTop="1" thickBot="1">
      <c r="E20426"/>
    </row>
    <row r="20427" spans="5:5" ht="14.25" thickTop="1" thickBot="1">
      <c r="E20427"/>
    </row>
    <row r="20428" spans="5:5" ht="14.25" thickTop="1" thickBot="1">
      <c r="E20428"/>
    </row>
    <row r="20429" spans="5:5" ht="14.25" thickTop="1" thickBot="1">
      <c r="E20429"/>
    </row>
    <row r="20430" spans="5:5" ht="14.25" thickTop="1" thickBot="1">
      <c r="E20430"/>
    </row>
    <row r="20431" spans="5:5" ht="14.25" thickTop="1" thickBot="1">
      <c r="E20431"/>
    </row>
    <row r="20432" spans="5:5" ht="14.25" thickTop="1" thickBot="1">
      <c r="E20432"/>
    </row>
    <row r="20433" spans="5:5" ht="14.25" thickTop="1" thickBot="1">
      <c r="E20433"/>
    </row>
    <row r="20434" spans="5:5" ht="14.25" thickTop="1" thickBot="1">
      <c r="E20434"/>
    </row>
    <row r="20435" spans="5:5" ht="14.25" thickTop="1" thickBot="1">
      <c r="E20435"/>
    </row>
    <row r="20436" spans="5:5" ht="14.25" thickTop="1" thickBot="1">
      <c r="E20436"/>
    </row>
    <row r="20437" spans="5:5" ht="14.25" thickTop="1" thickBot="1">
      <c r="E20437"/>
    </row>
    <row r="20438" spans="5:5" ht="14.25" thickTop="1" thickBot="1">
      <c r="E20438"/>
    </row>
    <row r="20439" spans="5:5" ht="14.25" thickTop="1" thickBot="1">
      <c r="E20439"/>
    </row>
    <row r="20440" spans="5:5" ht="14.25" thickTop="1" thickBot="1">
      <c r="E20440"/>
    </row>
    <row r="20441" spans="5:5" ht="14.25" thickTop="1" thickBot="1">
      <c r="E20441"/>
    </row>
    <row r="20442" spans="5:5" ht="14.25" thickTop="1" thickBot="1">
      <c r="E20442"/>
    </row>
    <row r="20443" spans="5:5" ht="14.25" thickTop="1" thickBot="1">
      <c r="E20443"/>
    </row>
    <row r="20444" spans="5:5" ht="14.25" thickTop="1" thickBot="1">
      <c r="E20444"/>
    </row>
    <row r="20445" spans="5:5" ht="14.25" thickTop="1" thickBot="1">
      <c r="E20445"/>
    </row>
    <row r="20446" spans="5:5" ht="14.25" thickTop="1" thickBot="1">
      <c r="E20446"/>
    </row>
    <row r="20447" spans="5:5" ht="14.25" thickTop="1" thickBot="1">
      <c r="E20447"/>
    </row>
    <row r="20448" spans="5:5" ht="14.25" thickTop="1" thickBot="1">
      <c r="E20448"/>
    </row>
    <row r="20449" spans="5:5" ht="14.25" thickTop="1" thickBot="1">
      <c r="E20449"/>
    </row>
    <row r="20450" spans="5:5" ht="14.25" thickTop="1" thickBot="1">
      <c r="E20450"/>
    </row>
    <row r="20451" spans="5:5" ht="14.25" thickTop="1" thickBot="1">
      <c r="E20451"/>
    </row>
    <row r="20452" spans="5:5" ht="14.25" thickTop="1" thickBot="1">
      <c r="E20452"/>
    </row>
    <row r="20453" spans="5:5" ht="14.25" thickTop="1" thickBot="1">
      <c r="E20453"/>
    </row>
    <row r="20454" spans="5:5" ht="14.25" thickTop="1" thickBot="1">
      <c r="E20454"/>
    </row>
    <row r="20455" spans="5:5" ht="14.25" thickTop="1" thickBot="1">
      <c r="E20455"/>
    </row>
    <row r="20456" spans="5:5" ht="14.25" thickTop="1" thickBot="1">
      <c r="E20456"/>
    </row>
    <row r="20457" spans="5:5" ht="14.25" thickTop="1" thickBot="1">
      <c r="E20457"/>
    </row>
    <row r="20458" spans="5:5" ht="14.25" thickTop="1" thickBot="1">
      <c r="E20458"/>
    </row>
    <row r="20459" spans="5:5" ht="14.25" thickTop="1" thickBot="1">
      <c r="E20459"/>
    </row>
    <row r="20460" spans="5:5" ht="14.25" thickTop="1" thickBot="1">
      <c r="E20460"/>
    </row>
    <row r="20461" spans="5:5" ht="14.25" thickTop="1" thickBot="1">
      <c r="E20461"/>
    </row>
    <row r="20462" spans="5:5" ht="14.25" thickTop="1" thickBot="1">
      <c r="E20462"/>
    </row>
    <row r="20463" spans="5:5" ht="14.25" thickTop="1" thickBot="1">
      <c r="E20463"/>
    </row>
    <row r="20464" spans="5:5" ht="14.25" thickTop="1" thickBot="1">
      <c r="E20464"/>
    </row>
    <row r="20465" spans="5:5" ht="14.25" thickTop="1" thickBot="1">
      <c r="E20465"/>
    </row>
    <row r="20466" spans="5:5" ht="14.25" thickTop="1" thickBot="1">
      <c r="E20466"/>
    </row>
    <row r="20467" spans="5:5" ht="14.25" thickTop="1" thickBot="1">
      <c r="E20467"/>
    </row>
    <row r="20468" spans="5:5" ht="14.25" thickTop="1" thickBot="1">
      <c r="E20468"/>
    </row>
    <row r="20469" spans="5:5" ht="14.25" thickTop="1" thickBot="1">
      <c r="E20469"/>
    </row>
    <row r="20470" spans="5:5" ht="14.25" thickTop="1" thickBot="1">
      <c r="E20470"/>
    </row>
    <row r="20471" spans="5:5" ht="14.25" thickTop="1" thickBot="1">
      <c r="E20471"/>
    </row>
    <row r="20472" spans="5:5" ht="14.25" thickTop="1" thickBot="1">
      <c r="E20472"/>
    </row>
    <row r="20473" spans="5:5" ht="14.25" thickTop="1" thickBot="1">
      <c r="E20473"/>
    </row>
    <row r="20474" spans="5:5" ht="14.25" thickTop="1" thickBot="1">
      <c r="E20474"/>
    </row>
    <row r="20475" spans="5:5" ht="14.25" thickTop="1" thickBot="1">
      <c r="E20475"/>
    </row>
    <row r="20476" spans="5:5" ht="14.25" thickTop="1" thickBot="1">
      <c r="E20476"/>
    </row>
    <row r="20477" spans="5:5" ht="14.25" thickTop="1" thickBot="1">
      <c r="E20477"/>
    </row>
    <row r="20478" spans="5:5" ht="14.25" thickTop="1" thickBot="1">
      <c r="E20478"/>
    </row>
    <row r="20479" spans="5:5" ht="14.25" thickTop="1" thickBot="1">
      <c r="E20479"/>
    </row>
    <row r="20480" spans="5:5" ht="14.25" thickTop="1" thickBot="1">
      <c r="E20480"/>
    </row>
    <row r="20481" spans="5:5" ht="14.25" thickTop="1" thickBot="1">
      <c r="E20481"/>
    </row>
    <row r="20482" spans="5:5" ht="14.25" thickTop="1" thickBot="1">
      <c r="E20482"/>
    </row>
    <row r="20483" spans="5:5" ht="14.25" thickTop="1" thickBot="1">
      <c r="E20483"/>
    </row>
    <row r="20484" spans="5:5" ht="14.25" thickTop="1" thickBot="1">
      <c r="E20484"/>
    </row>
    <row r="20485" spans="5:5" ht="14.25" thickTop="1" thickBot="1">
      <c r="E20485"/>
    </row>
    <row r="20486" spans="5:5" ht="14.25" thickTop="1" thickBot="1">
      <c r="E20486"/>
    </row>
    <row r="20487" spans="5:5" ht="14.25" thickTop="1" thickBot="1">
      <c r="E20487"/>
    </row>
    <row r="20488" spans="5:5" ht="14.25" thickTop="1" thickBot="1">
      <c r="E20488"/>
    </row>
    <row r="20489" spans="5:5" ht="14.25" thickTop="1" thickBot="1">
      <c r="E20489"/>
    </row>
    <row r="20490" spans="5:5" ht="14.25" thickTop="1" thickBot="1">
      <c r="E20490"/>
    </row>
    <row r="20491" spans="5:5" ht="14.25" thickTop="1" thickBot="1">
      <c r="E20491"/>
    </row>
    <row r="20492" spans="5:5" ht="14.25" thickTop="1" thickBot="1">
      <c r="E20492"/>
    </row>
    <row r="20493" spans="5:5" ht="14.25" thickTop="1" thickBot="1">
      <c r="E20493"/>
    </row>
    <row r="20494" spans="5:5" ht="14.25" thickTop="1" thickBot="1">
      <c r="E20494"/>
    </row>
    <row r="20495" spans="5:5" ht="14.25" thickTop="1" thickBot="1">
      <c r="E20495"/>
    </row>
    <row r="20496" spans="5:5" ht="14.25" thickTop="1" thickBot="1">
      <c r="E20496"/>
    </row>
    <row r="20497" spans="5:5" ht="14.25" thickTop="1" thickBot="1">
      <c r="E20497"/>
    </row>
    <row r="20498" spans="5:5" ht="14.25" thickTop="1" thickBot="1">
      <c r="E20498"/>
    </row>
    <row r="20499" spans="5:5" ht="14.25" thickTop="1" thickBot="1">
      <c r="E20499"/>
    </row>
    <row r="20500" spans="5:5" ht="14.25" thickTop="1" thickBot="1">
      <c r="E20500"/>
    </row>
    <row r="20501" spans="5:5" ht="14.25" thickTop="1" thickBot="1">
      <c r="E20501"/>
    </row>
    <row r="20502" spans="5:5" ht="14.25" thickTop="1" thickBot="1">
      <c r="E20502"/>
    </row>
    <row r="20503" spans="5:5" ht="14.25" thickTop="1" thickBot="1">
      <c r="E20503"/>
    </row>
    <row r="20504" spans="5:5" ht="14.25" thickTop="1" thickBot="1">
      <c r="E20504"/>
    </row>
    <row r="20505" spans="5:5" ht="14.25" thickTop="1" thickBot="1">
      <c r="E20505"/>
    </row>
    <row r="20506" spans="5:5" ht="14.25" thickTop="1" thickBot="1">
      <c r="E20506"/>
    </row>
    <row r="20507" spans="5:5" ht="14.25" thickTop="1" thickBot="1">
      <c r="E20507"/>
    </row>
    <row r="20508" spans="5:5" ht="14.25" thickTop="1" thickBot="1">
      <c r="E20508"/>
    </row>
    <row r="20509" spans="5:5" ht="14.25" thickTop="1" thickBot="1">
      <c r="E20509"/>
    </row>
    <row r="20510" spans="5:5" ht="14.25" thickTop="1" thickBot="1">
      <c r="E20510"/>
    </row>
    <row r="20511" spans="5:5" ht="14.25" thickTop="1" thickBot="1">
      <c r="E20511"/>
    </row>
    <row r="20512" spans="5:5" ht="14.25" thickTop="1" thickBot="1">
      <c r="E20512"/>
    </row>
    <row r="20513" spans="5:5" ht="14.25" thickTop="1" thickBot="1">
      <c r="E20513"/>
    </row>
    <row r="20514" spans="5:5" ht="14.25" thickTop="1" thickBot="1">
      <c r="E20514"/>
    </row>
    <row r="20515" spans="5:5" ht="14.25" thickTop="1" thickBot="1">
      <c r="E20515"/>
    </row>
    <row r="20516" spans="5:5" ht="14.25" thickTop="1" thickBot="1">
      <c r="E20516"/>
    </row>
    <row r="20517" spans="5:5" ht="14.25" thickTop="1" thickBot="1">
      <c r="E20517"/>
    </row>
    <row r="20518" spans="5:5" ht="14.25" thickTop="1" thickBot="1">
      <c r="E20518"/>
    </row>
    <row r="20519" spans="5:5" ht="14.25" thickTop="1" thickBot="1">
      <c r="E20519"/>
    </row>
    <row r="20520" spans="5:5" ht="14.25" thickTop="1" thickBot="1">
      <c r="E20520"/>
    </row>
    <row r="20521" spans="5:5" ht="14.25" thickTop="1" thickBot="1">
      <c r="E20521"/>
    </row>
    <row r="20522" spans="5:5" ht="14.25" thickTop="1" thickBot="1">
      <c r="E20522"/>
    </row>
    <row r="20523" spans="5:5" ht="14.25" thickTop="1" thickBot="1">
      <c r="E20523"/>
    </row>
    <row r="20524" spans="5:5" ht="14.25" thickTop="1" thickBot="1">
      <c r="E20524"/>
    </row>
    <row r="20525" spans="5:5" ht="14.25" thickTop="1" thickBot="1">
      <c r="E20525"/>
    </row>
    <row r="20526" spans="5:5" ht="14.25" thickTop="1" thickBot="1">
      <c r="E20526"/>
    </row>
    <row r="20527" spans="5:5" ht="14.25" thickTop="1" thickBot="1">
      <c r="E20527"/>
    </row>
    <row r="20528" spans="5:5" ht="14.25" thickTop="1" thickBot="1">
      <c r="E20528"/>
    </row>
    <row r="20529" spans="5:5" ht="14.25" thickTop="1" thickBot="1">
      <c r="E20529"/>
    </row>
    <row r="20530" spans="5:5" ht="14.25" thickTop="1" thickBot="1">
      <c r="E20530"/>
    </row>
    <row r="20531" spans="5:5" ht="14.25" thickTop="1" thickBot="1">
      <c r="E20531"/>
    </row>
    <row r="20532" spans="5:5" ht="14.25" thickTop="1" thickBot="1">
      <c r="E20532"/>
    </row>
    <row r="20533" spans="5:5" ht="14.25" thickTop="1" thickBot="1">
      <c r="E20533"/>
    </row>
    <row r="20534" spans="5:5" ht="14.25" thickTop="1" thickBot="1">
      <c r="E20534"/>
    </row>
    <row r="20535" spans="5:5" ht="14.25" thickTop="1" thickBot="1">
      <c r="E20535"/>
    </row>
    <row r="20536" spans="5:5" ht="14.25" thickTop="1" thickBot="1">
      <c r="E20536"/>
    </row>
    <row r="20537" spans="5:5" ht="14.25" thickTop="1" thickBot="1">
      <c r="E20537"/>
    </row>
    <row r="20538" spans="5:5" ht="14.25" thickTop="1" thickBot="1">
      <c r="E20538"/>
    </row>
    <row r="20539" spans="5:5" ht="14.25" thickTop="1" thickBot="1">
      <c r="E20539"/>
    </row>
    <row r="20540" spans="5:5" ht="14.25" thickTop="1" thickBot="1">
      <c r="E20540"/>
    </row>
    <row r="20541" spans="5:5" ht="14.25" thickTop="1" thickBot="1">
      <c r="E20541"/>
    </row>
    <row r="20542" spans="5:5" ht="14.25" thickTop="1" thickBot="1">
      <c r="E20542"/>
    </row>
    <row r="20543" spans="5:5" ht="14.25" thickTop="1" thickBot="1">
      <c r="E20543"/>
    </row>
    <row r="20544" spans="5:5" ht="14.25" thickTop="1" thickBot="1">
      <c r="E20544"/>
    </row>
    <row r="20545" spans="5:5" ht="14.25" thickTop="1" thickBot="1">
      <c r="E20545"/>
    </row>
    <row r="20546" spans="5:5" ht="14.25" thickTop="1" thickBot="1">
      <c r="E20546"/>
    </row>
    <row r="20547" spans="5:5" ht="14.25" thickTop="1" thickBot="1">
      <c r="E20547"/>
    </row>
    <row r="20548" spans="5:5" ht="14.25" thickTop="1" thickBot="1">
      <c r="E20548"/>
    </row>
    <row r="20549" spans="5:5" ht="14.25" thickTop="1" thickBot="1">
      <c r="E20549"/>
    </row>
    <row r="20550" spans="5:5" ht="14.25" thickTop="1" thickBot="1">
      <c r="E20550"/>
    </row>
    <row r="20551" spans="5:5" ht="14.25" thickTop="1" thickBot="1">
      <c r="E20551"/>
    </row>
    <row r="20552" spans="5:5" ht="14.25" thickTop="1" thickBot="1">
      <c r="E20552"/>
    </row>
    <row r="20553" spans="5:5" ht="14.25" thickTop="1" thickBot="1">
      <c r="E20553"/>
    </row>
    <row r="20554" spans="5:5" ht="14.25" thickTop="1" thickBot="1">
      <c r="E20554"/>
    </row>
    <row r="20555" spans="5:5" ht="14.25" thickTop="1" thickBot="1">
      <c r="E20555"/>
    </row>
    <row r="20556" spans="5:5" ht="14.25" thickTop="1" thickBot="1">
      <c r="E20556"/>
    </row>
    <row r="20557" spans="5:5" ht="14.25" thickTop="1" thickBot="1">
      <c r="E20557"/>
    </row>
    <row r="20558" spans="5:5" ht="14.25" thickTop="1" thickBot="1">
      <c r="E20558"/>
    </row>
    <row r="20559" spans="5:5" ht="14.25" thickTop="1" thickBot="1">
      <c r="E20559"/>
    </row>
    <row r="20560" spans="5:5" ht="14.25" thickTop="1" thickBot="1">
      <c r="E20560"/>
    </row>
    <row r="20561" spans="5:5" ht="14.25" thickTop="1" thickBot="1">
      <c r="E20561"/>
    </row>
    <row r="20562" spans="5:5" ht="14.25" thickTop="1" thickBot="1">
      <c r="E20562"/>
    </row>
    <row r="20563" spans="5:5" ht="14.25" thickTop="1" thickBot="1">
      <c r="E20563"/>
    </row>
    <row r="20564" spans="5:5" ht="14.25" thickTop="1" thickBot="1">
      <c r="E20564"/>
    </row>
    <row r="20565" spans="5:5" ht="14.25" thickTop="1" thickBot="1">
      <c r="E20565"/>
    </row>
    <row r="20566" spans="5:5" ht="14.25" thickTop="1" thickBot="1">
      <c r="E20566"/>
    </row>
    <row r="20567" spans="5:5" ht="14.25" thickTop="1" thickBot="1">
      <c r="E20567"/>
    </row>
    <row r="20568" spans="5:5" ht="14.25" thickTop="1" thickBot="1">
      <c r="E20568"/>
    </row>
    <row r="20569" spans="5:5" ht="14.25" thickTop="1" thickBot="1">
      <c r="E20569"/>
    </row>
    <row r="20570" spans="5:5" ht="14.25" thickTop="1" thickBot="1">
      <c r="E20570"/>
    </row>
    <row r="20571" spans="5:5" ht="14.25" thickTop="1" thickBot="1">
      <c r="E20571"/>
    </row>
    <row r="20572" spans="5:5" ht="14.25" thickTop="1" thickBot="1">
      <c r="E20572"/>
    </row>
    <row r="20573" spans="5:5" ht="14.25" thickTop="1" thickBot="1">
      <c r="E20573"/>
    </row>
    <row r="20574" spans="5:5" ht="14.25" thickTop="1" thickBot="1">
      <c r="E20574"/>
    </row>
    <row r="20575" spans="5:5" ht="14.25" thickTop="1" thickBot="1">
      <c r="E20575"/>
    </row>
    <row r="20576" spans="5:5" ht="14.25" thickTop="1" thickBot="1">
      <c r="E20576"/>
    </row>
    <row r="20577" spans="5:5" ht="14.25" thickTop="1" thickBot="1">
      <c r="E20577"/>
    </row>
    <row r="20578" spans="5:5" ht="14.25" thickTop="1" thickBot="1">
      <c r="E20578"/>
    </row>
    <row r="20579" spans="5:5" ht="14.25" thickTop="1" thickBot="1">
      <c r="E20579"/>
    </row>
    <row r="20580" spans="5:5" ht="14.25" thickTop="1" thickBot="1">
      <c r="E20580"/>
    </row>
    <row r="20581" spans="5:5" ht="14.25" thickTop="1" thickBot="1">
      <c r="E20581"/>
    </row>
    <row r="20582" spans="5:5" ht="14.25" thickTop="1" thickBot="1">
      <c r="E20582"/>
    </row>
    <row r="20583" spans="5:5" ht="14.25" thickTop="1" thickBot="1">
      <c r="E20583"/>
    </row>
    <row r="20584" spans="5:5" ht="14.25" thickTop="1" thickBot="1">
      <c r="E20584"/>
    </row>
    <row r="20585" spans="5:5" ht="14.25" thickTop="1" thickBot="1">
      <c r="E20585"/>
    </row>
    <row r="20586" spans="5:5" ht="14.25" thickTop="1" thickBot="1">
      <c r="E20586"/>
    </row>
    <row r="20587" spans="5:5" ht="14.25" thickTop="1" thickBot="1">
      <c r="E20587"/>
    </row>
    <row r="20588" spans="5:5" ht="14.25" thickTop="1" thickBot="1">
      <c r="E20588"/>
    </row>
    <row r="20589" spans="5:5" ht="14.25" thickTop="1" thickBot="1">
      <c r="E20589"/>
    </row>
    <row r="20590" spans="5:5" ht="14.25" thickTop="1" thickBot="1">
      <c r="E20590"/>
    </row>
    <row r="20591" spans="5:5" ht="14.25" thickTop="1" thickBot="1">
      <c r="E20591"/>
    </row>
    <row r="20592" spans="5:5" ht="14.25" thickTop="1" thickBot="1">
      <c r="E20592"/>
    </row>
    <row r="20593" spans="5:5" ht="14.25" thickTop="1" thickBot="1">
      <c r="E20593"/>
    </row>
    <row r="20594" spans="5:5" ht="14.25" thickTop="1" thickBot="1">
      <c r="E20594"/>
    </row>
    <row r="20595" spans="5:5" ht="14.25" thickTop="1" thickBot="1">
      <c r="E20595"/>
    </row>
    <row r="20596" spans="5:5" ht="14.25" thickTop="1" thickBot="1">
      <c r="E20596"/>
    </row>
    <row r="20597" spans="5:5" ht="14.25" thickTop="1" thickBot="1">
      <c r="E20597"/>
    </row>
    <row r="20598" spans="5:5" ht="14.25" thickTop="1" thickBot="1">
      <c r="E20598"/>
    </row>
    <row r="20599" spans="5:5" ht="14.25" thickTop="1" thickBot="1">
      <c r="E20599"/>
    </row>
    <row r="20600" spans="5:5" ht="14.25" thickTop="1" thickBot="1">
      <c r="E20600"/>
    </row>
    <row r="20601" spans="5:5" ht="14.25" thickTop="1" thickBot="1">
      <c r="E20601"/>
    </row>
    <row r="20602" spans="5:5" ht="14.25" thickTop="1" thickBot="1">
      <c r="E20602"/>
    </row>
    <row r="20603" spans="5:5" ht="14.25" thickTop="1" thickBot="1">
      <c r="E20603"/>
    </row>
    <row r="20604" spans="5:5" ht="14.25" thickTop="1" thickBot="1">
      <c r="E20604"/>
    </row>
    <row r="20605" spans="5:5" ht="14.25" thickTop="1" thickBot="1">
      <c r="E20605"/>
    </row>
    <row r="20606" spans="5:5" ht="14.25" thickTop="1" thickBot="1">
      <c r="E20606"/>
    </row>
    <row r="20607" spans="5:5" ht="14.25" thickTop="1" thickBot="1">
      <c r="E20607"/>
    </row>
    <row r="20608" spans="5:5" ht="14.25" thickTop="1" thickBot="1">
      <c r="E20608"/>
    </row>
    <row r="20609" spans="5:5" ht="14.25" thickTop="1" thickBot="1">
      <c r="E20609"/>
    </row>
    <row r="20610" spans="5:5" ht="14.25" thickTop="1" thickBot="1">
      <c r="E20610"/>
    </row>
    <row r="20611" spans="5:5" ht="14.25" thickTop="1" thickBot="1">
      <c r="E20611"/>
    </row>
    <row r="20612" spans="5:5" ht="14.25" thickTop="1" thickBot="1">
      <c r="E20612"/>
    </row>
    <row r="20613" spans="5:5" ht="14.25" thickTop="1" thickBot="1">
      <c r="E20613"/>
    </row>
    <row r="20614" spans="5:5" ht="14.25" thickTop="1" thickBot="1">
      <c r="E20614"/>
    </row>
    <row r="20615" spans="5:5" ht="14.25" thickTop="1" thickBot="1">
      <c r="E20615"/>
    </row>
    <row r="20616" spans="5:5" ht="14.25" thickTop="1" thickBot="1">
      <c r="E20616"/>
    </row>
    <row r="20617" spans="5:5" ht="14.25" thickTop="1" thickBot="1">
      <c r="E20617"/>
    </row>
    <row r="20618" spans="5:5" ht="14.25" thickTop="1" thickBot="1">
      <c r="E20618"/>
    </row>
    <row r="20619" spans="5:5" ht="14.25" thickTop="1" thickBot="1">
      <c r="E20619"/>
    </row>
    <row r="20620" spans="5:5" ht="14.25" thickTop="1" thickBot="1">
      <c r="E20620"/>
    </row>
    <row r="20621" spans="5:5" ht="14.25" thickTop="1" thickBot="1">
      <c r="E20621"/>
    </row>
    <row r="20622" spans="5:5" ht="14.25" thickTop="1" thickBot="1">
      <c r="E20622"/>
    </row>
    <row r="20623" spans="5:5" ht="14.25" thickTop="1" thickBot="1">
      <c r="E20623"/>
    </row>
    <row r="20624" spans="5:5" ht="14.25" thickTop="1" thickBot="1">
      <c r="E20624"/>
    </row>
    <row r="20625" spans="5:5" ht="14.25" thickTop="1" thickBot="1">
      <c r="E20625"/>
    </row>
    <row r="20626" spans="5:5" ht="14.25" thickTop="1" thickBot="1">
      <c r="E20626"/>
    </row>
    <row r="20627" spans="5:5" ht="14.25" thickTop="1" thickBot="1">
      <c r="E20627"/>
    </row>
    <row r="20628" spans="5:5" ht="14.25" thickTop="1" thickBot="1">
      <c r="E20628"/>
    </row>
    <row r="20629" spans="5:5" ht="14.25" thickTop="1" thickBot="1">
      <c r="E20629"/>
    </row>
    <row r="20630" spans="5:5" ht="14.25" thickTop="1" thickBot="1">
      <c r="E20630"/>
    </row>
    <row r="20631" spans="5:5" ht="14.25" thickTop="1" thickBot="1">
      <c r="E20631"/>
    </row>
    <row r="20632" spans="5:5" ht="14.25" thickTop="1" thickBot="1">
      <c r="E20632"/>
    </row>
    <row r="20633" spans="5:5" ht="14.25" thickTop="1" thickBot="1">
      <c r="E20633"/>
    </row>
    <row r="20634" spans="5:5" ht="14.25" thickTop="1" thickBot="1">
      <c r="E20634"/>
    </row>
    <row r="20635" spans="5:5" ht="14.25" thickTop="1" thickBot="1">
      <c r="E20635"/>
    </row>
    <row r="20636" spans="5:5" ht="14.25" thickTop="1" thickBot="1">
      <c r="E20636"/>
    </row>
    <row r="20637" spans="5:5" ht="14.25" thickTop="1" thickBot="1">
      <c r="E20637"/>
    </row>
    <row r="20638" spans="5:5" ht="14.25" thickTop="1" thickBot="1">
      <c r="E20638"/>
    </row>
    <row r="20639" spans="5:5" ht="14.25" thickTop="1" thickBot="1">
      <c r="E20639"/>
    </row>
    <row r="20640" spans="5:5" ht="14.25" thickTop="1" thickBot="1">
      <c r="E20640"/>
    </row>
    <row r="20641" spans="5:5" ht="14.25" thickTop="1" thickBot="1">
      <c r="E20641"/>
    </row>
    <row r="20642" spans="5:5" ht="14.25" thickTop="1" thickBot="1">
      <c r="E20642"/>
    </row>
    <row r="20643" spans="5:5" ht="14.25" thickTop="1" thickBot="1">
      <c r="E20643"/>
    </row>
    <row r="20644" spans="5:5" ht="14.25" thickTop="1" thickBot="1">
      <c r="E20644"/>
    </row>
    <row r="20645" spans="5:5" ht="14.25" thickTop="1" thickBot="1">
      <c r="E20645"/>
    </row>
    <row r="20646" spans="5:5" ht="14.25" thickTop="1" thickBot="1">
      <c r="E20646"/>
    </row>
    <row r="20647" spans="5:5" ht="14.25" thickTop="1" thickBot="1">
      <c r="E20647"/>
    </row>
    <row r="20648" spans="5:5" ht="14.25" thickTop="1" thickBot="1">
      <c r="E20648"/>
    </row>
    <row r="20649" spans="5:5" ht="14.25" thickTop="1" thickBot="1">
      <c r="E20649"/>
    </row>
    <row r="20650" spans="5:5" ht="14.25" thickTop="1" thickBot="1">
      <c r="E20650"/>
    </row>
    <row r="20651" spans="5:5" ht="14.25" thickTop="1" thickBot="1">
      <c r="E20651"/>
    </row>
    <row r="20652" spans="5:5" ht="14.25" thickTop="1" thickBot="1">
      <c r="E20652"/>
    </row>
    <row r="20653" spans="5:5" ht="14.25" thickTop="1" thickBot="1">
      <c r="E20653"/>
    </row>
    <row r="20654" spans="5:5" ht="14.25" thickTop="1" thickBot="1">
      <c r="E20654"/>
    </row>
    <row r="20655" spans="5:5" ht="14.25" thickTop="1" thickBot="1">
      <c r="E20655"/>
    </row>
    <row r="20656" spans="5:5" ht="14.25" thickTop="1" thickBot="1">
      <c r="E20656"/>
    </row>
    <row r="20657" spans="5:5" ht="14.25" thickTop="1" thickBot="1">
      <c r="E20657"/>
    </row>
    <row r="20658" spans="5:5" ht="14.25" thickTop="1" thickBot="1">
      <c r="E20658"/>
    </row>
    <row r="20659" spans="5:5" ht="14.25" thickTop="1" thickBot="1">
      <c r="E20659"/>
    </row>
    <row r="20660" spans="5:5" ht="14.25" thickTop="1" thickBot="1">
      <c r="E20660"/>
    </row>
    <row r="20661" spans="5:5" ht="14.25" thickTop="1" thickBot="1">
      <c r="E20661"/>
    </row>
    <row r="20662" spans="5:5" ht="14.25" thickTop="1" thickBot="1">
      <c r="E20662"/>
    </row>
    <row r="20663" spans="5:5" ht="14.25" thickTop="1" thickBot="1">
      <c r="E20663"/>
    </row>
    <row r="20664" spans="5:5" ht="14.25" thickTop="1" thickBot="1">
      <c r="E20664"/>
    </row>
    <row r="20665" spans="5:5" ht="14.25" thickTop="1" thickBot="1">
      <c r="E20665"/>
    </row>
    <row r="20666" spans="5:5" ht="14.25" thickTop="1" thickBot="1">
      <c r="E20666"/>
    </row>
    <row r="20667" spans="5:5" ht="14.25" thickTop="1" thickBot="1">
      <c r="E20667"/>
    </row>
    <row r="20668" spans="5:5" ht="14.25" thickTop="1" thickBot="1">
      <c r="E20668"/>
    </row>
    <row r="20669" spans="5:5" ht="14.25" thickTop="1" thickBot="1">
      <c r="E20669"/>
    </row>
    <row r="20670" spans="5:5" ht="14.25" thickTop="1" thickBot="1">
      <c r="E20670"/>
    </row>
    <row r="20671" spans="5:5" ht="14.25" thickTop="1" thickBot="1">
      <c r="E20671"/>
    </row>
    <row r="20672" spans="5:5" ht="14.25" thickTop="1" thickBot="1">
      <c r="E20672"/>
    </row>
    <row r="20673" spans="5:5" ht="14.25" thickTop="1" thickBot="1">
      <c r="E20673"/>
    </row>
    <row r="20674" spans="5:5" ht="14.25" thickTop="1" thickBot="1">
      <c r="E20674"/>
    </row>
    <row r="20675" spans="5:5" ht="14.25" thickTop="1" thickBot="1">
      <c r="E20675"/>
    </row>
    <row r="20676" spans="5:5" ht="14.25" thickTop="1" thickBot="1">
      <c r="E20676"/>
    </row>
    <row r="20677" spans="5:5" ht="14.25" thickTop="1" thickBot="1">
      <c r="E20677"/>
    </row>
    <row r="20678" spans="5:5" ht="14.25" thickTop="1" thickBot="1">
      <c r="E20678"/>
    </row>
    <row r="20679" spans="5:5" ht="14.25" thickTop="1" thickBot="1">
      <c r="E20679"/>
    </row>
    <row r="20680" spans="5:5" ht="14.25" thickTop="1" thickBot="1">
      <c r="E20680"/>
    </row>
    <row r="20681" spans="5:5" ht="14.25" thickTop="1" thickBot="1">
      <c r="E20681"/>
    </row>
    <row r="20682" spans="5:5" ht="14.25" thickTop="1" thickBot="1">
      <c r="E20682"/>
    </row>
    <row r="20683" spans="5:5" ht="14.25" thickTop="1" thickBot="1">
      <c r="E20683"/>
    </row>
    <row r="20684" spans="5:5" ht="14.25" thickTop="1" thickBot="1">
      <c r="E20684"/>
    </row>
    <row r="20685" spans="5:5" ht="14.25" thickTop="1" thickBot="1">
      <c r="E20685"/>
    </row>
    <row r="20686" spans="5:5" ht="14.25" thickTop="1" thickBot="1">
      <c r="E20686"/>
    </row>
    <row r="20687" spans="5:5" ht="14.25" thickTop="1" thickBot="1">
      <c r="E20687"/>
    </row>
    <row r="20688" spans="5:5" ht="14.25" thickTop="1" thickBot="1">
      <c r="E20688"/>
    </row>
    <row r="20689" spans="5:5" ht="14.25" thickTop="1" thickBot="1">
      <c r="E20689"/>
    </row>
    <row r="20690" spans="5:5" ht="14.25" thickTop="1" thickBot="1">
      <c r="E20690"/>
    </row>
    <row r="20691" spans="5:5" ht="14.25" thickTop="1" thickBot="1">
      <c r="E20691"/>
    </row>
    <row r="20692" spans="5:5" ht="14.25" thickTop="1" thickBot="1">
      <c r="E20692"/>
    </row>
    <row r="20693" spans="5:5" ht="14.25" thickTop="1" thickBot="1">
      <c r="E20693"/>
    </row>
    <row r="20694" spans="5:5" ht="14.25" thickTop="1" thickBot="1">
      <c r="E20694"/>
    </row>
    <row r="20695" spans="5:5" ht="14.25" thickTop="1" thickBot="1">
      <c r="E20695"/>
    </row>
    <row r="20696" spans="5:5" ht="14.25" thickTop="1" thickBot="1">
      <c r="E20696"/>
    </row>
    <row r="20697" spans="5:5" ht="14.25" thickTop="1" thickBot="1">
      <c r="E20697"/>
    </row>
    <row r="20698" spans="5:5" ht="14.25" thickTop="1" thickBot="1">
      <c r="E20698"/>
    </row>
    <row r="20699" spans="5:5" ht="14.25" thickTop="1" thickBot="1">
      <c r="E20699"/>
    </row>
    <row r="20700" spans="5:5" ht="14.25" thickTop="1" thickBot="1">
      <c r="E20700"/>
    </row>
    <row r="20701" spans="5:5" ht="14.25" thickTop="1" thickBot="1">
      <c r="E20701"/>
    </row>
    <row r="20702" spans="5:5" ht="14.25" thickTop="1" thickBot="1">
      <c r="E20702"/>
    </row>
    <row r="20703" spans="5:5" ht="14.25" thickTop="1" thickBot="1">
      <c r="E20703"/>
    </row>
    <row r="20704" spans="5:5" ht="14.25" thickTop="1" thickBot="1">
      <c r="E20704"/>
    </row>
    <row r="20705" spans="5:5" ht="14.25" thickTop="1" thickBot="1">
      <c r="E20705"/>
    </row>
    <row r="20706" spans="5:5" ht="14.25" thickTop="1" thickBot="1">
      <c r="E20706"/>
    </row>
    <row r="20707" spans="5:5" ht="14.25" thickTop="1" thickBot="1">
      <c r="E20707"/>
    </row>
    <row r="20708" spans="5:5" ht="14.25" thickTop="1" thickBot="1">
      <c r="E20708"/>
    </row>
    <row r="20709" spans="5:5" ht="14.25" thickTop="1" thickBot="1">
      <c r="E20709"/>
    </row>
    <row r="20710" spans="5:5" ht="14.25" thickTop="1" thickBot="1">
      <c r="E20710"/>
    </row>
    <row r="20711" spans="5:5" ht="14.25" thickTop="1" thickBot="1">
      <c r="E20711"/>
    </row>
    <row r="20712" spans="5:5" ht="14.25" thickTop="1" thickBot="1">
      <c r="E20712"/>
    </row>
    <row r="20713" spans="5:5" ht="14.25" thickTop="1" thickBot="1">
      <c r="E20713"/>
    </row>
    <row r="20714" spans="5:5" ht="14.25" thickTop="1" thickBot="1">
      <c r="E20714"/>
    </row>
    <row r="20715" spans="5:5" ht="14.25" thickTop="1" thickBot="1">
      <c r="E20715"/>
    </row>
    <row r="20716" spans="5:5" ht="14.25" thickTop="1" thickBot="1">
      <c r="E20716"/>
    </row>
    <row r="20717" spans="5:5" ht="14.25" thickTop="1" thickBot="1">
      <c r="E20717"/>
    </row>
    <row r="20718" spans="5:5" ht="14.25" thickTop="1" thickBot="1">
      <c r="E20718"/>
    </row>
    <row r="20719" spans="5:5" ht="14.25" thickTop="1" thickBot="1">
      <c r="E20719"/>
    </row>
    <row r="20720" spans="5:5" ht="14.25" thickTop="1" thickBot="1">
      <c r="E20720"/>
    </row>
    <row r="20721" spans="5:5" ht="14.25" thickTop="1" thickBot="1">
      <c r="E20721"/>
    </row>
    <row r="20722" spans="5:5" ht="14.25" thickTop="1" thickBot="1">
      <c r="E20722"/>
    </row>
    <row r="20723" spans="5:5" ht="14.25" thickTop="1" thickBot="1">
      <c r="E20723"/>
    </row>
    <row r="20724" spans="5:5" ht="14.25" thickTop="1" thickBot="1">
      <c r="E20724"/>
    </row>
    <row r="20725" spans="5:5" ht="14.25" thickTop="1" thickBot="1">
      <c r="E20725"/>
    </row>
    <row r="20726" spans="5:5" ht="14.25" thickTop="1" thickBot="1">
      <c r="E20726"/>
    </row>
    <row r="20727" spans="5:5" ht="14.25" thickTop="1" thickBot="1">
      <c r="E20727"/>
    </row>
    <row r="20728" spans="5:5" ht="14.25" thickTop="1" thickBot="1">
      <c r="E20728"/>
    </row>
    <row r="20729" spans="5:5" ht="14.25" thickTop="1" thickBot="1">
      <c r="E20729"/>
    </row>
    <row r="20730" spans="5:5" ht="14.25" thickTop="1" thickBot="1">
      <c r="E20730"/>
    </row>
    <row r="20731" spans="5:5" ht="14.25" thickTop="1" thickBot="1">
      <c r="E20731"/>
    </row>
    <row r="20732" spans="5:5" ht="14.25" thickTop="1" thickBot="1">
      <c r="E20732"/>
    </row>
    <row r="20733" spans="5:5" ht="14.25" thickTop="1" thickBot="1">
      <c r="E20733"/>
    </row>
    <row r="20734" spans="5:5" ht="14.25" thickTop="1" thickBot="1">
      <c r="E20734"/>
    </row>
    <row r="20735" spans="5:5" ht="14.25" thickTop="1" thickBot="1">
      <c r="E20735"/>
    </row>
    <row r="20736" spans="5:5" ht="14.25" thickTop="1" thickBot="1">
      <c r="E20736"/>
    </row>
    <row r="20737" spans="5:5" ht="14.25" thickTop="1" thickBot="1">
      <c r="E20737"/>
    </row>
    <row r="20738" spans="5:5" ht="14.25" thickTop="1" thickBot="1">
      <c r="E20738"/>
    </row>
    <row r="20739" spans="5:5" ht="14.25" thickTop="1" thickBot="1">
      <c r="E20739"/>
    </row>
    <row r="20740" spans="5:5" ht="14.25" thickTop="1" thickBot="1">
      <c r="E20740"/>
    </row>
    <row r="20741" spans="5:5" ht="14.25" thickTop="1" thickBot="1">
      <c r="E20741"/>
    </row>
    <row r="20742" spans="5:5" ht="14.25" thickTop="1" thickBot="1">
      <c r="E20742"/>
    </row>
    <row r="20743" spans="5:5" ht="14.25" thickTop="1" thickBot="1">
      <c r="E20743"/>
    </row>
    <row r="20744" spans="5:5" ht="14.25" thickTop="1" thickBot="1">
      <c r="E20744"/>
    </row>
    <row r="20745" spans="5:5" ht="14.25" thickTop="1" thickBot="1">
      <c r="E20745"/>
    </row>
    <row r="20746" spans="5:5" ht="14.25" thickTop="1" thickBot="1">
      <c r="E20746"/>
    </row>
    <row r="20747" spans="5:5" ht="14.25" thickTop="1" thickBot="1">
      <c r="E20747"/>
    </row>
    <row r="20748" spans="5:5" ht="14.25" thickTop="1" thickBot="1">
      <c r="E20748"/>
    </row>
    <row r="20749" spans="5:5" ht="14.25" thickTop="1" thickBot="1">
      <c r="E20749"/>
    </row>
    <row r="20750" spans="5:5" ht="14.25" thickTop="1" thickBot="1">
      <c r="E20750"/>
    </row>
    <row r="20751" spans="5:5" ht="14.25" thickTop="1" thickBot="1">
      <c r="E20751"/>
    </row>
    <row r="20752" spans="5:5" ht="14.25" thickTop="1" thickBot="1">
      <c r="E20752"/>
    </row>
    <row r="20753" spans="5:5" ht="14.25" thickTop="1" thickBot="1">
      <c r="E20753"/>
    </row>
    <row r="20754" spans="5:5" ht="14.25" thickTop="1" thickBot="1">
      <c r="E20754"/>
    </row>
    <row r="20755" spans="5:5" ht="14.25" thickTop="1" thickBot="1">
      <c r="E20755"/>
    </row>
    <row r="20756" spans="5:5" ht="14.25" thickTop="1" thickBot="1">
      <c r="E20756"/>
    </row>
    <row r="20757" spans="5:5" ht="14.25" thickTop="1" thickBot="1">
      <c r="E20757"/>
    </row>
    <row r="20758" spans="5:5" ht="14.25" thickTop="1" thickBot="1">
      <c r="E20758"/>
    </row>
    <row r="20759" spans="5:5" ht="14.25" thickTop="1" thickBot="1">
      <c r="E20759"/>
    </row>
    <row r="20760" spans="5:5" ht="14.25" thickTop="1" thickBot="1">
      <c r="E20760"/>
    </row>
    <row r="20761" spans="5:5" ht="14.25" thickTop="1" thickBot="1">
      <c r="E20761"/>
    </row>
    <row r="20762" spans="5:5" ht="14.25" thickTop="1" thickBot="1">
      <c r="E20762"/>
    </row>
    <row r="20763" spans="5:5" ht="14.25" thickTop="1" thickBot="1">
      <c r="E20763"/>
    </row>
    <row r="20764" spans="5:5" ht="14.25" thickTop="1" thickBot="1">
      <c r="E20764"/>
    </row>
    <row r="20765" spans="5:5" ht="14.25" thickTop="1" thickBot="1">
      <c r="E20765"/>
    </row>
    <row r="20766" spans="5:5" ht="14.25" thickTop="1" thickBot="1">
      <c r="E20766"/>
    </row>
    <row r="20767" spans="5:5" ht="14.25" thickTop="1" thickBot="1">
      <c r="E20767"/>
    </row>
    <row r="20768" spans="5:5" ht="14.25" thickTop="1" thickBot="1">
      <c r="E20768"/>
    </row>
    <row r="20769" spans="5:5" ht="14.25" thickTop="1" thickBot="1">
      <c r="E20769"/>
    </row>
    <row r="20770" spans="5:5" ht="14.25" thickTop="1" thickBot="1">
      <c r="E20770"/>
    </row>
    <row r="20771" spans="5:5" ht="14.25" thickTop="1" thickBot="1">
      <c r="E20771"/>
    </row>
    <row r="20772" spans="5:5" ht="14.25" thickTop="1" thickBot="1">
      <c r="E20772"/>
    </row>
    <row r="20773" spans="5:5" ht="14.25" thickTop="1" thickBot="1">
      <c r="E20773"/>
    </row>
    <row r="20774" spans="5:5" ht="14.25" thickTop="1" thickBot="1">
      <c r="E20774"/>
    </row>
    <row r="20775" spans="5:5" ht="14.25" thickTop="1" thickBot="1">
      <c r="E20775"/>
    </row>
    <row r="20776" spans="5:5" ht="14.25" thickTop="1" thickBot="1">
      <c r="E20776"/>
    </row>
    <row r="20777" spans="5:5" ht="14.25" thickTop="1" thickBot="1">
      <c r="E20777"/>
    </row>
    <row r="20778" spans="5:5" ht="14.25" thickTop="1" thickBot="1">
      <c r="E20778"/>
    </row>
    <row r="20779" spans="5:5" ht="14.25" thickTop="1" thickBot="1">
      <c r="E20779"/>
    </row>
    <row r="20780" spans="5:5" ht="14.25" thickTop="1" thickBot="1">
      <c r="E20780"/>
    </row>
    <row r="20781" spans="5:5" ht="14.25" thickTop="1" thickBot="1">
      <c r="E20781"/>
    </row>
    <row r="20782" spans="5:5" ht="14.25" thickTop="1" thickBot="1">
      <c r="E20782"/>
    </row>
    <row r="20783" spans="5:5" ht="14.25" thickTop="1" thickBot="1">
      <c r="E20783"/>
    </row>
    <row r="20784" spans="5:5" ht="14.25" thickTop="1" thickBot="1">
      <c r="E20784"/>
    </row>
    <row r="20785" spans="5:5" ht="14.25" thickTop="1" thickBot="1">
      <c r="E20785"/>
    </row>
    <row r="20786" spans="5:5" ht="14.25" thickTop="1" thickBot="1">
      <c r="E20786"/>
    </row>
    <row r="20787" spans="5:5" ht="14.25" thickTop="1" thickBot="1">
      <c r="E20787"/>
    </row>
    <row r="20788" spans="5:5" ht="14.25" thickTop="1" thickBot="1">
      <c r="E20788"/>
    </row>
    <row r="20789" spans="5:5" ht="14.25" thickTop="1" thickBot="1">
      <c r="E20789"/>
    </row>
    <row r="20790" spans="5:5" ht="14.25" thickTop="1" thickBot="1">
      <c r="E20790"/>
    </row>
    <row r="20791" spans="5:5" ht="14.25" thickTop="1" thickBot="1">
      <c r="E20791"/>
    </row>
    <row r="20792" spans="5:5" ht="14.25" thickTop="1" thickBot="1">
      <c r="E20792"/>
    </row>
    <row r="20793" spans="5:5" ht="14.25" thickTop="1" thickBot="1">
      <c r="E20793"/>
    </row>
    <row r="20794" spans="5:5" ht="14.25" thickTop="1" thickBot="1">
      <c r="E20794"/>
    </row>
    <row r="20795" spans="5:5" ht="14.25" thickTop="1" thickBot="1">
      <c r="E20795"/>
    </row>
    <row r="20796" spans="5:5" ht="14.25" thickTop="1" thickBot="1">
      <c r="E20796"/>
    </row>
    <row r="20797" spans="5:5" ht="14.25" thickTop="1" thickBot="1">
      <c r="E20797"/>
    </row>
    <row r="20798" spans="5:5" ht="14.25" thickTop="1" thickBot="1">
      <c r="E20798"/>
    </row>
    <row r="20799" spans="5:5" ht="14.25" thickTop="1" thickBot="1">
      <c r="E20799"/>
    </row>
    <row r="20800" spans="5:5" ht="14.25" thickTop="1" thickBot="1">
      <c r="E20800"/>
    </row>
    <row r="20801" spans="5:5" ht="14.25" thickTop="1" thickBot="1">
      <c r="E20801"/>
    </row>
    <row r="20802" spans="5:5" ht="14.25" thickTop="1" thickBot="1">
      <c r="E20802"/>
    </row>
    <row r="20803" spans="5:5" ht="14.25" thickTop="1" thickBot="1">
      <c r="E20803"/>
    </row>
    <row r="20804" spans="5:5" ht="14.25" thickTop="1" thickBot="1">
      <c r="E20804"/>
    </row>
    <row r="20805" spans="5:5" ht="14.25" thickTop="1" thickBot="1">
      <c r="E20805"/>
    </row>
    <row r="20806" spans="5:5" ht="14.25" thickTop="1" thickBot="1">
      <c r="E20806"/>
    </row>
    <row r="20807" spans="5:5" ht="14.25" thickTop="1" thickBot="1">
      <c r="E20807"/>
    </row>
    <row r="20808" spans="5:5" ht="14.25" thickTop="1" thickBot="1">
      <c r="E20808"/>
    </row>
    <row r="20809" spans="5:5" ht="14.25" thickTop="1" thickBot="1">
      <c r="E20809"/>
    </row>
    <row r="20810" spans="5:5" ht="14.25" thickTop="1" thickBot="1">
      <c r="E20810"/>
    </row>
    <row r="20811" spans="5:5" ht="14.25" thickTop="1" thickBot="1">
      <c r="E20811"/>
    </row>
    <row r="20812" spans="5:5" ht="14.25" thickTop="1" thickBot="1">
      <c r="E20812"/>
    </row>
    <row r="20813" spans="5:5" ht="14.25" thickTop="1" thickBot="1">
      <c r="E20813"/>
    </row>
    <row r="20814" spans="5:5" ht="14.25" thickTop="1" thickBot="1">
      <c r="E20814"/>
    </row>
    <row r="20815" spans="5:5" ht="14.25" thickTop="1" thickBot="1">
      <c r="E20815"/>
    </row>
    <row r="20816" spans="5:5" ht="14.25" thickTop="1" thickBot="1">
      <c r="E20816"/>
    </row>
    <row r="20817" spans="5:5" ht="14.25" thickTop="1" thickBot="1">
      <c r="E20817"/>
    </row>
    <row r="20818" spans="5:5" ht="14.25" thickTop="1" thickBot="1">
      <c r="E20818"/>
    </row>
    <row r="20819" spans="5:5" ht="14.25" thickTop="1" thickBot="1">
      <c r="E20819"/>
    </row>
    <row r="20820" spans="5:5" ht="14.25" thickTop="1" thickBot="1">
      <c r="E20820"/>
    </row>
    <row r="20821" spans="5:5" ht="14.25" thickTop="1" thickBot="1">
      <c r="E20821"/>
    </row>
    <row r="20822" spans="5:5" ht="14.25" thickTop="1" thickBot="1">
      <c r="E20822"/>
    </row>
    <row r="20823" spans="5:5" ht="14.25" thickTop="1" thickBot="1">
      <c r="E20823"/>
    </row>
    <row r="20824" spans="5:5" ht="14.25" thickTop="1" thickBot="1">
      <c r="E20824"/>
    </row>
    <row r="20825" spans="5:5" ht="14.25" thickTop="1" thickBot="1">
      <c r="E20825"/>
    </row>
    <row r="20826" spans="5:5" ht="14.25" thickTop="1" thickBot="1">
      <c r="E20826"/>
    </row>
    <row r="20827" spans="5:5" ht="14.25" thickTop="1" thickBot="1">
      <c r="E20827"/>
    </row>
    <row r="20828" spans="5:5" ht="14.25" thickTop="1" thickBot="1">
      <c r="E20828"/>
    </row>
    <row r="20829" spans="5:5" ht="14.25" thickTop="1" thickBot="1">
      <c r="E20829"/>
    </row>
    <row r="20830" spans="5:5" ht="14.25" thickTop="1" thickBot="1">
      <c r="E20830"/>
    </row>
    <row r="20831" spans="5:5" ht="14.25" thickTop="1" thickBot="1">
      <c r="E20831"/>
    </row>
    <row r="20832" spans="5:5" ht="14.25" thickTop="1" thickBot="1">
      <c r="E20832"/>
    </row>
    <row r="20833" spans="5:5" ht="14.25" thickTop="1" thickBot="1">
      <c r="E20833"/>
    </row>
    <row r="20834" spans="5:5" ht="14.25" thickTop="1" thickBot="1">
      <c r="E20834"/>
    </row>
    <row r="20835" spans="5:5" ht="14.25" thickTop="1" thickBot="1">
      <c r="E20835"/>
    </row>
    <row r="20836" spans="5:5" ht="14.25" thickTop="1" thickBot="1">
      <c r="E20836"/>
    </row>
    <row r="20837" spans="5:5" ht="14.25" thickTop="1" thickBot="1">
      <c r="E20837"/>
    </row>
    <row r="20838" spans="5:5" ht="14.25" thickTop="1" thickBot="1">
      <c r="E20838"/>
    </row>
    <row r="20839" spans="5:5" ht="14.25" thickTop="1" thickBot="1">
      <c r="E20839"/>
    </row>
    <row r="20840" spans="5:5" ht="14.25" thickTop="1" thickBot="1">
      <c r="E20840"/>
    </row>
    <row r="20841" spans="5:5" ht="14.25" thickTop="1" thickBot="1">
      <c r="E20841"/>
    </row>
    <row r="20842" spans="5:5" ht="14.25" thickTop="1" thickBot="1">
      <c r="E20842"/>
    </row>
    <row r="20843" spans="5:5" ht="14.25" thickTop="1" thickBot="1">
      <c r="E20843"/>
    </row>
    <row r="20844" spans="5:5" ht="14.25" thickTop="1" thickBot="1">
      <c r="E20844"/>
    </row>
    <row r="20845" spans="5:5" ht="14.25" thickTop="1" thickBot="1">
      <c r="E20845"/>
    </row>
    <row r="20846" spans="5:5" ht="14.25" thickTop="1" thickBot="1">
      <c r="E20846"/>
    </row>
    <row r="20847" spans="5:5" ht="14.25" thickTop="1" thickBot="1">
      <c r="E20847"/>
    </row>
    <row r="20848" spans="5:5" ht="14.25" thickTop="1" thickBot="1">
      <c r="E20848"/>
    </row>
    <row r="20849" spans="5:5" ht="14.25" thickTop="1" thickBot="1">
      <c r="E20849"/>
    </row>
    <row r="20850" spans="5:5" ht="14.25" thickTop="1" thickBot="1">
      <c r="E20850"/>
    </row>
    <row r="20851" spans="5:5" ht="14.25" thickTop="1" thickBot="1">
      <c r="E20851"/>
    </row>
    <row r="20852" spans="5:5" ht="14.25" thickTop="1" thickBot="1">
      <c r="E20852"/>
    </row>
    <row r="20853" spans="5:5" ht="14.25" thickTop="1" thickBot="1">
      <c r="E20853"/>
    </row>
    <row r="20854" spans="5:5" ht="14.25" thickTop="1" thickBot="1">
      <c r="E20854"/>
    </row>
    <row r="20855" spans="5:5" ht="14.25" thickTop="1" thickBot="1">
      <c r="E20855"/>
    </row>
    <row r="20856" spans="5:5" ht="14.25" thickTop="1" thickBot="1">
      <c r="E20856"/>
    </row>
    <row r="20857" spans="5:5" ht="14.25" thickTop="1" thickBot="1">
      <c r="E20857"/>
    </row>
    <row r="20858" spans="5:5" ht="14.25" thickTop="1" thickBot="1">
      <c r="E20858"/>
    </row>
    <row r="20859" spans="5:5" ht="14.25" thickTop="1" thickBot="1">
      <c r="E20859"/>
    </row>
    <row r="20860" spans="5:5" ht="14.25" thickTop="1" thickBot="1">
      <c r="E20860"/>
    </row>
    <row r="20861" spans="5:5" ht="14.25" thickTop="1" thickBot="1">
      <c r="E20861"/>
    </row>
    <row r="20862" spans="5:5" ht="14.25" thickTop="1" thickBot="1">
      <c r="E20862"/>
    </row>
    <row r="20863" spans="5:5" ht="14.25" thickTop="1" thickBot="1">
      <c r="E20863"/>
    </row>
    <row r="20864" spans="5:5" ht="14.25" thickTop="1" thickBot="1">
      <c r="E20864"/>
    </row>
    <row r="20865" spans="5:5" ht="14.25" thickTop="1" thickBot="1">
      <c r="E20865"/>
    </row>
    <row r="20866" spans="5:5" ht="14.25" thickTop="1" thickBot="1">
      <c r="E20866"/>
    </row>
    <row r="20867" spans="5:5" ht="14.25" thickTop="1" thickBot="1">
      <c r="E20867"/>
    </row>
    <row r="20868" spans="5:5" ht="14.25" thickTop="1" thickBot="1">
      <c r="E20868"/>
    </row>
    <row r="20869" spans="5:5" ht="14.25" thickTop="1" thickBot="1">
      <c r="E20869"/>
    </row>
    <row r="20870" spans="5:5" ht="14.25" thickTop="1" thickBot="1">
      <c r="E20870"/>
    </row>
    <row r="20871" spans="5:5" ht="14.25" thickTop="1" thickBot="1">
      <c r="E20871"/>
    </row>
    <row r="20872" spans="5:5" ht="14.25" thickTop="1" thickBot="1">
      <c r="E20872"/>
    </row>
    <row r="20873" spans="5:5" ht="14.25" thickTop="1" thickBot="1">
      <c r="E20873"/>
    </row>
    <row r="20874" spans="5:5" ht="14.25" thickTop="1" thickBot="1">
      <c r="E20874"/>
    </row>
    <row r="20875" spans="5:5" ht="14.25" thickTop="1" thickBot="1">
      <c r="E20875"/>
    </row>
    <row r="20876" spans="5:5" ht="14.25" thickTop="1" thickBot="1">
      <c r="E20876"/>
    </row>
    <row r="20877" spans="5:5" ht="14.25" thickTop="1" thickBot="1">
      <c r="E20877"/>
    </row>
    <row r="20878" spans="5:5" ht="14.25" thickTop="1" thickBot="1">
      <c r="E20878"/>
    </row>
    <row r="20879" spans="5:5" ht="14.25" thickTop="1" thickBot="1">
      <c r="E20879"/>
    </row>
    <row r="20880" spans="5:5" ht="14.25" thickTop="1" thickBot="1">
      <c r="E20880"/>
    </row>
    <row r="20881" spans="5:5" ht="14.25" thickTop="1" thickBot="1">
      <c r="E20881"/>
    </row>
    <row r="20882" spans="5:5" ht="14.25" thickTop="1" thickBot="1">
      <c r="E20882"/>
    </row>
    <row r="20883" spans="5:5" ht="14.25" thickTop="1" thickBot="1">
      <c r="E20883"/>
    </row>
    <row r="20884" spans="5:5" ht="14.25" thickTop="1" thickBot="1">
      <c r="E20884"/>
    </row>
    <row r="20885" spans="5:5" ht="14.25" thickTop="1" thickBot="1">
      <c r="E20885"/>
    </row>
    <row r="20886" spans="5:5" ht="14.25" thickTop="1" thickBot="1">
      <c r="E20886"/>
    </row>
    <row r="20887" spans="5:5" ht="14.25" thickTop="1" thickBot="1">
      <c r="E20887"/>
    </row>
    <row r="20888" spans="5:5" ht="14.25" thickTop="1" thickBot="1">
      <c r="E20888"/>
    </row>
    <row r="20889" spans="5:5" ht="14.25" thickTop="1" thickBot="1">
      <c r="E20889"/>
    </row>
    <row r="20890" spans="5:5" ht="14.25" thickTop="1" thickBot="1">
      <c r="E20890"/>
    </row>
    <row r="20891" spans="5:5" ht="14.25" thickTop="1" thickBot="1">
      <c r="E20891"/>
    </row>
    <row r="20892" spans="5:5" ht="14.25" thickTop="1" thickBot="1">
      <c r="E20892"/>
    </row>
    <row r="20893" spans="5:5" ht="14.25" thickTop="1" thickBot="1">
      <c r="E20893"/>
    </row>
    <row r="20894" spans="5:5" ht="14.25" thickTop="1" thickBot="1">
      <c r="E20894"/>
    </row>
    <row r="20895" spans="5:5" ht="14.25" thickTop="1" thickBot="1">
      <c r="E20895"/>
    </row>
    <row r="20896" spans="5:5" ht="14.25" thickTop="1" thickBot="1">
      <c r="E20896"/>
    </row>
    <row r="20897" spans="5:5" ht="14.25" thickTop="1" thickBot="1">
      <c r="E20897"/>
    </row>
    <row r="20898" spans="5:5" ht="14.25" thickTop="1" thickBot="1">
      <c r="E20898"/>
    </row>
    <row r="20899" spans="5:5" ht="14.25" thickTop="1" thickBot="1">
      <c r="E20899"/>
    </row>
    <row r="20900" spans="5:5" ht="14.25" thickTop="1" thickBot="1">
      <c r="E20900"/>
    </row>
    <row r="20901" spans="5:5" ht="14.25" thickTop="1" thickBot="1">
      <c r="E20901"/>
    </row>
    <row r="20902" spans="5:5" ht="14.25" thickTop="1" thickBot="1">
      <c r="E20902"/>
    </row>
    <row r="20903" spans="5:5" ht="14.25" thickTop="1" thickBot="1">
      <c r="E20903"/>
    </row>
    <row r="20904" spans="5:5" ht="14.25" thickTop="1" thickBot="1">
      <c r="E20904"/>
    </row>
    <row r="20905" spans="5:5" ht="14.25" thickTop="1" thickBot="1">
      <c r="E20905"/>
    </row>
    <row r="20906" spans="5:5" ht="14.25" thickTop="1" thickBot="1">
      <c r="E20906"/>
    </row>
    <row r="20907" spans="5:5" ht="14.25" thickTop="1" thickBot="1">
      <c r="E20907"/>
    </row>
    <row r="20908" spans="5:5" ht="14.25" thickTop="1" thickBot="1">
      <c r="E20908"/>
    </row>
    <row r="20909" spans="5:5" ht="14.25" thickTop="1" thickBot="1">
      <c r="E20909"/>
    </row>
    <row r="20910" spans="5:5" ht="14.25" thickTop="1" thickBot="1">
      <c r="E20910"/>
    </row>
    <row r="20911" spans="5:5" ht="14.25" thickTop="1" thickBot="1">
      <c r="E20911"/>
    </row>
    <row r="20912" spans="5:5" ht="14.25" thickTop="1" thickBot="1">
      <c r="E20912"/>
    </row>
    <row r="20913" spans="5:5" ht="14.25" thickTop="1" thickBot="1">
      <c r="E20913"/>
    </row>
    <row r="20914" spans="5:5" ht="14.25" thickTop="1" thickBot="1">
      <c r="E20914"/>
    </row>
    <row r="20915" spans="5:5" ht="14.25" thickTop="1" thickBot="1">
      <c r="E20915"/>
    </row>
    <row r="20916" spans="5:5" ht="14.25" thickTop="1" thickBot="1">
      <c r="E20916"/>
    </row>
    <row r="20917" spans="5:5" ht="14.25" thickTop="1" thickBot="1">
      <c r="E20917"/>
    </row>
    <row r="20918" spans="5:5" ht="14.25" thickTop="1" thickBot="1">
      <c r="E20918"/>
    </row>
    <row r="20919" spans="5:5" ht="14.25" thickTop="1" thickBot="1">
      <c r="E20919"/>
    </row>
    <row r="20920" spans="5:5" ht="14.25" thickTop="1" thickBot="1">
      <c r="E20920"/>
    </row>
    <row r="20921" spans="5:5" ht="14.25" thickTop="1" thickBot="1">
      <c r="E20921"/>
    </row>
    <row r="20922" spans="5:5" ht="14.25" thickTop="1" thickBot="1">
      <c r="E20922"/>
    </row>
    <row r="20923" spans="5:5" ht="14.25" thickTop="1" thickBot="1">
      <c r="E20923"/>
    </row>
    <row r="20924" spans="5:5" ht="14.25" thickTop="1" thickBot="1">
      <c r="E20924"/>
    </row>
    <row r="20925" spans="5:5" ht="14.25" thickTop="1" thickBot="1">
      <c r="E20925"/>
    </row>
    <row r="20926" spans="5:5" ht="14.25" thickTop="1" thickBot="1">
      <c r="E20926"/>
    </row>
    <row r="20927" spans="5:5" ht="14.25" thickTop="1" thickBot="1">
      <c r="E20927"/>
    </row>
    <row r="20928" spans="5:5" ht="14.25" thickTop="1" thickBot="1">
      <c r="E20928"/>
    </row>
    <row r="20929" spans="5:5" ht="14.25" thickTop="1" thickBot="1">
      <c r="E20929"/>
    </row>
    <row r="20930" spans="5:5" ht="14.25" thickTop="1" thickBot="1">
      <c r="E20930"/>
    </row>
    <row r="20931" spans="5:5" ht="14.25" thickTop="1" thickBot="1">
      <c r="E20931"/>
    </row>
    <row r="20932" spans="5:5" ht="14.25" thickTop="1" thickBot="1">
      <c r="E20932"/>
    </row>
    <row r="20933" spans="5:5" ht="14.25" thickTop="1" thickBot="1">
      <c r="E20933"/>
    </row>
    <row r="20934" spans="5:5" ht="14.25" thickTop="1" thickBot="1">
      <c r="E20934"/>
    </row>
    <row r="20935" spans="5:5" ht="14.25" thickTop="1" thickBot="1">
      <c r="E20935"/>
    </row>
    <row r="20936" spans="5:5" ht="14.25" thickTop="1" thickBot="1">
      <c r="E20936"/>
    </row>
    <row r="20937" spans="5:5" ht="14.25" thickTop="1" thickBot="1">
      <c r="E20937"/>
    </row>
    <row r="20938" spans="5:5" ht="14.25" thickTop="1" thickBot="1">
      <c r="E20938"/>
    </row>
    <row r="20939" spans="5:5" ht="14.25" thickTop="1" thickBot="1">
      <c r="E20939"/>
    </row>
    <row r="20940" spans="5:5" ht="14.25" thickTop="1" thickBot="1">
      <c r="E20940"/>
    </row>
    <row r="20941" spans="5:5" ht="14.25" thickTop="1" thickBot="1">
      <c r="E20941"/>
    </row>
    <row r="20942" spans="5:5" ht="14.25" thickTop="1" thickBot="1">
      <c r="E20942"/>
    </row>
    <row r="20943" spans="5:5" ht="14.25" thickTop="1" thickBot="1">
      <c r="E20943"/>
    </row>
    <row r="20944" spans="5:5" ht="14.25" thickTop="1" thickBot="1">
      <c r="E20944"/>
    </row>
    <row r="20945" spans="5:5" ht="14.25" thickTop="1" thickBot="1">
      <c r="E20945"/>
    </row>
    <row r="20946" spans="5:5" ht="14.25" thickTop="1" thickBot="1">
      <c r="E20946"/>
    </row>
    <row r="20947" spans="5:5" ht="14.25" thickTop="1" thickBot="1">
      <c r="E20947"/>
    </row>
    <row r="20948" spans="5:5" ht="14.25" thickTop="1" thickBot="1">
      <c r="E20948"/>
    </row>
    <row r="20949" spans="5:5" ht="14.25" thickTop="1" thickBot="1">
      <c r="E20949"/>
    </row>
    <row r="20950" spans="5:5" ht="14.25" thickTop="1" thickBot="1">
      <c r="E20950"/>
    </row>
    <row r="20951" spans="5:5" ht="14.25" thickTop="1" thickBot="1">
      <c r="E20951"/>
    </row>
    <row r="20952" spans="5:5" ht="14.25" thickTop="1" thickBot="1">
      <c r="E20952"/>
    </row>
    <row r="20953" spans="5:5" ht="14.25" thickTop="1" thickBot="1">
      <c r="E20953"/>
    </row>
    <row r="20954" spans="5:5" ht="14.25" thickTop="1" thickBot="1">
      <c r="E20954"/>
    </row>
    <row r="20955" spans="5:5" ht="14.25" thickTop="1" thickBot="1">
      <c r="E20955"/>
    </row>
    <row r="20956" spans="5:5" ht="14.25" thickTop="1" thickBot="1">
      <c r="E20956"/>
    </row>
    <row r="20957" spans="5:5" ht="14.25" thickTop="1" thickBot="1">
      <c r="E20957"/>
    </row>
    <row r="20958" spans="5:5" ht="14.25" thickTop="1" thickBot="1">
      <c r="E20958"/>
    </row>
    <row r="20959" spans="5:5" ht="14.25" thickTop="1" thickBot="1">
      <c r="E20959"/>
    </row>
    <row r="20960" spans="5:5" ht="14.25" thickTop="1" thickBot="1">
      <c r="E20960"/>
    </row>
    <row r="20961" spans="5:5" ht="14.25" thickTop="1" thickBot="1">
      <c r="E20961"/>
    </row>
    <row r="20962" spans="5:5" ht="14.25" thickTop="1" thickBot="1">
      <c r="E20962"/>
    </row>
    <row r="20963" spans="5:5" ht="14.25" thickTop="1" thickBot="1">
      <c r="E20963"/>
    </row>
    <row r="20964" spans="5:5" ht="14.25" thickTop="1" thickBot="1">
      <c r="E20964"/>
    </row>
    <row r="20965" spans="5:5" ht="14.25" thickTop="1" thickBot="1">
      <c r="E20965"/>
    </row>
    <row r="20966" spans="5:5" ht="14.25" thickTop="1" thickBot="1">
      <c r="E20966"/>
    </row>
    <row r="20967" spans="5:5" ht="14.25" thickTop="1" thickBot="1">
      <c r="E20967"/>
    </row>
    <row r="20968" spans="5:5" ht="14.25" thickTop="1" thickBot="1">
      <c r="E20968"/>
    </row>
    <row r="20969" spans="5:5" ht="14.25" thickTop="1" thickBot="1">
      <c r="E20969"/>
    </row>
    <row r="20970" spans="5:5" ht="14.25" thickTop="1" thickBot="1">
      <c r="E20970"/>
    </row>
    <row r="20971" spans="5:5" ht="14.25" thickTop="1" thickBot="1">
      <c r="E20971"/>
    </row>
    <row r="20972" spans="5:5" ht="14.25" thickTop="1" thickBot="1">
      <c r="E20972"/>
    </row>
    <row r="20973" spans="5:5" ht="14.25" thickTop="1" thickBot="1">
      <c r="E20973"/>
    </row>
    <row r="20974" spans="5:5" ht="14.25" thickTop="1" thickBot="1">
      <c r="E20974"/>
    </row>
    <row r="20975" spans="5:5" ht="14.25" thickTop="1" thickBot="1">
      <c r="E20975"/>
    </row>
    <row r="20976" spans="5:5" ht="14.25" thickTop="1" thickBot="1">
      <c r="E20976"/>
    </row>
    <row r="20977" spans="5:5" ht="14.25" thickTop="1" thickBot="1">
      <c r="E20977"/>
    </row>
    <row r="20978" spans="5:5" ht="14.25" thickTop="1" thickBot="1">
      <c r="E20978"/>
    </row>
    <row r="20979" spans="5:5" ht="14.25" thickTop="1" thickBot="1">
      <c r="E20979"/>
    </row>
    <row r="20980" spans="5:5" ht="14.25" thickTop="1" thickBot="1">
      <c r="E20980"/>
    </row>
    <row r="20981" spans="5:5" ht="14.25" thickTop="1" thickBot="1">
      <c r="E20981"/>
    </row>
    <row r="20982" spans="5:5" ht="14.25" thickTop="1" thickBot="1">
      <c r="E20982"/>
    </row>
    <row r="20983" spans="5:5" ht="14.25" thickTop="1" thickBot="1">
      <c r="E20983"/>
    </row>
    <row r="20984" spans="5:5" ht="14.25" thickTop="1" thickBot="1">
      <c r="E20984"/>
    </row>
    <row r="20985" spans="5:5" ht="14.25" thickTop="1" thickBot="1">
      <c r="E20985"/>
    </row>
    <row r="20986" spans="5:5" ht="14.25" thickTop="1" thickBot="1">
      <c r="E20986"/>
    </row>
    <row r="20987" spans="5:5" ht="14.25" thickTop="1" thickBot="1">
      <c r="E20987"/>
    </row>
    <row r="20988" spans="5:5" ht="14.25" thickTop="1" thickBot="1">
      <c r="E20988"/>
    </row>
    <row r="20989" spans="5:5" ht="14.25" thickTop="1" thickBot="1">
      <c r="E20989"/>
    </row>
    <row r="20990" spans="5:5" ht="14.25" thickTop="1" thickBot="1">
      <c r="E20990"/>
    </row>
    <row r="20991" spans="5:5" ht="14.25" thickTop="1" thickBot="1">
      <c r="E20991"/>
    </row>
    <row r="20992" spans="5:5" ht="14.25" thickTop="1" thickBot="1">
      <c r="E20992"/>
    </row>
    <row r="20993" spans="5:5" ht="14.25" thickTop="1" thickBot="1">
      <c r="E20993"/>
    </row>
    <row r="20994" spans="5:5" ht="14.25" thickTop="1" thickBot="1">
      <c r="E20994"/>
    </row>
    <row r="20995" spans="5:5" ht="14.25" thickTop="1" thickBot="1">
      <c r="E20995"/>
    </row>
    <row r="20996" spans="5:5" ht="14.25" thickTop="1" thickBot="1">
      <c r="E20996"/>
    </row>
    <row r="20997" spans="5:5" ht="14.25" thickTop="1" thickBot="1">
      <c r="E20997"/>
    </row>
    <row r="20998" spans="5:5" ht="14.25" thickTop="1" thickBot="1">
      <c r="E20998"/>
    </row>
    <row r="20999" spans="5:5" ht="14.25" thickTop="1" thickBot="1">
      <c r="E20999"/>
    </row>
    <row r="21000" spans="5:5" ht="14.25" thickTop="1" thickBot="1">
      <c r="E21000"/>
    </row>
    <row r="21001" spans="5:5" ht="14.25" thickTop="1" thickBot="1">
      <c r="E21001"/>
    </row>
    <row r="21002" spans="5:5" ht="14.25" thickTop="1" thickBot="1">
      <c r="E21002"/>
    </row>
    <row r="21003" spans="5:5" ht="14.25" thickTop="1" thickBot="1">
      <c r="E21003"/>
    </row>
    <row r="21004" spans="5:5" ht="14.25" thickTop="1" thickBot="1">
      <c r="E21004"/>
    </row>
    <row r="21005" spans="5:5" ht="14.25" thickTop="1" thickBot="1">
      <c r="E21005"/>
    </row>
    <row r="21006" spans="5:5" ht="14.25" thickTop="1" thickBot="1">
      <c r="E21006"/>
    </row>
    <row r="21007" spans="5:5" ht="14.25" thickTop="1" thickBot="1">
      <c r="E21007"/>
    </row>
    <row r="21008" spans="5:5" ht="14.25" thickTop="1" thickBot="1">
      <c r="E21008"/>
    </row>
    <row r="21009" spans="5:5" ht="14.25" thickTop="1" thickBot="1">
      <c r="E21009"/>
    </row>
    <row r="21010" spans="5:5" ht="14.25" thickTop="1" thickBot="1">
      <c r="E21010"/>
    </row>
    <row r="21011" spans="5:5" ht="14.25" thickTop="1" thickBot="1">
      <c r="E21011"/>
    </row>
    <row r="21012" spans="5:5" ht="14.25" thickTop="1" thickBot="1">
      <c r="E21012"/>
    </row>
    <row r="21013" spans="5:5" ht="14.25" thickTop="1" thickBot="1">
      <c r="E21013"/>
    </row>
    <row r="21014" spans="5:5" ht="14.25" thickTop="1" thickBot="1">
      <c r="E21014"/>
    </row>
    <row r="21015" spans="5:5" ht="14.25" thickTop="1" thickBot="1">
      <c r="E21015"/>
    </row>
    <row r="21016" spans="5:5" ht="14.25" thickTop="1" thickBot="1">
      <c r="E21016"/>
    </row>
    <row r="21017" spans="5:5" ht="14.25" thickTop="1" thickBot="1">
      <c r="E21017"/>
    </row>
    <row r="21018" spans="5:5" ht="14.25" thickTop="1" thickBot="1">
      <c r="E21018"/>
    </row>
    <row r="21019" spans="5:5" ht="14.25" thickTop="1" thickBot="1">
      <c r="E21019"/>
    </row>
    <row r="21020" spans="5:5" ht="14.25" thickTop="1" thickBot="1">
      <c r="E21020"/>
    </row>
    <row r="21021" spans="5:5" ht="14.25" thickTop="1" thickBot="1">
      <c r="E21021"/>
    </row>
    <row r="21022" spans="5:5" ht="14.25" thickTop="1" thickBot="1">
      <c r="E21022"/>
    </row>
    <row r="21023" spans="5:5" ht="14.25" thickTop="1" thickBot="1">
      <c r="E21023"/>
    </row>
    <row r="21024" spans="5:5" ht="14.25" thickTop="1" thickBot="1">
      <c r="E21024"/>
    </row>
    <row r="21025" spans="5:5" ht="14.25" thickTop="1" thickBot="1">
      <c r="E21025"/>
    </row>
    <row r="21026" spans="5:5" ht="14.25" thickTop="1" thickBot="1">
      <c r="E21026"/>
    </row>
    <row r="21027" spans="5:5" ht="14.25" thickTop="1" thickBot="1">
      <c r="E21027"/>
    </row>
    <row r="21028" spans="5:5" ht="14.25" thickTop="1" thickBot="1">
      <c r="E21028"/>
    </row>
    <row r="21029" spans="5:5" ht="14.25" thickTop="1" thickBot="1">
      <c r="E21029"/>
    </row>
    <row r="21030" spans="5:5" ht="14.25" thickTop="1" thickBot="1">
      <c r="E21030"/>
    </row>
    <row r="21031" spans="5:5" ht="14.25" thickTop="1" thickBot="1">
      <c r="E21031"/>
    </row>
    <row r="21032" spans="5:5" ht="14.25" thickTop="1" thickBot="1">
      <c r="E21032"/>
    </row>
    <row r="21033" spans="5:5" ht="14.25" thickTop="1" thickBot="1">
      <c r="E21033"/>
    </row>
    <row r="21034" spans="5:5" ht="14.25" thickTop="1" thickBot="1">
      <c r="E21034"/>
    </row>
    <row r="21035" spans="5:5" ht="14.25" thickTop="1" thickBot="1">
      <c r="E21035"/>
    </row>
    <row r="21036" spans="5:5" ht="14.25" thickTop="1" thickBot="1">
      <c r="E21036"/>
    </row>
    <row r="21037" spans="5:5" ht="14.25" thickTop="1" thickBot="1">
      <c r="E21037"/>
    </row>
    <row r="21038" spans="5:5" ht="14.25" thickTop="1" thickBot="1">
      <c r="E21038"/>
    </row>
    <row r="21039" spans="5:5" ht="14.25" thickTop="1" thickBot="1">
      <c r="E21039"/>
    </row>
    <row r="21040" spans="5:5" ht="14.25" thickTop="1" thickBot="1">
      <c r="E21040"/>
    </row>
    <row r="21041" spans="5:5" ht="14.25" thickTop="1" thickBot="1">
      <c r="E21041"/>
    </row>
    <row r="21042" spans="5:5" ht="14.25" thickTop="1" thickBot="1">
      <c r="E21042"/>
    </row>
    <row r="21043" spans="5:5" ht="14.25" thickTop="1" thickBot="1">
      <c r="E21043"/>
    </row>
    <row r="21044" spans="5:5" ht="14.25" thickTop="1" thickBot="1">
      <c r="E21044"/>
    </row>
    <row r="21045" spans="5:5" ht="14.25" thickTop="1" thickBot="1">
      <c r="E21045"/>
    </row>
    <row r="21046" spans="5:5" ht="14.25" thickTop="1" thickBot="1">
      <c r="E21046"/>
    </row>
    <row r="21047" spans="5:5" ht="14.25" thickTop="1" thickBot="1">
      <c r="E21047"/>
    </row>
    <row r="21048" spans="5:5" ht="14.25" thickTop="1" thickBot="1">
      <c r="E21048"/>
    </row>
    <row r="21049" spans="5:5" ht="14.25" thickTop="1" thickBot="1">
      <c r="E21049"/>
    </row>
    <row r="21050" spans="5:5" ht="14.25" thickTop="1" thickBot="1">
      <c r="E21050"/>
    </row>
    <row r="21051" spans="5:5" ht="14.25" thickTop="1" thickBot="1">
      <c r="E21051"/>
    </row>
    <row r="21052" spans="5:5" ht="14.25" thickTop="1" thickBot="1">
      <c r="E21052"/>
    </row>
    <row r="21053" spans="5:5" ht="14.25" thickTop="1" thickBot="1">
      <c r="E21053"/>
    </row>
    <row r="21054" spans="5:5" ht="14.25" thickTop="1" thickBot="1">
      <c r="E21054"/>
    </row>
    <row r="21055" spans="5:5" ht="14.25" thickTop="1" thickBot="1">
      <c r="E21055"/>
    </row>
    <row r="21056" spans="5:5" ht="14.25" thickTop="1" thickBot="1">
      <c r="E21056"/>
    </row>
    <row r="21057" spans="5:5" ht="14.25" thickTop="1" thickBot="1">
      <c r="E21057"/>
    </row>
    <row r="21058" spans="5:5" ht="14.25" thickTop="1" thickBot="1">
      <c r="E21058"/>
    </row>
    <row r="21059" spans="5:5" ht="14.25" thickTop="1" thickBot="1">
      <c r="E21059"/>
    </row>
    <row r="21060" spans="5:5" ht="14.25" thickTop="1" thickBot="1">
      <c r="E21060"/>
    </row>
    <row r="21061" spans="5:5" ht="14.25" thickTop="1" thickBot="1">
      <c r="E21061"/>
    </row>
    <row r="21062" spans="5:5" ht="14.25" thickTop="1" thickBot="1">
      <c r="E21062"/>
    </row>
    <row r="21063" spans="5:5" ht="14.25" thickTop="1" thickBot="1">
      <c r="E21063"/>
    </row>
    <row r="21064" spans="5:5" ht="14.25" thickTop="1" thickBot="1">
      <c r="E21064"/>
    </row>
    <row r="21065" spans="5:5" ht="14.25" thickTop="1" thickBot="1">
      <c r="E21065"/>
    </row>
    <row r="21066" spans="5:5" ht="14.25" thickTop="1" thickBot="1">
      <c r="E21066"/>
    </row>
    <row r="21067" spans="5:5" ht="14.25" thickTop="1" thickBot="1">
      <c r="E21067"/>
    </row>
    <row r="21068" spans="5:5" ht="14.25" thickTop="1" thickBot="1">
      <c r="E21068"/>
    </row>
    <row r="21069" spans="5:5" ht="14.25" thickTop="1" thickBot="1">
      <c r="E21069"/>
    </row>
    <row r="21070" spans="5:5" ht="14.25" thickTop="1" thickBot="1">
      <c r="E21070"/>
    </row>
    <row r="21071" spans="5:5" ht="14.25" thickTop="1" thickBot="1">
      <c r="E21071"/>
    </row>
    <row r="21072" spans="5:5" ht="14.25" thickTop="1" thickBot="1">
      <c r="E21072"/>
    </row>
    <row r="21073" spans="5:5" ht="14.25" thickTop="1" thickBot="1">
      <c r="E21073"/>
    </row>
    <row r="21074" spans="5:5" ht="14.25" thickTop="1" thickBot="1">
      <c r="E21074"/>
    </row>
    <row r="21075" spans="5:5" ht="14.25" thickTop="1" thickBot="1">
      <c r="E21075"/>
    </row>
    <row r="21076" spans="5:5" ht="14.25" thickTop="1" thickBot="1">
      <c r="E21076"/>
    </row>
    <row r="21077" spans="5:5" ht="14.25" thickTop="1" thickBot="1">
      <c r="E21077"/>
    </row>
    <row r="21078" spans="5:5" ht="14.25" thickTop="1" thickBot="1">
      <c r="E21078"/>
    </row>
    <row r="21079" spans="5:5" ht="14.25" thickTop="1" thickBot="1">
      <c r="E21079"/>
    </row>
    <row r="21080" spans="5:5" ht="14.25" thickTop="1" thickBot="1">
      <c r="E21080"/>
    </row>
    <row r="21081" spans="5:5" ht="14.25" thickTop="1" thickBot="1">
      <c r="E21081"/>
    </row>
    <row r="21082" spans="5:5" ht="14.25" thickTop="1" thickBot="1">
      <c r="E21082"/>
    </row>
    <row r="21083" spans="5:5" ht="14.25" thickTop="1" thickBot="1">
      <c r="E21083"/>
    </row>
    <row r="21084" spans="5:5" ht="14.25" thickTop="1" thickBot="1">
      <c r="E21084"/>
    </row>
    <row r="21085" spans="5:5" ht="14.25" thickTop="1" thickBot="1">
      <c r="E21085"/>
    </row>
    <row r="21086" spans="5:5" ht="14.25" thickTop="1" thickBot="1">
      <c r="E21086"/>
    </row>
    <row r="21087" spans="5:5" ht="14.25" thickTop="1" thickBot="1">
      <c r="E21087"/>
    </row>
    <row r="21088" spans="5:5" ht="14.25" thickTop="1" thickBot="1">
      <c r="E21088"/>
    </row>
    <row r="21089" spans="5:5" ht="14.25" thickTop="1" thickBot="1">
      <c r="E21089"/>
    </row>
    <row r="21090" spans="5:5" ht="14.25" thickTop="1" thickBot="1">
      <c r="E21090"/>
    </row>
    <row r="21091" spans="5:5" ht="14.25" thickTop="1" thickBot="1">
      <c r="E21091"/>
    </row>
    <row r="21092" spans="5:5" ht="14.25" thickTop="1" thickBot="1">
      <c r="E21092"/>
    </row>
    <row r="21093" spans="5:5" ht="14.25" thickTop="1" thickBot="1">
      <c r="E21093"/>
    </row>
    <row r="21094" spans="5:5" ht="14.25" thickTop="1" thickBot="1">
      <c r="E21094"/>
    </row>
    <row r="21095" spans="5:5" ht="14.25" thickTop="1" thickBot="1">
      <c r="E21095"/>
    </row>
    <row r="21096" spans="5:5" ht="14.25" thickTop="1" thickBot="1">
      <c r="E21096"/>
    </row>
    <row r="21097" spans="5:5" ht="14.25" thickTop="1" thickBot="1">
      <c r="E21097"/>
    </row>
    <row r="21098" spans="5:5" ht="14.25" thickTop="1" thickBot="1">
      <c r="E21098"/>
    </row>
    <row r="21099" spans="5:5" ht="14.25" thickTop="1" thickBot="1">
      <c r="E21099"/>
    </row>
    <row r="21100" spans="5:5" ht="14.25" thickTop="1" thickBot="1">
      <c r="E21100"/>
    </row>
    <row r="21101" spans="5:5" ht="14.25" thickTop="1" thickBot="1">
      <c r="E21101"/>
    </row>
    <row r="21102" spans="5:5" ht="14.25" thickTop="1" thickBot="1">
      <c r="E21102"/>
    </row>
    <row r="21103" spans="5:5" ht="14.25" thickTop="1" thickBot="1">
      <c r="E21103"/>
    </row>
    <row r="21104" spans="5:5" ht="14.25" thickTop="1" thickBot="1">
      <c r="E21104"/>
    </row>
    <row r="21105" spans="5:5" ht="14.25" thickTop="1" thickBot="1">
      <c r="E21105"/>
    </row>
    <row r="21106" spans="5:5" ht="14.25" thickTop="1" thickBot="1">
      <c r="E21106"/>
    </row>
    <row r="21107" spans="5:5" ht="14.25" thickTop="1" thickBot="1">
      <c r="E21107"/>
    </row>
    <row r="21108" spans="5:5" ht="14.25" thickTop="1" thickBot="1">
      <c r="E21108"/>
    </row>
    <row r="21109" spans="5:5" ht="14.25" thickTop="1" thickBot="1">
      <c r="E21109"/>
    </row>
    <row r="21110" spans="5:5" ht="14.25" thickTop="1" thickBot="1">
      <c r="E21110"/>
    </row>
    <row r="21111" spans="5:5" ht="14.25" thickTop="1" thickBot="1">
      <c r="E21111"/>
    </row>
    <row r="21112" spans="5:5" ht="14.25" thickTop="1" thickBot="1">
      <c r="E21112"/>
    </row>
    <row r="21113" spans="5:5" ht="14.25" thickTop="1" thickBot="1">
      <c r="E21113"/>
    </row>
    <row r="21114" spans="5:5" ht="14.25" thickTop="1" thickBot="1">
      <c r="E21114"/>
    </row>
    <row r="21115" spans="5:5" ht="14.25" thickTop="1" thickBot="1">
      <c r="E21115"/>
    </row>
    <row r="21116" spans="5:5" ht="14.25" thickTop="1" thickBot="1">
      <c r="E21116"/>
    </row>
    <row r="21117" spans="5:5" ht="14.25" thickTop="1" thickBot="1">
      <c r="E21117"/>
    </row>
    <row r="21118" spans="5:5" ht="14.25" thickTop="1" thickBot="1">
      <c r="E21118"/>
    </row>
    <row r="21119" spans="5:5" ht="14.25" thickTop="1" thickBot="1">
      <c r="E21119"/>
    </row>
    <row r="21120" spans="5:5" ht="14.25" thickTop="1" thickBot="1">
      <c r="E21120"/>
    </row>
    <row r="21121" spans="5:5" ht="14.25" thickTop="1" thickBot="1">
      <c r="E21121"/>
    </row>
    <row r="21122" spans="5:5" ht="14.25" thickTop="1" thickBot="1">
      <c r="E21122"/>
    </row>
    <row r="21123" spans="5:5" ht="14.25" thickTop="1" thickBot="1">
      <c r="E21123"/>
    </row>
    <row r="21124" spans="5:5" ht="14.25" thickTop="1" thickBot="1">
      <c r="E21124"/>
    </row>
    <row r="21125" spans="5:5" ht="14.25" thickTop="1" thickBot="1">
      <c r="E21125"/>
    </row>
    <row r="21126" spans="5:5" ht="14.25" thickTop="1" thickBot="1">
      <c r="E21126"/>
    </row>
    <row r="21127" spans="5:5" ht="14.25" thickTop="1" thickBot="1">
      <c r="E21127"/>
    </row>
    <row r="21128" spans="5:5" ht="14.25" thickTop="1" thickBot="1">
      <c r="E21128"/>
    </row>
    <row r="21129" spans="5:5" ht="14.25" thickTop="1" thickBot="1">
      <c r="E21129"/>
    </row>
    <row r="21130" spans="5:5" ht="14.25" thickTop="1" thickBot="1">
      <c r="E21130"/>
    </row>
    <row r="21131" spans="5:5" ht="14.25" thickTop="1" thickBot="1">
      <c r="E21131"/>
    </row>
    <row r="21132" spans="5:5" ht="14.25" thickTop="1" thickBot="1">
      <c r="E21132"/>
    </row>
    <row r="21133" spans="5:5" ht="14.25" thickTop="1" thickBot="1">
      <c r="E21133"/>
    </row>
    <row r="21134" spans="5:5" ht="14.25" thickTop="1" thickBot="1">
      <c r="E21134"/>
    </row>
    <row r="21135" spans="5:5" ht="14.25" thickTop="1" thickBot="1">
      <c r="E21135"/>
    </row>
    <row r="21136" spans="5:5" ht="14.25" thickTop="1" thickBot="1">
      <c r="E21136"/>
    </row>
    <row r="21137" spans="5:5" ht="14.25" thickTop="1" thickBot="1">
      <c r="E21137"/>
    </row>
    <row r="21138" spans="5:5" ht="14.25" thickTop="1" thickBot="1">
      <c r="E21138"/>
    </row>
    <row r="21139" spans="5:5" ht="14.25" thickTop="1" thickBot="1">
      <c r="E21139"/>
    </row>
    <row r="21140" spans="5:5" ht="14.25" thickTop="1" thickBot="1">
      <c r="E21140"/>
    </row>
    <row r="21141" spans="5:5" ht="14.25" thickTop="1" thickBot="1">
      <c r="E21141"/>
    </row>
    <row r="21142" spans="5:5" ht="14.25" thickTop="1" thickBot="1">
      <c r="E21142"/>
    </row>
    <row r="21143" spans="5:5" ht="14.25" thickTop="1" thickBot="1">
      <c r="E21143"/>
    </row>
    <row r="21144" spans="5:5" ht="14.25" thickTop="1" thickBot="1">
      <c r="E21144"/>
    </row>
    <row r="21145" spans="5:5" ht="14.25" thickTop="1" thickBot="1">
      <c r="E21145"/>
    </row>
    <row r="21146" spans="5:5" ht="14.25" thickTop="1" thickBot="1">
      <c r="E21146"/>
    </row>
    <row r="21147" spans="5:5" ht="14.25" thickTop="1" thickBot="1">
      <c r="E21147"/>
    </row>
    <row r="21148" spans="5:5" ht="14.25" thickTop="1" thickBot="1">
      <c r="E21148"/>
    </row>
    <row r="21149" spans="5:5" ht="14.25" thickTop="1" thickBot="1">
      <c r="E21149"/>
    </row>
    <row r="21150" spans="5:5" ht="14.25" thickTop="1" thickBot="1">
      <c r="E21150"/>
    </row>
    <row r="21151" spans="5:5" ht="14.25" thickTop="1" thickBot="1">
      <c r="E21151"/>
    </row>
    <row r="21152" spans="5:5" ht="14.25" thickTop="1" thickBot="1">
      <c r="E21152"/>
    </row>
    <row r="21153" spans="5:5" ht="14.25" thickTop="1" thickBot="1">
      <c r="E21153"/>
    </row>
    <row r="21154" spans="5:5" ht="14.25" thickTop="1" thickBot="1">
      <c r="E21154"/>
    </row>
    <row r="21155" spans="5:5" ht="14.25" thickTop="1" thickBot="1">
      <c r="E21155"/>
    </row>
    <row r="21156" spans="5:5" ht="14.25" thickTop="1" thickBot="1">
      <c r="E21156"/>
    </row>
    <row r="21157" spans="5:5" ht="14.25" thickTop="1" thickBot="1">
      <c r="E21157"/>
    </row>
    <row r="21158" spans="5:5" ht="14.25" thickTop="1" thickBot="1">
      <c r="E21158"/>
    </row>
    <row r="21159" spans="5:5" ht="14.25" thickTop="1" thickBot="1">
      <c r="E21159"/>
    </row>
    <row r="21160" spans="5:5" ht="14.25" thickTop="1" thickBot="1">
      <c r="E21160"/>
    </row>
    <row r="21161" spans="5:5" ht="14.25" thickTop="1" thickBot="1">
      <c r="E21161"/>
    </row>
    <row r="21162" spans="5:5" ht="14.25" thickTop="1" thickBot="1">
      <c r="E21162"/>
    </row>
    <row r="21163" spans="5:5" ht="14.25" thickTop="1" thickBot="1">
      <c r="E21163"/>
    </row>
    <row r="21164" spans="5:5" ht="14.25" thickTop="1" thickBot="1">
      <c r="E21164"/>
    </row>
    <row r="21165" spans="5:5" ht="14.25" thickTop="1" thickBot="1">
      <c r="E21165"/>
    </row>
    <row r="21166" spans="5:5" ht="14.25" thickTop="1" thickBot="1">
      <c r="E21166"/>
    </row>
    <row r="21167" spans="5:5" ht="14.25" thickTop="1" thickBot="1">
      <c r="E21167"/>
    </row>
    <row r="21168" spans="5:5" ht="14.25" thickTop="1" thickBot="1">
      <c r="E21168"/>
    </row>
    <row r="21169" spans="5:5" ht="14.25" thickTop="1" thickBot="1">
      <c r="E21169"/>
    </row>
    <row r="21170" spans="5:5" ht="14.25" thickTop="1" thickBot="1">
      <c r="E21170"/>
    </row>
    <row r="21171" spans="5:5" ht="14.25" thickTop="1" thickBot="1">
      <c r="E21171"/>
    </row>
    <row r="21172" spans="5:5" ht="14.25" thickTop="1" thickBot="1">
      <c r="E21172"/>
    </row>
    <row r="21173" spans="5:5" ht="14.25" thickTop="1" thickBot="1">
      <c r="E21173"/>
    </row>
    <row r="21174" spans="5:5" ht="14.25" thickTop="1" thickBot="1">
      <c r="E21174"/>
    </row>
    <row r="21175" spans="5:5" ht="14.25" thickTop="1" thickBot="1">
      <c r="E21175"/>
    </row>
    <row r="21176" spans="5:5" ht="14.25" thickTop="1" thickBot="1">
      <c r="E21176"/>
    </row>
    <row r="21177" spans="5:5" ht="14.25" thickTop="1" thickBot="1">
      <c r="E21177"/>
    </row>
    <row r="21178" spans="5:5" ht="14.25" thickTop="1" thickBot="1">
      <c r="E21178"/>
    </row>
    <row r="21179" spans="5:5" ht="14.25" thickTop="1" thickBot="1">
      <c r="E21179"/>
    </row>
    <row r="21180" spans="5:5" ht="14.25" thickTop="1" thickBot="1">
      <c r="E21180"/>
    </row>
    <row r="21181" spans="5:5" ht="14.25" thickTop="1" thickBot="1">
      <c r="E21181"/>
    </row>
    <row r="21182" spans="5:5" ht="14.25" thickTop="1" thickBot="1">
      <c r="E21182"/>
    </row>
    <row r="21183" spans="5:5" ht="14.25" thickTop="1" thickBot="1">
      <c r="E21183"/>
    </row>
    <row r="21184" spans="5:5" ht="14.25" thickTop="1" thickBot="1">
      <c r="E21184"/>
    </row>
    <row r="21185" spans="5:5" ht="14.25" thickTop="1" thickBot="1">
      <c r="E21185"/>
    </row>
    <row r="21186" spans="5:5" ht="14.25" thickTop="1" thickBot="1">
      <c r="E21186"/>
    </row>
    <row r="21187" spans="5:5" ht="14.25" thickTop="1" thickBot="1">
      <c r="E21187"/>
    </row>
    <row r="21188" spans="5:5" ht="14.25" thickTop="1" thickBot="1">
      <c r="E21188"/>
    </row>
    <row r="21189" spans="5:5" ht="14.25" thickTop="1" thickBot="1">
      <c r="E21189"/>
    </row>
    <row r="21190" spans="5:5" ht="14.25" thickTop="1" thickBot="1">
      <c r="E21190"/>
    </row>
    <row r="21191" spans="5:5" ht="14.25" thickTop="1" thickBot="1">
      <c r="E21191"/>
    </row>
    <row r="21192" spans="5:5" ht="14.25" thickTop="1" thickBot="1">
      <c r="E21192"/>
    </row>
    <row r="21193" spans="5:5" ht="14.25" thickTop="1" thickBot="1">
      <c r="E21193"/>
    </row>
    <row r="21194" spans="5:5" ht="14.25" thickTop="1" thickBot="1">
      <c r="E21194"/>
    </row>
    <row r="21195" spans="5:5" ht="14.25" thickTop="1" thickBot="1">
      <c r="E21195"/>
    </row>
    <row r="21196" spans="5:5" ht="14.25" thickTop="1" thickBot="1">
      <c r="E21196"/>
    </row>
    <row r="21197" spans="5:5" ht="14.25" thickTop="1" thickBot="1">
      <c r="E21197"/>
    </row>
    <row r="21198" spans="5:5" ht="14.25" thickTop="1" thickBot="1">
      <c r="E21198"/>
    </row>
    <row r="21199" spans="5:5" ht="14.25" thickTop="1" thickBot="1">
      <c r="E21199"/>
    </row>
    <row r="21200" spans="5:5" ht="14.25" thickTop="1" thickBot="1">
      <c r="E21200"/>
    </row>
    <row r="21201" spans="5:5" ht="14.25" thickTop="1" thickBot="1">
      <c r="E21201"/>
    </row>
    <row r="21202" spans="5:5" ht="14.25" thickTop="1" thickBot="1">
      <c r="E21202"/>
    </row>
    <row r="21203" spans="5:5" ht="14.25" thickTop="1" thickBot="1">
      <c r="E21203"/>
    </row>
    <row r="21204" spans="5:5" ht="14.25" thickTop="1" thickBot="1">
      <c r="E21204"/>
    </row>
    <row r="21205" spans="5:5" ht="14.25" thickTop="1" thickBot="1">
      <c r="E21205"/>
    </row>
    <row r="21206" spans="5:5" ht="14.25" thickTop="1" thickBot="1">
      <c r="E21206"/>
    </row>
    <row r="21207" spans="5:5" ht="14.25" thickTop="1" thickBot="1">
      <c r="E21207"/>
    </row>
    <row r="21208" spans="5:5" ht="14.25" thickTop="1" thickBot="1">
      <c r="E21208"/>
    </row>
    <row r="21209" spans="5:5" ht="14.25" thickTop="1" thickBot="1">
      <c r="E21209"/>
    </row>
    <row r="21210" spans="5:5" ht="14.25" thickTop="1" thickBot="1">
      <c r="E21210"/>
    </row>
    <row r="21211" spans="5:5" ht="14.25" thickTop="1" thickBot="1">
      <c r="E21211"/>
    </row>
    <row r="21212" spans="5:5" ht="14.25" thickTop="1" thickBot="1">
      <c r="E21212"/>
    </row>
    <row r="21213" spans="5:5" ht="14.25" thickTop="1" thickBot="1">
      <c r="E21213"/>
    </row>
    <row r="21214" spans="5:5" ht="14.25" thickTop="1" thickBot="1">
      <c r="E21214"/>
    </row>
    <row r="21215" spans="5:5" ht="14.25" thickTop="1" thickBot="1">
      <c r="E21215"/>
    </row>
    <row r="21216" spans="5:5" ht="14.25" thickTop="1" thickBot="1">
      <c r="E21216"/>
    </row>
    <row r="21217" spans="5:5" ht="14.25" thickTop="1" thickBot="1">
      <c r="E21217"/>
    </row>
    <row r="21218" spans="5:5" ht="14.25" thickTop="1" thickBot="1">
      <c r="E21218"/>
    </row>
    <row r="21219" spans="5:5" ht="14.25" thickTop="1" thickBot="1">
      <c r="E21219"/>
    </row>
    <row r="21220" spans="5:5" ht="14.25" thickTop="1" thickBot="1">
      <c r="E21220"/>
    </row>
    <row r="21221" spans="5:5" ht="14.25" thickTop="1" thickBot="1">
      <c r="E21221"/>
    </row>
    <row r="21222" spans="5:5" ht="14.25" thickTop="1" thickBot="1">
      <c r="E21222"/>
    </row>
    <row r="21223" spans="5:5" ht="14.25" thickTop="1" thickBot="1">
      <c r="E21223"/>
    </row>
    <row r="21224" spans="5:5" ht="14.25" thickTop="1" thickBot="1">
      <c r="E21224"/>
    </row>
    <row r="21225" spans="5:5" ht="14.25" thickTop="1" thickBot="1">
      <c r="E21225"/>
    </row>
    <row r="21226" spans="5:5" ht="14.25" thickTop="1" thickBot="1">
      <c r="E21226"/>
    </row>
    <row r="21227" spans="5:5" ht="14.25" thickTop="1" thickBot="1">
      <c r="E21227"/>
    </row>
    <row r="21228" spans="5:5" ht="14.25" thickTop="1" thickBot="1">
      <c r="E21228"/>
    </row>
    <row r="21229" spans="5:5" ht="14.25" thickTop="1" thickBot="1">
      <c r="E21229"/>
    </row>
    <row r="21230" spans="5:5" ht="14.25" thickTop="1" thickBot="1">
      <c r="E21230"/>
    </row>
    <row r="21231" spans="5:5" ht="14.25" thickTop="1" thickBot="1">
      <c r="E21231"/>
    </row>
    <row r="21232" spans="5:5" ht="14.25" thickTop="1" thickBot="1">
      <c r="E21232"/>
    </row>
    <row r="21233" spans="5:5" ht="14.25" thickTop="1" thickBot="1">
      <c r="E21233"/>
    </row>
    <row r="21234" spans="5:5" ht="14.25" thickTop="1" thickBot="1">
      <c r="E21234"/>
    </row>
    <row r="21235" spans="5:5" ht="14.25" thickTop="1" thickBot="1">
      <c r="E21235"/>
    </row>
    <row r="21236" spans="5:5" ht="14.25" thickTop="1" thickBot="1">
      <c r="E21236"/>
    </row>
    <row r="21237" spans="5:5" ht="14.25" thickTop="1" thickBot="1">
      <c r="E21237"/>
    </row>
    <row r="21238" spans="5:5" ht="14.25" thickTop="1" thickBot="1">
      <c r="E21238"/>
    </row>
    <row r="21239" spans="5:5" ht="14.25" thickTop="1" thickBot="1">
      <c r="E21239"/>
    </row>
    <row r="21240" spans="5:5" ht="14.25" thickTop="1" thickBot="1">
      <c r="E21240"/>
    </row>
    <row r="21241" spans="5:5" ht="14.25" thickTop="1" thickBot="1">
      <c r="E21241"/>
    </row>
    <row r="21242" spans="5:5" ht="14.25" thickTop="1" thickBot="1">
      <c r="E21242"/>
    </row>
    <row r="21243" spans="5:5" ht="14.25" thickTop="1" thickBot="1">
      <c r="E21243"/>
    </row>
    <row r="21244" spans="5:5" ht="14.25" thickTop="1" thickBot="1">
      <c r="E21244"/>
    </row>
    <row r="21245" spans="5:5" ht="14.25" thickTop="1" thickBot="1">
      <c r="E21245"/>
    </row>
    <row r="21246" spans="5:5" ht="14.25" thickTop="1" thickBot="1">
      <c r="E21246"/>
    </row>
    <row r="21247" spans="5:5" ht="14.25" thickTop="1" thickBot="1">
      <c r="E21247"/>
    </row>
    <row r="21248" spans="5:5" ht="14.25" thickTop="1" thickBot="1">
      <c r="E21248"/>
    </row>
    <row r="21249" spans="5:5" ht="14.25" thickTop="1" thickBot="1">
      <c r="E21249"/>
    </row>
    <row r="21250" spans="5:5" ht="14.25" thickTop="1" thickBot="1">
      <c r="E21250"/>
    </row>
    <row r="21251" spans="5:5" ht="14.25" thickTop="1" thickBot="1">
      <c r="E21251"/>
    </row>
    <row r="21252" spans="5:5" ht="14.25" thickTop="1" thickBot="1">
      <c r="E21252"/>
    </row>
    <row r="21253" spans="5:5" ht="14.25" thickTop="1" thickBot="1">
      <c r="E21253"/>
    </row>
    <row r="21254" spans="5:5" ht="14.25" thickTop="1" thickBot="1">
      <c r="E21254"/>
    </row>
    <row r="21255" spans="5:5" ht="14.25" thickTop="1" thickBot="1">
      <c r="E21255"/>
    </row>
    <row r="21256" spans="5:5" ht="14.25" thickTop="1" thickBot="1">
      <c r="E21256"/>
    </row>
    <row r="21257" spans="5:5" ht="14.25" thickTop="1" thickBot="1">
      <c r="E21257"/>
    </row>
    <row r="21258" spans="5:5" ht="14.25" thickTop="1" thickBot="1">
      <c r="E21258"/>
    </row>
    <row r="21259" spans="5:5" ht="14.25" thickTop="1" thickBot="1">
      <c r="E21259"/>
    </row>
    <row r="21260" spans="5:5" ht="14.25" thickTop="1" thickBot="1">
      <c r="E21260"/>
    </row>
    <row r="21261" spans="5:5" ht="14.25" thickTop="1" thickBot="1">
      <c r="E21261"/>
    </row>
    <row r="21262" spans="5:5" ht="14.25" thickTop="1" thickBot="1">
      <c r="E21262"/>
    </row>
    <row r="21263" spans="5:5" ht="14.25" thickTop="1" thickBot="1">
      <c r="E21263"/>
    </row>
    <row r="21264" spans="5:5" ht="14.25" thickTop="1" thickBot="1">
      <c r="E21264"/>
    </row>
    <row r="21265" spans="5:5" ht="14.25" thickTop="1" thickBot="1">
      <c r="E21265"/>
    </row>
    <row r="21266" spans="5:5" ht="14.25" thickTop="1" thickBot="1">
      <c r="E21266"/>
    </row>
    <row r="21267" spans="5:5" ht="14.25" thickTop="1" thickBot="1">
      <c r="E21267"/>
    </row>
    <row r="21268" spans="5:5" ht="14.25" thickTop="1" thickBot="1">
      <c r="E21268"/>
    </row>
    <row r="21269" spans="5:5" ht="14.25" thickTop="1" thickBot="1">
      <c r="E21269"/>
    </row>
    <row r="21270" spans="5:5" ht="14.25" thickTop="1" thickBot="1">
      <c r="E21270"/>
    </row>
    <row r="21271" spans="5:5" ht="14.25" thickTop="1" thickBot="1">
      <c r="E21271"/>
    </row>
    <row r="21272" spans="5:5" ht="14.25" thickTop="1" thickBot="1">
      <c r="E21272"/>
    </row>
    <row r="21273" spans="5:5" ht="14.25" thickTop="1" thickBot="1">
      <c r="E21273"/>
    </row>
    <row r="21274" spans="5:5" ht="14.25" thickTop="1" thickBot="1">
      <c r="E21274"/>
    </row>
    <row r="21275" spans="5:5" ht="14.25" thickTop="1" thickBot="1">
      <c r="E21275"/>
    </row>
    <row r="21276" spans="5:5" ht="14.25" thickTop="1" thickBot="1">
      <c r="E21276"/>
    </row>
    <row r="21277" spans="5:5" ht="14.25" thickTop="1" thickBot="1">
      <c r="E21277"/>
    </row>
    <row r="21278" spans="5:5" ht="13.5" thickTop="1">
      <c r="E21278"/>
    </row>
    <row r="21279" spans="5:5">
      <c r="E21279"/>
    </row>
    <row r="21280" spans="5:5">
      <c r="E21280"/>
    </row>
    <row r="21281" spans="5:5">
      <c r="E21281"/>
    </row>
    <row r="21282" spans="5:5">
      <c r="E21282"/>
    </row>
    <row r="21283" spans="5:5">
      <c r="E21283"/>
    </row>
    <row r="21284" spans="5:5">
      <c r="E21284"/>
    </row>
    <row r="21285" spans="5:5">
      <c r="E21285"/>
    </row>
    <row r="21286" spans="5:5">
      <c r="E21286"/>
    </row>
    <row r="21287" spans="5:5">
      <c r="E21287"/>
    </row>
    <row r="21288" spans="5:5">
      <c r="E21288"/>
    </row>
    <row r="21289" spans="5:5">
      <c r="E21289"/>
    </row>
    <row r="21290" spans="5:5">
      <c r="E21290"/>
    </row>
    <row r="21291" spans="5:5" ht="13.5" thickBot="1">
      <c r="E21291"/>
    </row>
  </sheetData>
  <mergeCells count="7">
    <mergeCell ref="C5:E6"/>
    <mergeCell ref="G17:L21"/>
    <mergeCell ref="G23:L27"/>
    <mergeCell ref="K6:L6"/>
    <mergeCell ref="K8:L8"/>
    <mergeCell ref="G11:L15"/>
    <mergeCell ref="G9:L9"/>
  </mergeCells>
  <phoneticPr fontId="0" type="noConversion"/>
  <printOptions horizontalCentered="1"/>
  <pageMargins left="0.25" right="0.25" top="0.5" bottom="0.5" header="0.5" footer="0.25"/>
  <pageSetup scale="74"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3"/>
  <sheetViews>
    <sheetView zoomScale="60" zoomScaleNormal="60" zoomScaleSheetLayoutView="277" workbookViewId="0">
      <pane ySplit="1" topLeftCell="A2" activePane="bottomLeft" state="frozen"/>
      <selection pane="bottomLeft" activeCell="A2" sqref="A2"/>
    </sheetView>
  </sheetViews>
  <sheetFormatPr defaultColWidth="9.140625" defaultRowHeight="12.75"/>
  <cols>
    <col min="1" max="1" width="9.140625" style="1089"/>
    <col min="2" max="2" width="26" style="1090" customWidth="1"/>
    <col min="3" max="3" width="20" style="1091" customWidth="1"/>
    <col min="4" max="4" width="7.28515625" style="1091" customWidth="1"/>
    <col min="5" max="5" width="15.7109375" style="1090" customWidth="1"/>
    <col min="6" max="6" width="6.85546875" style="1090" customWidth="1"/>
    <col min="7" max="7" width="14.5703125" style="1090" customWidth="1"/>
    <col min="8" max="21" width="10.28515625" style="1090" customWidth="1"/>
    <col min="22" max="16384" width="9.140625" style="1090"/>
  </cols>
  <sheetData>
    <row r="1" spans="1:21" s="1088" customFormat="1" ht="45">
      <c r="A1" s="1087" t="s">
        <v>640</v>
      </c>
      <c r="B1" s="1087" t="s">
        <v>250</v>
      </c>
      <c r="C1" s="1087" t="s">
        <v>53</v>
      </c>
      <c r="D1" s="1087" t="s">
        <v>641</v>
      </c>
      <c r="E1" s="1087" t="s">
        <v>52</v>
      </c>
      <c r="F1" s="1087" t="s">
        <v>642</v>
      </c>
      <c r="G1" s="1087" t="s">
        <v>54</v>
      </c>
      <c r="H1" s="1087" t="s">
        <v>643</v>
      </c>
      <c r="I1" s="1087" t="s">
        <v>644</v>
      </c>
      <c r="J1" s="1087" t="s">
        <v>645</v>
      </c>
      <c r="K1" s="1087" t="s">
        <v>646</v>
      </c>
      <c r="L1" s="1087" t="s">
        <v>647</v>
      </c>
      <c r="M1" s="1087" t="s">
        <v>648</v>
      </c>
      <c r="N1" s="1087" t="s">
        <v>649</v>
      </c>
      <c r="O1" s="1087" t="s">
        <v>650</v>
      </c>
      <c r="P1" s="1087" t="s">
        <v>651</v>
      </c>
      <c r="Q1" s="1087" t="s">
        <v>652</v>
      </c>
      <c r="R1" s="1087" t="s">
        <v>653</v>
      </c>
      <c r="S1" s="1087" t="s">
        <v>654</v>
      </c>
      <c r="T1" s="1087" t="s">
        <v>655</v>
      </c>
      <c r="U1" s="1087" t="s">
        <v>656</v>
      </c>
    </row>
    <row r="2" spans="1:21" ht="22.5" customHeight="1">
      <c r="A2" s="1092">
        <v>1</v>
      </c>
      <c r="B2" s="1093" t="s">
        <v>251</v>
      </c>
      <c r="C2" s="1094" t="s">
        <v>249</v>
      </c>
      <c r="D2" s="1094" t="s">
        <v>657</v>
      </c>
      <c r="E2" s="1095" t="s">
        <v>1161</v>
      </c>
      <c r="F2">
        <v>1</v>
      </c>
      <c r="G2" s="1096" t="s">
        <v>240</v>
      </c>
      <c r="H2" s="1097">
        <v>99571</v>
      </c>
      <c r="I2" s="1097">
        <v>174250</v>
      </c>
      <c r="J2" s="1097">
        <v>131216</v>
      </c>
      <c r="K2" s="1097">
        <v>229628</v>
      </c>
      <c r="L2" s="1097">
        <v>157265</v>
      </c>
      <c r="M2" s="1097">
        <v>275214</v>
      </c>
      <c r="N2" s="1097">
        <v>189444</v>
      </c>
      <c r="O2" s="1097">
        <v>331527</v>
      </c>
      <c r="P2" s="1097">
        <v>223397</v>
      </c>
      <c r="Q2" s="1097">
        <v>390945</v>
      </c>
      <c r="R2" s="1097">
        <v>244225</v>
      </c>
      <c r="S2" s="1097">
        <v>427393</v>
      </c>
      <c r="T2" s="1097">
        <v>262823</v>
      </c>
      <c r="U2" s="1097">
        <v>459940</v>
      </c>
    </row>
    <row r="3" spans="1:21" ht="21.95" customHeight="1">
      <c r="A3" s="1092">
        <v>1</v>
      </c>
      <c r="B3" s="1093" t="s">
        <v>251</v>
      </c>
      <c r="C3" s="1094" t="s">
        <v>249</v>
      </c>
      <c r="D3" s="1094" t="s">
        <v>657</v>
      </c>
      <c r="E3" s="1095" t="s">
        <v>1161</v>
      </c>
      <c r="F3">
        <v>2</v>
      </c>
      <c r="G3" s="1096" t="s">
        <v>31</v>
      </c>
      <c r="H3" s="1097">
        <v>94564</v>
      </c>
      <c r="I3" s="1097">
        <v>165488</v>
      </c>
      <c r="J3" s="1097">
        <v>124949</v>
      </c>
      <c r="K3" s="1097">
        <v>218661</v>
      </c>
      <c r="L3" s="1097">
        <v>150168</v>
      </c>
      <c r="M3" s="1097">
        <v>262795</v>
      </c>
      <c r="N3" s="1097">
        <v>181898</v>
      </c>
      <c r="O3" s="1097">
        <v>318321</v>
      </c>
      <c r="P3" s="1097">
        <v>216544</v>
      </c>
      <c r="Q3" s="1097">
        <v>378951</v>
      </c>
      <c r="R3" s="1097">
        <v>238849</v>
      </c>
      <c r="S3" s="1097">
        <v>417985</v>
      </c>
      <c r="T3" s="1097">
        <v>259796</v>
      </c>
      <c r="U3" s="1097">
        <v>454643</v>
      </c>
    </row>
    <row r="4" spans="1:21" ht="21.95" customHeight="1">
      <c r="A4" s="1092">
        <v>1</v>
      </c>
      <c r="B4" s="1093" t="s">
        <v>251</v>
      </c>
      <c r="C4" s="1094" t="s">
        <v>249</v>
      </c>
      <c r="D4" s="1094" t="s">
        <v>657</v>
      </c>
      <c r="E4" s="1095" t="s">
        <v>1161</v>
      </c>
      <c r="F4">
        <v>3</v>
      </c>
      <c r="G4" s="1096" t="s">
        <v>58</v>
      </c>
      <c r="H4" s="1097">
        <v>77165</v>
      </c>
      <c r="I4" s="1097">
        <v>135039</v>
      </c>
      <c r="J4" s="1097">
        <v>106542</v>
      </c>
      <c r="K4" s="1097">
        <v>186448</v>
      </c>
      <c r="L4" s="1097">
        <v>135061</v>
      </c>
      <c r="M4" s="1097">
        <v>236357</v>
      </c>
      <c r="N4" s="1097">
        <v>176247</v>
      </c>
      <c r="O4" s="1097">
        <v>308432</v>
      </c>
      <c r="P4" s="1097">
        <v>219681</v>
      </c>
      <c r="Q4" s="1097">
        <v>384441</v>
      </c>
      <c r="R4" s="1097">
        <v>247233</v>
      </c>
      <c r="S4" s="1097">
        <v>432658</v>
      </c>
      <c r="T4" s="1097">
        <v>274382</v>
      </c>
      <c r="U4" s="1097">
        <v>480169</v>
      </c>
    </row>
    <row r="5" spans="1:21" ht="21.95" customHeight="1">
      <c r="A5" s="1092">
        <v>1</v>
      </c>
      <c r="B5" s="1093" t="s">
        <v>251</v>
      </c>
      <c r="C5" s="1094" t="s">
        <v>249</v>
      </c>
      <c r="D5" s="1094" t="s">
        <v>657</v>
      </c>
      <c r="E5" s="1095" t="s">
        <v>1161</v>
      </c>
      <c r="F5">
        <v>4</v>
      </c>
      <c r="G5" s="1096" t="s">
        <v>33</v>
      </c>
      <c r="H5" s="1097">
        <v>89532</v>
      </c>
      <c r="I5" s="1097">
        <v>143251</v>
      </c>
      <c r="J5" s="1097">
        <v>125345</v>
      </c>
      <c r="K5" s="1097">
        <v>200552</v>
      </c>
      <c r="L5" s="1097">
        <v>161158</v>
      </c>
      <c r="M5" s="1097">
        <v>257852</v>
      </c>
      <c r="N5" s="1097">
        <v>214877</v>
      </c>
      <c r="O5" s="1097">
        <v>343803</v>
      </c>
      <c r="P5" s="1097">
        <v>268596</v>
      </c>
      <c r="Q5" s="1097">
        <v>429754</v>
      </c>
      <c r="R5" s="1097">
        <v>304409</v>
      </c>
      <c r="S5" s="1097">
        <v>487054</v>
      </c>
      <c r="T5" s="1097">
        <v>340222</v>
      </c>
      <c r="U5" s="1097">
        <v>544355</v>
      </c>
    </row>
    <row r="6" spans="1:21" ht="22.5" customHeight="1">
      <c r="A6" s="1092">
        <v>1</v>
      </c>
      <c r="B6" s="1093" t="s">
        <v>251</v>
      </c>
      <c r="C6" s="1094" t="s">
        <v>249</v>
      </c>
      <c r="D6" s="1094" t="s">
        <v>657</v>
      </c>
      <c r="E6" s="1095" t="s">
        <v>1162</v>
      </c>
      <c r="F6">
        <v>1</v>
      </c>
      <c r="G6" s="1096" t="s">
        <v>240</v>
      </c>
      <c r="H6" s="1097">
        <v>98631</v>
      </c>
      <c r="I6" s="1097">
        <v>172605</v>
      </c>
      <c r="J6" s="1097">
        <v>130012</v>
      </c>
      <c r="K6" s="1097">
        <v>227522</v>
      </c>
      <c r="L6" s="1097">
        <v>155879</v>
      </c>
      <c r="M6" s="1097">
        <v>272788</v>
      </c>
      <c r="N6" s="1097">
        <v>187870</v>
      </c>
      <c r="O6" s="1097">
        <v>328772</v>
      </c>
      <c r="P6" s="1097">
        <v>221561</v>
      </c>
      <c r="Q6" s="1097">
        <v>387732</v>
      </c>
      <c r="R6" s="1097">
        <v>242222</v>
      </c>
      <c r="S6" s="1097">
        <v>423889</v>
      </c>
      <c r="T6" s="1097">
        <v>260674</v>
      </c>
      <c r="U6" s="1097">
        <v>456180</v>
      </c>
    </row>
    <row r="7" spans="1:21" ht="21.95" customHeight="1">
      <c r="A7" s="1092">
        <v>1</v>
      </c>
      <c r="B7" s="1093" t="s">
        <v>251</v>
      </c>
      <c r="C7" s="1094" t="s">
        <v>249</v>
      </c>
      <c r="D7" s="1094" t="s">
        <v>657</v>
      </c>
      <c r="E7" s="1095" t="s">
        <v>1162</v>
      </c>
      <c r="F7">
        <v>2</v>
      </c>
      <c r="G7" s="1096" t="s">
        <v>31</v>
      </c>
      <c r="H7" s="1097">
        <v>93624</v>
      </c>
      <c r="I7" s="1097">
        <v>163842</v>
      </c>
      <c r="J7" s="1097">
        <v>123746</v>
      </c>
      <c r="K7" s="1097">
        <v>216555</v>
      </c>
      <c r="L7" s="1097">
        <v>148782</v>
      </c>
      <c r="M7" s="1097">
        <v>260368</v>
      </c>
      <c r="N7" s="1097">
        <v>180324</v>
      </c>
      <c r="O7" s="1097">
        <v>315567</v>
      </c>
      <c r="P7" s="1097">
        <v>214708</v>
      </c>
      <c r="Q7" s="1097">
        <v>375738</v>
      </c>
      <c r="R7" s="1097">
        <v>236846</v>
      </c>
      <c r="S7" s="1097">
        <v>414480</v>
      </c>
      <c r="T7" s="1097">
        <v>257648</v>
      </c>
      <c r="U7" s="1097">
        <v>450883</v>
      </c>
    </row>
    <row r="8" spans="1:21" ht="21.95" customHeight="1">
      <c r="A8" s="1092">
        <v>1</v>
      </c>
      <c r="B8" s="1093" t="s">
        <v>251</v>
      </c>
      <c r="C8" s="1094" t="s">
        <v>249</v>
      </c>
      <c r="D8" s="1094" t="s">
        <v>657</v>
      </c>
      <c r="E8" s="1095" t="s">
        <v>1162</v>
      </c>
      <c r="F8">
        <v>3</v>
      </c>
      <c r="G8" s="1096" t="s">
        <v>58</v>
      </c>
      <c r="H8" s="1097">
        <v>76324</v>
      </c>
      <c r="I8" s="1097">
        <v>133566</v>
      </c>
      <c r="J8" s="1097">
        <v>105363</v>
      </c>
      <c r="K8" s="1097">
        <v>184386</v>
      </c>
      <c r="L8" s="1097">
        <v>133546</v>
      </c>
      <c r="M8" s="1097">
        <v>233705</v>
      </c>
      <c r="N8" s="1097">
        <v>174226</v>
      </c>
      <c r="O8" s="1097">
        <v>304896</v>
      </c>
      <c r="P8" s="1097">
        <v>217155</v>
      </c>
      <c r="Q8" s="1097">
        <v>380022</v>
      </c>
      <c r="R8" s="1097">
        <v>244371</v>
      </c>
      <c r="S8" s="1097">
        <v>427650</v>
      </c>
      <c r="T8" s="1097">
        <v>271183</v>
      </c>
      <c r="U8" s="1097">
        <v>474571</v>
      </c>
    </row>
    <row r="9" spans="1:21" ht="21.95" customHeight="1">
      <c r="A9" s="1092">
        <v>1</v>
      </c>
      <c r="B9" s="1093" t="s">
        <v>251</v>
      </c>
      <c r="C9" s="1094" t="s">
        <v>249</v>
      </c>
      <c r="D9" s="1094" t="s">
        <v>657</v>
      </c>
      <c r="E9" s="1095" t="s">
        <v>1162</v>
      </c>
      <c r="F9">
        <v>4</v>
      </c>
      <c r="G9" s="1096" t="s">
        <v>33</v>
      </c>
      <c r="H9" s="1097">
        <v>88747</v>
      </c>
      <c r="I9" s="1097">
        <v>141995</v>
      </c>
      <c r="J9" s="1097">
        <v>124245</v>
      </c>
      <c r="K9" s="1097">
        <v>198793</v>
      </c>
      <c r="L9" s="1097">
        <v>159744</v>
      </c>
      <c r="M9" s="1097">
        <v>255590</v>
      </c>
      <c r="N9" s="1097">
        <v>212992</v>
      </c>
      <c r="O9" s="1097">
        <v>340787</v>
      </c>
      <c r="P9" s="1097">
        <v>266240</v>
      </c>
      <c r="Q9" s="1097">
        <v>425984</v>
      </c>
      <c r="R9" s="1097">
        <v>301739</v>
      </c>
      <c r="S9" s="1097">
        <v>482782</v>
      </c>
      <c r="T9" s="1097">
        <v>337237</v>
      </c>
      <c r="U9" s="1097">
        <v>539580</v>
      </c>
    </row>
    <row r="10" spans="1:21" ht="22.5" customHeight="1">
      <c r="A10" s="1092">
        <v>1</v>
      </c>
      <c r="B10" s="1093" t="s">
        <v>251</v>
      </c>
      <c r="C10" s="1094" t="s">
        <v>249</v>
      </c>
      <c r="D10" s="1094" t="s">
        <v>657</v>
      </c>
      <c r="E10" s="1095" t="s">
        <v>1163</v>
      </c>
      <c r="F10">
        <v>1</v>
      </c>
      <c r="G10" s="1096" t="s">
        <v>240</v>
      </c>
      <c r="H10" s="1097">
        <v>95999</v>
      </c>
      <c r="I10" s="1097">
        <v>167998</v>
      </c>
      <c r="J10" s="1097">
        <v>126396</v>
      </c>
      <c r="K10" s="1097">
        <v>221192</v>
      </c>
      <c r="L10" s="1097">
        <v>151308</v>
      </c>
      <c r="M10" s="1097">
        <v>264790</v>
      </c>
      <c r="N10" s="1097">
        <v>181959</v>
      </c>
      <c r="O10" s="1097">
        <v>318428</v>
      </c>
      <c r="P10" s="1097">
        <v>214507</v>
      </c>
      <c r="Q10" s="1097">
        <v>375387</v>
      </c>
      <c r="R10" s="1097">
        <v>234491</v>
      </c>
      <c r="S10" s="1097">
        <v>410359</v>
      </c>
      <c r="T10" s="1097">
        <v>252327</v>
      </c>
      <c r="U10" s="1097">
        <v>441572</v>
      </c>
    </row>
    <row r="11" spans="1:21" ht="21.95" customHeight="1">
      <c r="A11" s="1092">
        <v>1</v>
      </c>
      <c r="B11" s="1093" t="s">
        <v>251</v>
      </c>
      <c r="C11" s="1094" t="s">
        <v>249</v>
      </c>
      <c r="D11" s="1094" t="s">
        <v>657</v>
      </c>
      <c r="E11" s="1095" t="s">
        <v>1163</v>
      </c>
      <c r="F11">
        <v>2</v>
      </c>
      <c r="G11" s="1096" t="s">
        <v>31</v>
      </c>
      <c r="H11" s="1097">
        <v>91323</v>
      </c>
      <c r="I11" s="1097">
        <v>159815</v>
      </c>
      <c r="J11" s="1097">
        <v>120543</v>
      </c>
      <c r="K11" s="1097">
        <v>210950</v>
      </c>
      <c r="L11" s="1097">
        <v>144681</v>
      </c>
      <c r="M11" s="1097">
        <v>253191</v>
      </c>
      <c r="N11" s="1097">
        <v>174912</v>
      </c>
      <c r="O11" s="1097">
        <v>306095</v>
      </c>
      <c r="P11" s="1097">
        <v>208107</v>
      </c>
      <c r="Q11" s="1097">
        <v>364187</v>
      </c>
      <c r="R11" s="1097">
        <v>229470</v>
      </c>
      <c r="S11" s="1097">
        <v>401573</v>
      </c>
      <c r="T11" s="1097">
        <v>249500</v>
      </c>
      <c r="U11" s="1097">
        <v>436625</v>
      </c>
    </row>
    <row r="12" spans="1:21" ht="21.95" customHeight="1">
      <c r="A12" s="1092">
        <v>1</v>
      </c>
      <c r="B12" s="1093" t="s">
        <v>251</v>
      </c>
      <c r="C12" s="1094" t="s">
        <v>249</v>
      </c>
      <c r="D12" s="1094" t="s">
        <v>657</v>
      </c>
      <c r="E12" s="1095" t="s">
        <v>1163</v>
      </c>
      <c r="F12">
        <v>3</v>
      </c>
      <c r="G12" s="1096" t="s">
        <v>58</v>
      </c>
      <c r="H12" s="1097">
        <v>74759</v>
      </c>
      <c r="I12" s="1097">
        <v>130829</v>
      </c>
      <c r="J12" s="1097">
        <v>103272</v>
      </c>
      <c r="K12" s="1097">
        <v>180725</v>
      </c>
      <c r="L12" s="1097">
        <v>130984</v>
      </c>
      <c r="M12" s="1097">
        <v>229221</v>
      </c>
      <c r="N12" s="1097">
        <v>171064</v>
      </c>
      <c r="O12" s="1097">
        <v>299361</v>
      </c>
      <c r="P12" s="1097">
        <v>213243</v>
      </c>
      <c r="Q12" s="1097">
        <v>373176</v>
      </c>
      <c r="R12" s="1097">
        <v>240053</v>
      </c>
      <c r="S12" s="1097">
        <v>420092</v>
      </c>
      <c r="T12" s="1097">
        <v>266485</v>
      </c>
      <c r="U12" s="1097">
        <v>466348</v>
      </c>
    </row>
    <row r="13" spans="1:21" ht="21.95" customHeight="1">
      <c r="A13" s="1092">
        <v>1</v>
      </c>
      <c r="B13" s="1093" t="s">
        <v>251</v>
      </c>
      <c r="C13" s="1094" t="s">
        <v>249</v>
      </c>
      <c r="D13" s="1094" t="s">
        <v>657</v>
      </c>
      <c r="E13" s="1095" t="s">
        <v>1163</v>
      </c>
      <c r="F13">
        <v>4</v>
      </c>
      <c r="G13" s="1096" t="s">
        <v>33</v>
      </c>
      <c r="H13" s="1097">
        <v>86128</v>
      </c>
      <c r="I13" s="1097">
        <v>137804</v>
      </c>
      <c r="J13" s="1097">
        <v>120579</v>
      </c>
      <c r="K13" s="1097">
        <v>192926</v>
      </c>
      <c r="L13" s="1097">
        <v>155030</v>
      </c>
      <c r="M13" s="1097">
        <v>248048</v>
      </c>
      <c r="N13" s="1097">
        <v>206706</v>
      </c>
      <c r="O13" s="1097">
        <v>330730</v>
      </c>
      <c r="P13" s="1097">
        <v>258383</v>
      </c>
      <c r="Q13" s="1097">
        <v>413413</v>
      </c>
      <c r="R13" s="1097">
        <v>292834</v>
      </c>
      <c r="S13" s="1097">
        <v>468535</v>
      </c>
      <c r="T13" s="1097">
        <v>327285</v>
      </c>
      <c r="U13" s="1097">
        <v>523656</v>
      </c>
    </row>
    <row r="14" spans="1:21" ht="22.5" customHeight="1">
      <c r="A14" s="1092">
        <v>1</v>
      </c>
      <c r="B14" s="1093" t="s">
        <v>251</v>
      </c>
      <c r="C14" s="1094" t="s">
        <v>249</v>
      </c>
      <c r="D14" s="1094" t="s">
        <v>657</v>
      </c>
      <c r="E14" s="1095" t="s">
        <v>1164</v>
      </c>
      <c r="F14">
        <v>1</v>
      </c>
      <c r="G14" s="1096" t="s">
        <v>240</v>
      </c>
      <c r="H14" s="1097">
        <v>96775</v>
      </c>
      <c r="I14" s="1097">
        <v>169355</v>
      </c>
      <c r="J14" s="1097">
        <v>127450</v>
      </c>
      <c r="K14" s="1097">
        <v>223038</v>
      </c>
      <c r="L14" s="1097">
        <v>152624</v>
      </c>
      <c r="M14" s="1097">
        <v>267092</v>
      </c>
      <c r="N14" s="1097">
        <v>183633</v>
      </c>
      <c r="O14" s="1097">
        <v>321358</v>
      </c>
      <c r="P14" s="1097">
        <v>216500</v>
      </c>
      <c r="Q14" s="1097">
        <v>378875</v>
      </c>
      <c r="R14" s="1097">
        <v>236674</v>
      </c>
      <c r="S14" s="1097">
        <v>414180</v>
      </c>
      <c r="T14" s="1097">
        <v>254682</v>
      </c>
      <c r="U14" s="1097">
        <v>445694</v>
      </c>
    </row>
    <row r="15" spans="1:21" ht="21.95" customHeight="1">
      <c r="A15" s="1092">
        <v>1</v>
      </c>
      <c r="B15" s="1093" t="s">
        <v>251</v>
      </c>
      <c r="C15" s="1094" t="s">
        <v>249</v>
      </c>
      <c r="D15" s="1094" t="s">
        <v>657</v>
      </c>
      <c r="E15" s="1095" t="s">
        <v>1164</v>
      </c>
      <c r="F15">
        <v>2</v>
      </c>
      <c r="G15" s="1096" t="s">
        <v>31</v>
      </c>
      <c r="H15" s="1097">
        <v>92016</v>
      </c>
      <c r="I15" s="1097">
        <v>161028</v>
      </c>
      <c r="J15" s="1097">
        <v>121494</v>
      </c>
      <c r="K15" s="1097">
        <v>212615</v>
      </c>
      <c r="L15" s="1097">
        <v>145879</v>
      </c>
      <c r="M15" s="1097">
        <v>255289</v>
      </c>
      <c r="N15" s="1097">
        <v>176461</v>
      </c>
      <c r="O15" s="1097">
        <v>308808</v>
      </c>
      <c r="P15" s="1097">
        <v>209986</v>
      </c>
      <c r="Q15" s="1097">
        <v>367476</v>
      </c>
      <c r="R15" s="1097">
        <v>231564</v>
      </c>
      <c r="S15" s="1097">
        <v>405238</v>
      </c>
      <c r="T15" s="1097">
        <v>251806</v>
      </c>
      <c r="U15" s="1097">
        <v>440660</v>
      </c>
    </row>
    <row r="16" spans="1:21" ht="21.95" customHeight="1">
      <c r="A16" s="1092">
        <v>1</v>
      </c>
      <c r="B16" s="1093" t="s">
        <v>251</v>
      </c>
      <c r="C16" s="1094" t="s">
        <v>249</v>
      </c>
      <c r="D16" s="1094" t="s">
        <v>657</v>
      </c>
      <c r="E16" s="1095" t="s">
        <v>1164</v>
      </c>
      <c r="F16">
        <v>3</v>
      </c>
      <c r="G16" s="1096" t="s">
        <v>58</v>
      </c>
      <c r="H16" s="1097">
        <v>75256</v>
      </c>
      <c r="I16" s="1097">
        <v>131697</v>
      </c>
      <c r="J16" s="1097">
        <v>103942</v>
      </c>
      <c r="K16" s="1097">
        <v>181898</v>
      </c>
      <c r="L16" s="1097">
        <v>131814</v>
      </c>
      <c r="M16" s="1097">
        <v>230674</v>
      </c>
      <c r="N16" s="1097">
        <v>172107</v>
      </c>
      <c r="O16" s="1097">
        <v>301187</v>
      </c>
      <c r="P16" s="1097">
        <v>214537</v>
      </c>
      <c r="Q16" s="1097">
        <v>375440</v>
      </c>
      <c r="R16" s="1097">
        <v>241490</v>
      </c>
      <c r="S16" s="1097">
        <v>422608</v>
      </c>
      <c r="T16" s="1097">
        <v>268059</v>
      </c>
      <c r="U16" s="1097">
        <v>469104</v>
      </c>
    </row>
    <row r="17" spans="1:21" ht="21.95" customHeight="1">
      <c r="A17" s="1092">
        <v>1</v>
      </c>
      <c r="B17" s="1093" t="s">
        <v>251</v>
      </c>
      <c r="C17" s="1094" t="s">
        <v>249</v>
      </c>
      <c r="D17" s="1094" t="s">
        <v>657</v>
      </c>
      <c r="E17" s="1095" t="s">
        <v>1164</v>
      </c>
      <c r="F17">
        <v>4</v>
      </c>
      <c r="G17" s="1096" t="s">
        <v>33</v>
      </c>
      <c r="H17" s="1097">
        <v>86881</v>
      </c>
      <c r="I17" s="1097">
        <v>139009</v>
      </c>
      <c r="J17" s="1097">
        <v>121633</v>
      </c>
      <c r="K17" s="1097">
        <v>194613</v>
      </c>
      <c r="L17" s="1097">
        <v>156385</v>
      </c>
      <c r="M17" s="1097">
        <v>250216</v>
      </c>
      <c r="N17" s="1097">
        <v>208513</v>
      </c>
      <c r="O17" s="1097">
        <v>333622</v>
      </c>
      <c r="P17" s="1097">
        <v>260642</v>
      </c>
      <c r="Q17" s="1097">
        <v>417027</v>
      </c>
      <c r="R17" s="1097">
        <v>295394</v>
      </c>
      <c r="S17" s="1097">
        <v>472631</v>
      </c>
      <c r="T17" s="1097">
        <v>330146</v>
      </c>
      <c r="U17" s="1097">
        <v>528234</v>
      </c>
    </row>
    <row r="18" spans="1:21" ht="22.5" customHeight="1">
      <c r="A18" s="1092">
        <v>1</v>
      </c>
      <c r="B18" s="1093" t="s">
        <v>251</v>
      </c>
      <c r="C18" s="1094" t="s">
        <v>249</v>
      </c>
      <c r="D18" s="1094" t="s">
        <v>657</v>
      </c>
      <c r="E18" s="1095" t="s">
        <v>1165</v>
      </c>
      <c r="F18">
        <v>1</v>
      </c>
      <c r="G18" s="1096" t="s">
        <v>240</v>
      </c>
      <c r="H18" s="1097">
        <v>95223</v>
      </c>
      <c r="I18" s="1097">
        <v>166641</v>
      </c>
      <c r="J18" s="1097">
        <v>125341</v>
      </c>
      <c r="K18" s="1097">
        <v>219347</v>
      </c>
      <c r="L18" s="1097">
        <v>149992</v>
      </c>
      <c r="M18" s="1097">
        <v>262487</v>
      </c>
      <c r="N18" s="1097">
        <v>180284</v>
      </c>
      <c r="O18" s="1097">
        <v>315498</v>
      </c>
      <c r="P18" s="1097">
        <v>212514</v>
      </c>
      <c r="Q18" s="1097">
        <v>371899</v>
      </c>
      <c r="R18" s="1097">
        <v>232308</v>
      </c>
      <c r="S18" s="1097">
        <v>406539</v>
      </c>
      <c r="T18" s="1097">
        <v>249971</v>
      </c>
      <c r="U18" s="1097">
        <v>437450</v>
      </c>
    </row>
    <row r="19" spans="1:21" ht="21.95" customHeight="1">
      <c r="A19" s="1092">
        <v>1</v>
      </c>
      <c r="B19" s="1093" t="s">
        <v>251</v>
      </c>
      <c r="C19" s="1094" t="s">
        <v>249</v>
      </c>
      <c r="D19" s="1094" t="s">
        <v>657</v>
      </c>
      <c r="E19" s="1095" t="s">
        <v>1165</v>
      </c>
      <c r="F19">
        <v>2</v>
      </c>
      <c r="G19" s="1096" t="s">
        <v>31</v>
      </c>
      <c r="H19" s="1097">
        <v>90630</v>
      </c>
      <c r="I19" s="1097">
        <v>158603</v>
      </c>
      <c r="J19" s="1097">
        <v>119592</v>
      </c>
      <c r="K19" s="1097">
        <v>209286</v>
      </c>
      <c r="L19" s="1097">
        <v>143482</v>
      </c>
      <c r="M19" s="1097">
        <v>251093</v>
      </c>
      <c r="N19" s="1097">
        <v>173362</v>
      </c>
      <c r="O19" s="1097">
        <v>303383</v>
      </c>
      <c r="P19" s="1097">
        <v>206227</v>
      </c>
      <c r="Q19" s="1097">
        <v>360897</v>
      </c>
      <c r="R19" s="1097">
        <v>227376</v>
      </c>
      <c r="S19" s="1097">
        <v>397908</v>
      </c>
      <c r="T19" s="1097">
        <v>247195</v>
      </c>
      <c r="U19" s="1097">
        <v>432591</v>
      </c>
    </row>
    <row r="20" spans="1:21" ht="21.95" customHeight="1">
      <c r="A20" s="1092">
        <v>1</v>
      </c>
      <c r="B20" s="1093" t="s">
        <v>251</v>
      </c>
      <c r="C20" s="1094" t="s">
        <v>249</v>
      </c>
      <c r="D20" s="1094" t="s">
        <v>657</v>
      </c>
      <c r="E20" s="1095" t="s">
        <v>1165</v>
      </c>
      <c r="F20">
        <v>3</v>
      </c>
      <c r="G20" s="1096" t="s">
        <v>58</v>
      </c>
      <c r="H20" s="1097">
        <v>74263</v>
      </c>
      <c r="I20" s="1097">
        <v>129960</v>
      </c>
      <c r="J20" s="1097">
        <v>102601</v>
      </c>
      <c r="K20" s="1097">
        <v>179552</v>
      </c>
      <c r="L20" s="1097">
        <v>130154</v>
      </c>
      <c r="M20" s="1097">
        <v>227769</v>
      </c>
      <c r="N20" s="1097">
        <v>170020</v>
      </c>
      <c r="O20" s="1097">
        <v>297536</v>
      </c>
      <c r="P20" s="1097">
        <v>211950</v>
      </c>
      <c r="Q20" s="1097">
        <v>370912</v>
      </c>
      <c r="R20" s="1097">
        <v>238615</v>
      </c>
      <c r="S20" s="1097">
        <v>417577</v>
      </c>
      <c r="T20" s="1097">
        <v>264910</v>
      </c>
      <c r="U20" s="1097">
        <v>463593</v>
      </c>
    </row>
    <row r="21" spans="1:21" ht="21.95" customHeight="1">
      <c r="A21" s="1092">
        <v>1</v>
      </c>
      <c r="B21" s="1093" t="s">
        <v>251</v>
      </c>
      <c r="C21" s="1094" t="s">
        <v>249</v>
      </c>
      <c r="D21" s="1094" t="s">
        <v>657</v>
      </c>
      <c r="E21" s="1095" t="s">
        <v>1165</v>
      </c>
      <c r="F21">
        <v>4</v>
      </c>
      <c r="G21" s="1096" t="s">
        <v>33</v>
      </c>
      <c r="H21" s="1097">
        <v>85375</v>
      </c>
      <c r="I21" s="1097">
        <v>136600</v>
      </c>
      <c r="J21" s="1097">
        <v>119525</v>
      </c>
      <c r="K21" s="1097">
        <v>191240</v>
      </c>
      <c r="L21" s="1097">
        <v>153675</v>
      </c>
      <c r="M21" s="1097">
        <v>245879</v>
      </c>
      <c r="N21" s="1097">
        <v>204899</v>
      </c>
      <c r="O21" s="1097">
        <v>327839</v>
      </c>
      <c r="P21" s="1097">
        <v>256124</v>
      </c>
      <c r="Q21" s="1097">
        <v>409799</v>
      </c>
      <c r="R21" s="1097">
        <v>290274</v>
      </c>
      <c r="S21" s="1097">
        <v>464439</v>
      </c>
      <c r="T21" s="1097">
        <v>324424</v>
      </c>
      <c r="U21" s="1097">
        <v>519079</v>
      </c>
    </row>
    <row r="22" spans="1:21" ht="22.5" customHeight="1">
      <c r="A22" s="1092">
        <v>1</v>
      </c>
      <c r="B22" s="1093" t="s">
        <v>251</v>
      </c>
      <c r="C22" s="1094" t="s">
        <v>249</v>
      </c>
      <c r="D22" s="1094" t="s">
        <v>657</v>
      </c>
      <c r="E22" s="1095" t="s">
        <v>1166</v>
      </c>
      <c r="F22">
        <v>1</v>
      </c>
      <c r="G22" s="1096" t="s">
        <v>240</v>
      </c>
      <c r="H22" s="1097">
        <v>96387</v>
      </c>
      <c r="I22" s="1097">
        <v>168677</v>
      </c>
      <c r="J22" s="1097">
        <v>126923</v>
      </c>
      <c r="K22" s="1097">
        <v>222115</v>
      </c>
      <c r="L22" s="1097">
        <v>151966</v>
      </c>
      <c r="M22" s="1097">
        <v>265941</v>
      </c>
      <c r="N22" s="1097">
        <v>182796</v>
      </c>
      <c r="O22" s="1097">
        <v>319893</v>
      </c>
      <c r="P22" s="1097">
        <v>215503</v>
      </c>
      <c r="Q22" s="1097">
        <v>377131</v>
      </c>
      <c r="R22" s="1097">
        <v>235583</v>
      </c>
      <c r="S22" s="1097">
        <v>412269</v>
      </c>
      <c r="T22" s="1097">
        <v>253504</v>
      </c>
      <c r="U22" s="1097">
        <v>443633</v>
      </c>
    </row>
    <row r="23" spans="1:21" ht="21.95" customHeight="1">
      <c r="A23" s="1092">
        <v>1</v>
      </c>
      <c r="B23" s="1093" t="s">
        <v>251</v>
      </c>
      <c r="C23" s="1094" t="s">
        <v>249</v>
      </c>
      <c r="D23" s="1094" t="s">
        <v>657</v>
      </c>
      <c r="E23" s="1095" t="s">
        <v>1166</v>
      </c>
      <c r="F23">
        <v>2</v>
      </c>
      <c r="G23" s="1096" t="s">
        <v>31</v>
      </c>
      <c r="H23" s="1097">
        <v>91669</v>
      </c>
      <c r="I23" s="1097">
        <v>160421</v>
      </c>
      <c r="J23" s="1097">
        <v>121019</v>
      </c>
      <c r="K23" s="1097">
        <v>211783</v>
      </c>
      <c r="L23" s="1097">
        <v>145280</v>
      </c>
      <c r="M23" s="1097">
        <v>254240</v>
      </c>
      <c r="N23" s="1097">
        <v>175687</v>
      </c>
      <c r="O23" s="1097">
        <v>307451</v>
      </c>
      <c r="P23" s="1097">
        <v>209046</v>
      </c>
      <c r="Q23" s="1097">
        <v>365831</v>
      </c>
      <c r="R23" s="1097">
        <v>230517</v>
      </c>
      <c r="S23" s="1097">
        <v>403405</v>
      </c>
      <c r="T23" s="1097">
        <v>250653</v>
      </c>
      <c r="U23" s="1097">
        <v>438643</v>
      </c>
    </row>
    <row r="24" spans="1:21" ht="21.95" customHeight="1">
      <c r="A24" s="1092">
        <v>1</v>
      </c>
      <c r="B24" s="1093" t="s">
        <v>251</v>
      </c>
      <c r="C24" s="1094" t="s">
        <v>249</v>
      </c>
      <c r="D24" s="1094" t="s">
        <v>657</v>
      </c>
      <c r="E24" s="1095" t="s">
        <v>1166</v>
      </c>
      <c r="F24">
        <v>3</v>
      </c>
      <c r="G24" s="1096" t="s">
        <v>58</v>
      </c>
      <c r="H24" s="1097">
        <v>75007</v>
      </c>
      <c r="I24" s="1097">
        <v>131263</v>
      </c>
      <c r="J24" s="1097">
        <v>103607</v>
      </c>
      <c r="K24" s="1097">
        <v>181312</v>
      </c>
      <c r="L24" s="1097">
        <v>131399</v>
      </c>
      <c r="M24" s="1097">
        <v>229948</v>
      </c>
      <c r="N24" s="1097">
        <v>171585</v>
      </c>
      <c r="O24" s="1097">
        <v>300274</v>
      </c>
      <c r="P24" s="1097">
        <v>213890</v>
      </c>
      <c r="Q24" s="1097">
        <v>374308</v>
      </c>
      <c r="R24" s="1097">
        <v>240771</v>
      </c>
      <c r="S24" s="1097">
        <v>421350</v>
      </c>
      <c r="T24" s="1097">
        <v>267272</v>
      </c>
      <c r="U24" s="1097">
        <v>467726</v>
      </c>
    </row>
    <row r="25" spans="1:21" ht="21.95" customHeight="1">
      <c r="A25" s="1092">
        <v>1</v>
      </c>
      <c r="B25" s="1093" t="s">
        <v>251</v>
      </c>
      <c r="C25" s="1094" t="s">
        <v>249</v>
      </c>
      <c r="D25" s="1094" t="s">
        <v>657</v>
      </c>
      <c r="E25" s="1095" t="s">
        <v>1166</v>
      </c>
      <c r="F25">
        <v>4</v>
      </c>
      <c r="G25" s="1096" t="s">
        <v>33</v>
      </c>
      <c r="H25" s="1097">
        <v>86504</v>
      </c>
      <c r="I25" s="1097">
        <v>138407</v>
      </c>
      <c r="J25" s="1097">
        <v>121106</v>
      </c>
      <c r="K25" s="1097">
        <v>193769</v>
      </c>
      <c r="L25" s="1097">
        <v>155707</v>
      </c>
      <c r="M25" s="1097">
        <v>249132</v>
      </c>
      <c r="N25" s="1097">
        <v>207610</v>
      </c>
      <c r="O25" s="1097">
        <v>332176</v>
      </c>
      <c r="P25" s="1097">
        <v>259512</v>
      </c>
      <c r="Q25" s="1097">
        <v>415220</v>
      </c>
      <c r="R25" s="1097">
        <v>294114</v>
      </c>
      <c r="S25" s="1097">
        <v>470583</v>
      </c>
      <c r="T25" s="1097">
        <v>328716</v>
      </c>
      <c r="U25" s="1097">
        <v>525945</v>
      </c>
    </row>
    <row r="26" spans="1:21" ht="22.5" customHeight="1">
      <c r="A26" s="1092">
        <v>1</v>
      </c>
      <c r="B26" s="1093" t="s">
        <v>251</v>
      </c>
      <c r="C26" s="1094" t="s">
        <v>249</v>
      </c>
      <c r="D26" s="1094" t="s">
        <v>657</v>
      </c>
      <c r="E26" s="1095" t="s">
        <v>1167</v>
      </c>
      <c r="F26">
        <v>1</v>
      </c>
      <c r="G26" s="1096" t="s">
        <v>240</v>
      </c>
      <c r="H26" s="1097">
        <v>102368</v>
      </c>
      <c r="I26" s="1097">
        <v>179144</v>
      </c>
      <c r="J26" s="1097">
        <v>134982</v>
      </c>
      <c r="K26" s="1097">
        <v>236219</v>
      </c>
      <c r="L26" s="1097">
        <v>161907</v>
      </c>
      <c r="M26" s="1097">
        <v>283336</v>
      </c>
      <c r="N26" s="1097">
        <v>195254</v>
      </c>
      <c r="O26" s="1097">
        <v>341695</v>
      </c>
      <c r="P26" s="1097">
        <v>230294</v>
      </c>
      <c r="Q26" s="1097">
        <v>403015</v>
      </c>
      <c r="R26" s="1097">
        <v>251775</v>
      </c>
      <c r="S26" s="1097">
        <v>440607</v>
      </c>
      <c r="T26" s="1097">
        <v>270963</v>
      </c>
      <c r="U26" s="1097">
        <v>474186</v>
      </c>
    </row>
    <row r="27" spans="1:21" ht="21.95" customHeight="1">
      <c r="A27" s="1092">
        <v>1</v>
      </c>
      <c r="B27" s="1093" t="s">
        <v>251</v>
      </c>
      <c r="C27" s="1094" t="s">
        <v>249</v>
      </c>
      <c r="D27" s="1094" t="s">
        <v>657</v>
      </c>
      <c r="E27" s="1095" t="s">
        <v>1167</v>
      </c>
      <c r="F27">
        <v>2</v>
      </c>
      <c r="G27" s="1096" t="s">
        <v>31</v>
      </c>
      <c r="H27" s="1097">
        <v>97113</v>
      </c>
      <c r="I27" s="1097">
        <v>169947</v>
      </c>
      <c r="J27" s="1097">
        <v>128404</v>
      </c>
      <c r="K27" s="1097">
        <v>224708</v>
      </c>
      <c r="L27" s="1097">
        <v>154458</v>
      </c>
      <c r="M27" s="1097">
        <v>270301</v>
      </c>
      <c r="N27" s="1097">
        <v>187334</v>
      </c>
      <c r="O27" s="1097">
        <v>327834</v>
      </c>
      <c r="P27" s="1097">
        <v>223101</v>
      </c>
      <c r="Q27" s="1097">
        <v>390427</v>
      </c>
      <c r="R27" s="1097">
        <v>246133</v>
      </c>
      <c r="S27" s="1097">
        <v>430732</v>
      </c>
      <c r="T27" s="1097">
        <v>267787</v>
      </c>
      <c r="U27" s="1097">
        <v>468627</v>
      </c>
    </row>
    <row r="28" spans="1:21" ht="21.95" customHeight="1">
      <c r="A28" s="1092">
        <v>1</v>
      </c>
      <c r="B28" s="1093" t="s">
        <v>251</v>
      </c>
      <c r="C28" s="1094" t="s">
        <v>249</v>
      </c>
      <c r="D28" s="1094" t="s">
        <v>657</v>
      </c>
      <c r="E28" s="1095" t="s">
        <v>1167</v>
      </c>
      <c r="F28">
        <v>3</v>
      </c>
      <c r="G28" s="1096" t="s">
        <v>58</v>
      </c>
      <c r="H28" s="1097">
        <v>79075</v>
      </c>
      <c r="I28" s="1097">
        <v>138382</v>
      </c>
      <c r="J28" s="1097">
        <v>109142</v>
      </c>
      <c r="K28" s="1097">
        <v>190998</v>
      </c>
      <c r="L28" s="1097">
        <v>138309</v>
      </c>
      <c r="M28" s="1097">
        <v>242040</v>
      </c>
      <c r="N28" s="1097">
        <v>180386</v>
      </c>
      <c r="O28" s="1097">
        <v>315676</v>
      </c>
      <c r="P28" s="1097">
        <v>224824</v>
      </c>
      <c r="Q28" s="1097">
        <v>393442</v>
      </c>
      <c r="R28" s="1097">
        <v>252977</v>
      </c>
      <c r="S28" s="1097">
        <v>442709</v>
      </c>
      <c r="T28" s="1097">
        <v>280705</v>
      </c>
      <c r="U28" s="1097">
        <v>491234</v>
      </c>
    </row>
    <row r="29" spans="1:21" ht="21.95" customHeight="1">
      <c r="A29" s="1092">
        <v>1</v>
      </c>
      <c r="B29" s="1093" t="s">
        <v>251</v>
      </c>
      <c r="C29" s="1094" t="s">
        <v>249</v>
      </c>
      <c r="D29" s="1094" t="s">
        <v>657</v>
      </c>
      <c r="E29" s="1095" t="s">
        <v>1167</v>
      </c>
      <c r="F29">
        <v>4</v>
      </c>
      <c r="G29" s="1096" t="s">
        <v>33</v>
      </c>
      <c r="H29" s="1097">
        <v>92183</v>
      </c>
      <c r="I29" s="1097">
        <v>147494</v>
      </c>
      <c r="J29" s="1097">
        <v>129057</v>
      </c>
      <c r="K29" s="1097">
        <v>206491</v>
      </c>
      <c r="L29" s="1097">
        <v>165930</v>
      </c>
      <c r="M29" s="1097">
        <v>265488</v>
      </c>
      <c r="N29" s="1097">
        <v>221240</v>
      </c>
      <c r="O29" s="1097">
        <v>353984</v>
      </c>
      <c r="P29" s="1097">
        <v>276550</v>
      </c>
      <c r="Q29" s="1097">
        <v>442481</v>
      </c>
      <c r="R29" s="1097">
        <v>313424</v>
      </c>
      <c r="S29" s="1097">
        <v>501478</v>
      </c>
      <c r="T29" s="1097">
        <v>350297</v>
      </c>
      <c r="U29" s="1097">
        <v>560475</v>
      </c>
    </row>
    <row r="30" spans="1:21" ht="22.5" customHeight="1">
      <c r="A30" s="1092">
        <v>1</v>
      </c>
      <c r="B30" s="1093" t="s">
        <v>251</v>
      </c>
      <c r="C30" s="1094" t="s">
        <v>249</v>
      </c>
      <c r="D30" s="1094" t="s">
        <v>657</v>
      </c>
      <c r="E30" s="1095" t="s">
        <v>1168</v>
      </c>
      <c r="F30">
        <v>1</v>
      </c>
      <c r="G30" s="1096" t="s">
        <v>240</v>
      </c>
      <c r="H30" s="1097">
        <v>99101</v>
      </c>
      <c r="I30" s="1097">
        <v>173427</v>
      </c>
      <c r="J30" s="1097">
        <v>130614</v>
      </c>
      <c r="K30" s="1097">
        <v>228575</v>
      </c>
      <c r="L30" s="1097">
        <v>156572</v>
      </c>
      <c r="M30" s="1097">
        <v>274001</v>
      </c>
      <c r="N30" s="1097">
        <v>188657</v>
      </c>
      <c r="O30" s="1097">
        <v>330150</v>
      </c>
      <c r="P30" s="1097">
        <v>222479</v>
      </c>
      <c r="Q30" s="1097">
        <v>389338</v>
      </c>
      <c r="R30" s="1097">
        <v>243223</v>
      </c>
      <c r="S30" s="1097">
        <v>425641</v>
      </c>
      <c r="T30" s="1097">
        <v>261748</v>
      </c>
      <c r="U30" s="1097">
        <v>458060</v>
      </c>
    </row>
    <row r="31" spans="1:21" ht="21.95" customHeight="1">
      <c r="A31" s="1092">
        <v>1</v>
      </c>
      <c r="B31" s="1093" t="s">
        <v>251</v>
      </c>
      <c r="C31" s="1094" t="s">
        <v>249</v>
      </c>
      <c r="D31" s="1094" t="s">
        <v>657</v>
      </c>
      <c r="E31" s="1095" t="s">
        <v>1168</v>
      </c>
      <c r="F31">
        <v>2</v>
      </c>
      <c r="G31" s="1096" t="s">
        <v>31</v>
      </c>
      <c r="H31" s="1097">
        <v>94094</v>
      </c>
      <c r="I31" s="1097">
        <v>164665</v>
      </c>
      <c r="J31" s="1097">
        <v>124347</v>
      </c>
      <c r="K31" s="1097">
        <v>217608</v>
      </c>
      <c r="L31" s="1097">
        <v>149475</v>
      </c>
      <c r="M31" s="1097">
        <v>261581</v>
      </c>
      <c r="N31" s="1097">
        <v>181111</v>
      </c>
      <c r="O31" s="1097">
        <v>316944</v>
      </c>
      <c r="P31" s="1097">
        <v>215626</v>
      </c>
      <c r="Q31" s="1097">
        <v>377345</v>
      </c>
      <c r="R31" s="1097">
        <v>237847</v>
      </c>
      <c r="S31" s="1097">
        <v>416233</v>
      </c>
      <c r="T31" s="1097">
        <v>258722</v>
      </c>
      <c r="U31" s="1097">
        <v>452763</v>
      </c>
    </row>
    <row r="32" spans="1:21" ht="21.95" customHeight="1">
      <c r="A32" s="1092">
        <v>1</v>
      </c>
      <c r="B32" s="1093" t="s">
        <v>251</v>
      </c>
      <c r="C32" s="1094" t="s">
        <v>249</v>
      </c>
      <c r="D32" s="1094" t="s">
        <v>657</v>
      </c>
      <c r="E32" s="1095" t="s">
        <v>1168</v>
      </c>
      <c r="F32">
        <v>3</v>
      </c>
      <c r="G32" s="1096" t="s">
        <v>58</v>
      </c>
      <c r="H32" s="1097">
        <v>76745</v>
      </c>
      <c r="I32" s="1097">
        <v>134303</v>
      </c>
      <c r="J32" s="1097">
        <v>105952</v>
      </c>
      <c r="K32" s="1097">
        <v>185417</v>
      </c>
      <c r="L32" s="1097">
        <v>134304</v>
      </c>
      <c r="M32" s="1097">
        <v>235031</v>
      </c>
      <c r="N32" s="1097">
        <v>175236</v>
      </c>
      <c r="O32" s="1097">
        <v>306664</v>
      </c>
      <c r="P32" s="1097">
        <v>218418</v>
      </c>
      <c r="Q32" s="1097">
        <v>382232</v>
      </c>
      <c r="R32" s="1097">
        <v>245802</v>
      </c>
      <c r="S32" s="1097">
        <v>430154</v>
      </c>
      <c r="T32" s="1097">
        <v>272783</v>
      </c>
      <c r="U32" s="1097">
        <v>477370</v>
      </c>
    </row>
    <row r="33" spans="1:21" ht="21.95" customHeight="1">
      <c r="A33" s="1092">
        <v>1</v>
      </c>
      <c r="B33" s="1093" t="s">
        <v>251</v>
      </c>
      <c r="C33" s="1094" t="s">
        <v>249</v>
      </c>
      <c r="D33" s="1094" t="s">
        <v>657</v>
      </c>
      <c r="E33" s="1095" t="s">
        <v>1168</v>
      </c>
      <c r="F33">
        <v>4</v>
      </c>
      <c r="G33" s="1096" t="s">
        <v>33</v>
      </c>
      <c r="H33" s="1097">
        <v>89139</v>
      </c>
      <c r="I33" s="1097">
        <v>142623</v>
      </c>
      <c r="J33" s="1097">
        <v>124795</v>
      </c>
      <c r="K33" s="1097">
        <v>199672</v>
      </c>
      <c r="L33" s="1097">
        <v>160451</v>
      </c>
      <c r="M33" s="1097">
        <v>256721</v>
      </c>
      <c r="N33" s="1097">
        <v>213934</v>
      </c>
      <c r="O33" s="1097">
        <v>342295</v>
      </c>
      <c r="P33" s="1097">
        <v>267418</v>
      </c>
      <c r="Q33" s="1097">
        <v>427869</v>
      </c>
      <c r="R33" s="1097">
        <v>303074</v>
      </c>
      <c r="S33" s="1097">
        <v>484918</v>
      </c>
      <c r="T33" s="1097">
        <v>338730</v>
      </c>
      <c r="U33" s="1097">
        <v>541967</v>
      </c>
    </row>
    <row r="34" spans="1:21" ht="22.5" customHeight="1">
      <c r="A34" s="1092">
        <v>1</v>
      </c>
      <c r="B34" s="1093" t="s">
        <v>251</v>
      </c>
      <c r="C34" s="1094" t="s">
        <v>252</v>
      </c>
      <c r="D34" s="1094" t="s">
        <v>658</v>
      </c>
      <c r="E34" s="1095" t="s">
        <v>330</v>
      </c>
      <c r="F34">
        <v>1</v>
      </c>
      <c r="G34" s="1096" t="s">
        <v>240</v>
      </c>
      <c r="H34" s="1097">
        <v>84353</v>
      </c>
      <c r="I34" s="1097">
        <v>147618</v>
      </c>
      <c r="J34" s="1097">
        <v>111269</v>
      </c>
      <c r="K34" s="1097">
        <v>194721</v>
      </c>
      <c r="L34" s="1097">
        <v>133530</v>
      </c>
      <c r="M34" s="1097">
        <v>233677</v>
      </c>
      <c r="N34" s="1097">
        <v>161146</v>
      </c>
      <c r="O34" s="1097">
        <v>282006</v>
      </c>
      <c r="P34" s="1097">
        <v>190089</v>
      </c>
      <c r="Q34" s="1097">
        <v>332655</v>
      </c>
      <c r="R34" s="1097">
        <v>207825</v>
      </c>
      <c r="S34" s="1097">
        <v>363694</v>
      </c>
      <c r="T34" s="1097">
        <v>223671</v>
      </c>
      <c r="U34" s="1097">
        <v>391425</v>
      </c>
    </row>
    <row r="35" spans="1:21" ht="21.95" customHeight="1">
      <c r="A35" s="1092">
        <v>1</v>
      </c>
      <c r="B35" s="1093" t="s">
        <v>251</v>
      </c>
      <c r="C35" s="1094" t="s">
        <v>252</v>
      </c>
      <c r="D35" s="1094" t="s">
        <v>658</v>
      </c>
      <c r="E35" s="1095" t="s">
        <v>330</v>
      </c>
      <c r="F35">
        <v>2</v>
      </c>
      <c r="G35" s="1096" t="s">
        <v>31</v>
      </c>
      <c r="H35" s="1097">
        <v>79967</v>
      </c>
      <c r="I35" s="1097">
        <v>139942</v>
      </c>
      <c r="J35" s="1097">
        <v>105779</v>
      </c>
      <c r="K35" s="1097">
        <v>185113</v>
      </c>
      <c r="L35" s="1097">
        <v>127312</v>
      </c>
      <c r="M35" s="1097">
        <v>222797</v>
      </c>
      <c r="N35" s="1097">
        <v>154536</v>
      </c>
      <c r="O35" s="1097">
        <v>270438</v>
      </c>
      <c r="P35" s="1097">
        <v>184085</v>
      </c>
      <c r="Q35" s="1097">
        <v>322149</v>
      </c>
      <c r="R35" s="1097">
        <v>203116</v>
      </c>
      <c r="S35" s="1097">
        <v>355452</v>
      </c>
      <c r="T35" s="1097">
        <v>221020</v>
      </c>
      <c r="U35" s="1097">
        <v>386785</v>
      </c>
    </row>
    <row r="36" spans="1:21" ht="21.95" customHeight="1">
      <c r="A36" s="1092">
        <v>1</v>
      </c>
      <c r="B36" s="1093" t="s">
        <v>251</v>
      </c>
      <c r="C36" s="1094" t="s">
        <v>252</v>
      </c>
      <c r="D36" s="1094" t="s">
        <v>658</v>
      </c>
      <c r="E36" s="1095" t="s">
        <v>330</v>
      </c>
      <c r="F36">
        <v>3</v>
      </c>
      <c r="G36" s="1096" t="s">
        <v>58</v>
      </c>
      <c r="H36" s="1097">
        <v>65026</v>
      </c>
      <c r="I36" s="1097">
        <v>113795</v>
      </c>
      <c r="J36" s="1097">
        <v>89730</v>
      </c>
      <c r="K36" s="1097">
        <v>157028</v>
      </c>
      <c r="L36" s="1097">
        <v>113685</v>
      </c>
      <c r="M36" s="1097">
        <v>198949</v>
      </c>
      <c r="N36" s="1097">
        <v>148220</v>
      </c>
      <c r="O36" s="1097">
        <v>259386</v>
      </c>
      <c r="P36" s="1097">
        <v>184726</v>
      </c>
      <c r="Q36" s="1097">
        <v>323270</v>
      </c>
      <c r="R36" s="1097">
        <v>207833</v>
      </c>
      <c r="S36" s="1097">
        <v>363708</v>
      </c>
      <c r="T36" s="1097">
        <v>230587</v>
      </c>
      <c r="U36" s="1097">
        <v>403527</v>
      </c>
    </row>
    <row r="37" spans="1:21" ht="21.95" customHeight="1">
      <c r="A37" s="1092">
        <v>1</v>
      </c>
      <c r="B37" s="1093" t="s">
        <v>251</v>
      </c>
      <c r="C37" s="1094" t="s">
        <v>252</v>
      </c>
      <c r="D37" s="1094" t="s">
        <v>658</v>
      </c>
      <c r="E37" s="1095" t="s">
        <v>330</v>
      </c>
      <c r="F37">
        <v>4</v>
      </c>
      <c r="G37" s="1096" t="s">
        <v>33</v>
      </c>
      <c r="H37" s="1097">
        <v>76031</v>
      </c>
      <c r="I37" s="1097">
        <v>121650</v>
      </c>
      <c r="J37" s="1097">
        <v>106444</v>
      </c>
      <c r="K37" s="1097">
        <v>170311</v>
      </c>
      <c r="L37" s="1097">
        <v>136857</v>
      </c>
      <c r="M37" s="1097">
        <v>218971</v>
      </c>
      <c r="N37" s="1097">
        <v>182476</v>
      </c>
      <c r="O37" s="1097">
        <v>291961</v>
      </c>
      <c r="P37" s="1097">
        <v>228094</v>
      </c>
      <c r="Q37" s="1097">
        <v>364951</v>
      </c>
      <c r="R37" s="1097">
        <v>258507</v>
      </c>
      <c r="S37" s="1097">
        <v>413611</v>
      </c>
      <c r="T37" s="1097">
        <v>288920</v>
      </c>
      <c r="U37" s="1097">
        <v>462271</v>
      </c>
    </row>
    <row r="38" spans="1:21" ht="22.5" customHeight="1">
      <c r="A38" s="1092">
        <v>1</v>
      </c>
      <c r="B38" s="1093" t="s">
        <v>251</v>
      </c>
      <c r="C38" s="1094" t="s">
        <v>252</v>
      </c>
      <c r="D38" s="1094" t="s">
        <v>658</v>
      </c>
      <c r="E38" s="1095" t="s">
        <v>1169</v>
      </c>
      <c r="F38">
        <v>1</v>
      </c>
      <c r="G38" s="1096" t="s">
        <v>240</v>
      </c>
      <c r="H38" s="1097">
        <v>84212</v>
      </c>
      <c r="I38" s="1097">
        <v>147371</v>
      </c>
      <c r="J38" s="1097">
        <v>110965</v>
      </c>
      <c r="K38" s="1097">
        <v>194189</v>
      </c>
      <c r="L38" s="1097">
        <v>132978</v>
      </c>
      <c r="M38" s="1097">
        <v>232711</v>
      </c>
      <c r="N38" s="1097">
        <v>160158</v>
      </c>
      <c r="O38" s="1097">
        <v>280277</v>
      </c>
      <c r="P38" s="1097">
        <v>188857</v>
      </c>
      <c r="Q38" s="1097">
        <v>330499</v>
      </c>
      <c r="R38" s="1097">
        <v>206463</v>
      </c>
      <c r="S38" s="1097">
        <v>361310</v>
      </c>
      <c r="T38" s="1097">
        <v>222183</v>
      </c>
      <c r="U38" s="1097">
        <v>388821</v>
      </c>
    </row>
    <row r="39" spans="1:21" ht="21.95" customHeight="1">
      <c r="A39" s="1092">
        <v>1</v>
      </c>
      <c r="B39" s="1093" t="s">
        <v>251</v>
      </c>
      <c r="C39" s="1094" t="s">
        <v>252</v>
      </c>
      <c r="D39" s="1094" t="s">
        <v>658</v>
      </c>
      <c r="E39" s="1095" t="s">
        <v>1169</v>
      </c>
      <c r="F39">
        <v>2</v>
      </c>
      <c r="G39" s="1096" t="s">
        <v>31</v>
      </c>
      <c r="H39" s="1097">
        <v>79991</v>
      </c>
      <c r="I39" s="1097">
        <v>139985</v>
      </c>
      <c r="J39" s="1097">
        <v>105682</v>
      </c>
      <c r="K39" s="1097">
        <v>184944</v>
      </c>
      <c r="L39" s="1097">
        <v>126995</v>
      </c>
      <c r="M39" s="1097">
        <v>222241</v>
      </c>
      <c r="N39" s="1097">
        <v>153797</v>
      </c>
      <c r="O39" s="1097">
        <v>269145</v>
      </c>
      <c r="P39" s="1097">
        <v>183080</v>
      </c>
      <c r="Q39" s="1097">
        <v>320389</v>
      </c>
      <c r="R39" s="1097">
        <v>201931</v>
      </c>
      <c r="S39" s="1097">
        <v>353379</v>
      </c>
      <c r="T39" s="1097">
        <v>219632</v>
      </c>
      <c r="U39" s="1097">
        <v>384356</v>
      </c>
    </row>
    <row r="40" spans="1:21" ht="21.95" customHeight="1">
      <c r="A40" s="1092">
        <v>1</v>
      </c>
      <c r="B40" s="1093" t="s">
        <v>251</v>
      </c>
      <c r="C40" s="1094" t="s">
        <v>252</v>
      </c>
      <c r="D40" s="1094" t="s">
        <v>658</v>
      </c>
      <c r="E40" s="1095" t="s">
        <v>1169</v>
      </c>
      <c r="F40">
        <v>3</v>
      </c>
      <c r="G40" s="1096" t="s">
        <v>58</v>
      </c>
      <c r="H40" s="1097">
        <v>65295</v>
      </c>
      <c r="I40" s="1097">
        <v>114267</v>
      </c>
      <c r="J40" s="1097">
        <v>90158</v>
      </c>
      <c r="K40" s="1097">
        <v>157776</v>
      </c>
      <c r="L40" s="1097">
        <v>114298</v>
      </c>
      <c r="M40" s="1097">
        <v>200021</v>
      </c>
      <c r="N40" s="1097">
        <v>149164</v>
      </c>
      <c r="O40" s="1097">
        <v>261037</v>
      </c>
      <c r="P40" s="1097">
        <v>185926</v>
      </c>
      <c r="Q40" s="1097">
        <v>325371</v>
      </c>
      <c r="R40" s="1097">
        <v>209251</v>
      </c>
      <c r="S40" s="1097">
        <v>366190</v>
      </c>
      <c r="T40" s="1097">
        <v>232236</v>
      </c>
      <c r="U40" s="1097">
        <v>406413</v>
      </c>
    </row>
    <row r="41" spans="1:21" ht="21.95" customHeight="1">
      <c r="A41" s="1092">
        <v>1</v>
      </c>
      <c r="B41" s="1093" t="s">
        <v>251</v>
      </c>
      <c r="C41" s="1094" t="s">
        <v>252</v>
      </c>
      <c r="D41" s="1094" t="s">
        <v>658</v>
      </c>
      <c r="E41" s="1095" t="s">
        <v>1169</v>
      </c>
      <c r="F41">
        <v>4</v>
      </c>
      <c r="G41" s="1096" t="s">
        <v>33</v>
      </c>
      <c r="H41" s="1097">
        <v>75704</v>
      </c>
      <c r="I41" s="1097">
        <v>121126</v>
      </c>
      <c r="J41" s="1097">
        <v>105985</v>
      </c>
      <c r="K41" s="1097">
        <v>169576</v>
      </c>
      <c r="L41" s="1097">
        <v>136267</v>
      </c>
      <c r="M41" s="1097">
        <v>218027</v>
      </c>
      <c r="N41" s="1097">
        <v>181689</v>
      </c>
      <c r="O41" s="1097">
        <v>290702</v>
      </c>
      <c r="P41" s="1097">
        <v>227111</v>
      </c>
      <c r="Q41" s="1097">
        <v>363378</v>
      </c>
      <c r="R41" s="1097">
        <v>257393</v>
      </c>
      <c r="S41" s="1097">
        <v>411828</v>
      </c>
      <c r="T41" s="1097">
        <v>287674</v>
      </c>
      <c r="U41" s="1097">
        <v>460279</v>
      </c>
    </row>
    <row r="42" spans="1:21" ht="22.5" customHeight="1">
      <c r="A42" s="1092">
        <v>1</v>
      </c>
      <c r="B42" s="1093" t="s">
        <v>251</v>
      </c>
      <c r="C42" s="1094" t="s">
        <v>252</v>
      </c>
      <c r="D42" s="1094" t="s">
        <v>658</v>
      </c>
      <c r="E42" s="1095" t="s">
        <v>331</v>
      </c>
      <c r="F42">
        <v>1</v>
      </c>
      <c r="G42" s="1096" t="s">
        <v>240</v>
      </c>
      <c r="H42" s="1097">
        <v>85845</v>
      </c>
      <c r="I42" s="1097">
        <v>150230</v>
      </c>
      <c r="J42" s="1097">
        <v>113149</v>
      </c>
      <c r="K42" s="1097">
        <v>198011</v>
      </c>
      <c r="L42" s="1097">
        <v>135645</v>
      </c>
      <c r="M42" s="1097">
        <v>237379</v>
      </c>
      <c r="N42" s="1097">
        <v>163457</v>
      </c>
      <c r="O42" s="1097">
        <v>286050</v>
      </c>
      <c r="P42" s="1097">
        <v>192764</v>
      </c>
      <c r="Q42" s="1097">
        <v>337338</v>
      </c>
      <c r="R42" s="1097">
        <v>210739</v>
      </c>
      <c r="S42" s="1097">
        <v>368793</v>
      </c>
      <c r="T42" s="1097">
        <v>226791</v>
      </c>
      <c r="U42" s="1097">
        <v>396884</v>
      </c>
    </row>
    <row r="43" spans="1:21" ht="21.95" customHeight="1">
      <c r="A43" s="1092">
        <v>1</v>
      </c>
      <c r="B43" s="1093" t="s">
        <v>251</v>
      </c>
      <c r="C43" s="1094" t="s">
        <v>252</v>
      </c>
      <c r="D43" s="1094" t="s">
        <v>658</v>
      </c>
      <c r="E43" s="1095" t="s">
        <v>331</v>
      </c>
      <c r="F43">
        <v>2</v>
      </c>
      <c r="G43" s="1096" t="s">
        <v>31</v>
      </c>
      <c r="H43" s="1097">
        <v>81500</v>
      </c>
      <c r="I43" s="1097">
        <v>142626</v>
      </c>
      <c r="J43" s="1097">
        <v>107711</v>
      </c>
      <c r="K43" s="1097">
        <v>188494</v>
      </c>
      <c r="L43" s="1097">
        <v>129486</v>
      </c>
      <c r="M43" s="1097">
        <v>226601</v>
      </c>
      <c r="N43" s="1097">
        <v>156909</v>
      </c>
      <c r="O43" s="1097">
        <v>274590</v>
      </c>
      <c r="P43" s="1097">
        <v>186817</v>
      </c>
      <c r="Q43" s="1097">
        <v>326930</v>
      </c>
      <c r="R43" s="1097">
        <v>206074</v>
      </c>
      <c r="S43" s="1097">
        <v>360629</v>
      </c>
      <c r="T43" s="1097">
        <v>224164</v>
      </c>
      <c r="U43" s="1097">
        <v>392288</v>
      </c>
    </row>
    <row r="44" spans="1:21" ht="21.95" customHeight="1">
      <c r="A44" s="1092">
        <v>1</v>
      </c>
      <c r="B44" s="1093" t="s">
        <v>251</v>
      </c>
      <c r="C44" s="1094" t="s">
        <v>252</v>
      </c>
      <c r="D44" s="1094" t="s">
        <v>658</v>
      </c>
      <c r="E44" s="1095" t="s">
        <v>331</v>
      </c>
      <c r="F44">
        <v>3</v>
      </c>
      <c r="G44" s="1096" t="s">
        <v>58</v>
      </c>
      <c r="H44" s="1097">
        <v>66461</v>
      </c>
      <c r="I44" s="1097">
        <v>116306</v>
      </c>
      <c r="J44" s="1097">
        <v>91752</v>
      </c>
      <c r="K44" s="1097">
        <v>160566</v>
      </c>
      <c r="L44" s="1097">
        <v>116300</v>
      </c>
      <c r="M44" s="1097">
        <v>203525</v>
      </c>
      <c r="N44" s="1097">
        <v>151739</v>
      </c>
      <c r="O44" s="1097">
        <v>265544</v>
      </c>
      <c r="P44" s="1097">
        <v>189129</v>
      </c>
      <c r="Q44" s="1097">
        <v>330976</v>
      </c>
      <c r="R44" s="1097">
        <v>212838</v>
      </c>
      <c r="S44" s="1097">
        <v>372467</v>
      </c>
      <c r="T44" s="1097">
        <v>236197</v>
      </c>
      <c r="U44" s="1097">
        <v>413344</v>
      </c>
    </row>
    <row r="45" spans="1:21" ht="21.95" customHeight="1">
      <c r="A45" s="1092">
        <v>1</v>
      </c>
      <c r="B45" s="1093" t="s">
        <v>251</v>
      </c>
      <c r="C45" s="1094" t="s">
        <v>252</v>
      </c>
      <c r="D45" s="1094" t="s">
        <v>658</v>
      </c>
      <c r="E45" s="1095" t="s">
        <v>331</v>
      </c>
      <c r="F45">
        <v>4</v>
      </c>
      <c r="G45" s="1096" t="s">
        <v>33</v>
      </c>
      <c r="H45" s="1097">
        <v>77226</v>
      </c>
      <c r="I45" s="1097">
        <v>123561</v>
      </c>
      <c r="J45" s="1097">
        <v>108116</v>
      </c>
      <c r="K45" s="1097">
        <v>172986</v>
      </c>
      <c r="L45" s="1097">
        <v>139006</v>
      </c>
      <c r="M45" s="1097">
        <v>222410</v>
      </c>
      <c r="N45" s="1097">
        <v>185342</v>
      </c>
      <c r="O45" s="1097">
        <v>296547</v>
      </c>
      <c r="P45" s="1097">
        <v>231677</v>
      </c>
      <c r="Q45" s="1097">
        <v>370684</v>
      </c>
      <c r="R45" s="1097">
        <v>262568</v>
      </c>
      <c r="S45" s="1097">
        <v>420108</v>
      </c>
      <c r="T45" s="1097">
        <v>293458</v>
      </c>
      <c r="U45" s="1097">
        <v>469533</v>
      </c>
    </row>
    <row r="46" spans="1:21" ht="22.5" customHeight="1">
      <c r="A46" s="1092">
        <v>1</v>
      </c>
      <c r="B46" s="1093" t="s">
        <v>251</v>
      </c>
      <c r="C46" s="1094" t="s">
        <v>252</v>
      </c>
      <c r="D46" s="1094" t="s">
        <v>658</v>
      </c>
      <c r="E46" s="1095" t="s">
        <v>1170</v>
      </c>
      <c r="F46">
        <v>1</v>
      </c>
      <c r="G46" s="1096" t="s">
        <v>240</v>
      </c>
      <c r="H46" s="1097">
        <v>86233</v>
      </c>
      <c r="I46" s="1097">
        <v>150908</v>
      </c>
      <c r="J46" s="1097">
        <v>113676</v>
      </c>
      <c r="K46" s="1097">
        <v>198934</v>
      </c>
      <c r="L46" s="1097">
        <v>136303</v>
      </c>
      <c r="M46" s="1097">
        <v>238530</v>
      </c>
      <c r="N46" s="1097">
        <v>164294</v>
      </c>
      <c r="O46" s="1097">
        <v>287515</v>
      </c>
      <c r="P46" s="1097">
        <v>193761</v>
      </c>
      <c r="Q46" s="1097">
        <v>339082</v>
      </c>
      <c r="R46" s="1097">
        <v>211830</v>
      </c>
      <c r="S46" s="1097">
        <v>370703</v>
      </c>
      <c r="T46" s="1097">
        <v>227969</v>
      </c>
      <c r="U46" s="1097">
        <v>398945</v>
      </c>
    </row>
    <row r="47" spans="1:21" ht="21.95" customHeight="1">
      <c r="A47" s="1092">
        <v>1</v>
      </c>
      <c r="B47" s="1093" t="s">
        <v>251</v>
      </c>
      <c r="C47" s="1094" t="s">
        <v>252</v>
      </c>
      <c r="D47" s="1094" t="s">
        <v>658</v>
      </c>
      <c r="E47" s="1095" t="s">
        <v>1170</v>
      </c>
      <c r="F47">
        <v>2</v>
      </c>
      <c r="G47" s="1096" t="s">
        <v>31</v>
      </c>
      <c r="H47" s="1097">
        <v>81847</v>
      </c>
      <c r="I47" s="1097">
        <v>143232</v>
      </c>
      <c r="J47" s="1097">
        <v>108186</v>
      </c>
      <c r="K47" s="1097">
        <v>189326</v>
      </c>
      <c r="L47" s="1097">
        <v>130086</v>
      </c>
      <c r="M47" s="1097">
        <v>227650</v>
      </c>
      <c r="N47" s="1097">
        <v>157683</v>
      </c>
      <c r="O47" s="1097">
        <v>275946</v>
      </c>
      <c r="P47" s="1097">
        <v>187757</v>
      </c>
      <c r="Q47" s="1097">
        <v>328575</v>
      </c>
      <c r="R47" s="1097">
        <v>207121</v>
      </c>
      <c r="S47" s="1097">
        <v>362461</v>
      </c>
      <c r="T47" s="1097">
        <v>225317</v>
      </c>
      <c r="U47" s="1097">
        <v>394305</v>
      </c>
    </row>
    <row r="48" spans="1:21" ht="21.95" customHeight="1">
      <c r="A48" s="1092">
        <v>1</v>
      </c>
      <c r="B48" s="1093" t="s">
        <v>251</v>
      </c>
      <c r="C48" s="1094" t="s">
        <v>252</v>
      </c>
      <c r="D48" s="1094" t="s">
        <v>658</v>
      </c>
      <c r="E48" s="1095" t="s">
        <v>1170</v>
      </c>
      <c r="F48">
        <v>3</v>
      </c>
      <c r="G48" s="1096" t="s">
        <v>58</v>
      </c>
      <c r="H48" s="1097">
        <v>66709</v>
      </c>
      <c r="I48" s="1097">
        <v>116741</v>
      </c>
      <c r="J48" s="1097">
        <v>92087</v>
      </c>
      <c r="K48" s="1097">
        <v>161153</v>
      </c>
      <c r="L48" s="1097">
        <v>116715</v>
      </c>
      <c r="M48" s="1097">
        <v>204252</v>
      </c>
      <c r="N48" s="1097">
        <v>152261</v>
      </c>
      <c r="O48" s="1097">
        <v>266456</v>
      </c>
      <c r="P48" s="1097">
        <v>189776</v>
      </c>
      <c r="Q48" s="1097">
        <v>332108</v>
      </c>
      <c r="R48" s="1097">
        <v>213557</v>
      </c>
      <c r="S48" s="1097">
        <v>373725</v>
      </c>
      <c r="T48" s="1097">
        <v>236984</v>
      </c>
      <c r="U48" s="1097">
        <v>414722</v>
      </c>
    </row>
    <row r="49" spans="1:21" ht="21.95" customHeight="1">
      <c r="A49" s="1092">
        <v>1</v>
      </c>
      <c r="B49" s="1093" t="s">
        <v>251</v>
      </c>
      <c r="C49" s="1094" t="s">
        <v>252</v>
      </c>
      <c r="D49" s="1094" t="s">
        <v>658</v>
      </c>
      <c r="E49" s="1095" t="s">
        <v>1170</v>
      </c>
      <c r="F49">
        <v>4</v>
      </c>
      <c r="G49" s="1096" t="s">
        <v>33</v>
      </c>
      <c r="H49" s="1097">
        <v>77602</v>
      </c>
      <c r="I49" s="1097">
        <v>124164</v>
      </c>
      <c r="J49" s="1097">
        <v>108643</v>
      </c>
      <c r="K49" s="1097">
        <v>173829</v>
      </c>
      <c r="L49" s="1097">
        <v>139684</v>
      </c>
      <c r="M49" s="1097">
        <v>223494</v>
      </c>
      <c r="N49" s="1097">
        <v>186245</v>
      </c>
      <c r="O49" s="1097">
        <v>297993</v>
      </c>
      <c r="P49" s="1097">
        <v>232807</v>
      </c>
      <c r="Q49" s="1097">
        <v>372491</v>
      </c>
      <c r="R49" s="1097">
        <v>263848</v>
      </c>
      <c r="S49" s="1097">
        <v>422156</v>
      </c>
      <c r="T49" s="1097">
        <v>294888</v>
      </c>
      <c r="U49" s="1097">
        <v>471821</v>
      </c>
    </row>
    <row r="50" spans="1:21" ht="22.5" customHeight="1">
      <c r="A50" s="1092">
        <v>1</v>
      </c>
      <c r="B50" s="1093" t="s">
        <v>251</v>
      </c>
      <c r="C50" s="1094" t="s">
        <v>252</v>
      </c>
      <c r="D50" s="1094" t="s">
        <v>658</v>
      </c>
      <c r="E50" s="1095" t="s">
        <v>627</v>
      </c>
      <c r="F50">
        <v>1</v>
      </c>
      <c r="G50" s="1096" t="s">
        <v>240</v>
      </c>
      <c r="H50" s="1097">
        <v>85845</v>
      </c>
      <c r="I50" s="1097">
        <v>150230</v>
      </c>
      <c r="J50" s="1097">
        <v>113149</v>
      </c>
      <c r="K50" s="1097">
        <v>198011</v>
      </c>
      <c r="L50" s="1097">
        <v>135645</v>
      </c>
      <c r="M50" s="1097">
        <v>237379</v>
      </c>
      <c r="N50" s="1097">
        <v>163457</v>
      </c>
      <c r="O50" s="1097">
        <v>286050</v>
      </c>
      <c r="P50" s="1097">
        <v>192764</v>
      </c>
      <c r="Q50" s="1097">
        <v>337338</v>
      </c>
      <c r="R50" s="1097">
        <v>210739</v>
      </c>
      <c r="S50" s="1097">
        <v>368793</v>
      </c>
      <c r="T50" s="1097">
        <v>226791</v>
      </c>
      <c r="U50" s="1097">
        <v>396884</v>
      </c>
    </row>
    <row r="51" spans="1:21" ht="21.95" customHeight="1">
      <c r="A51" s="1092">
        <v>1</v>
      </c>
      <c r="B51" s="1093" t="s">
        <v>251</v>
      </c>
      <c r="C51" s="1094" t="s">
        <v>252</v>
      </c>
      <c r="D51" s="1094" t="s">
        <v>658</v>
      </c>
      <c r="E51" s="1095" t="s">
        <v>627</v>
      </c>
      <c r="F51">
        <v>2</v>
      </c>
      <c r="G51" s="1096" t="s">
        <v>31</v>
      </c>
      <c r="H51" s="1097">
        <v>81500</v>
      </c>
      <c r="I51" s="1097">
        <v>142626</v>
      </c>
      <c r="J51" s="1097">
        <v>107711</v>
      </c>
      <c r="K51" s="1097">
        <v>188494</v>
      </c>
      <c r="L51" s="1097">
        <v>129486</v>
      </c>
      <c r="M51" s="1097">
        <v>226601</v>
      </c>
      <c r="N51" s="1097">
        <v>156909</v>
      </c>
      <c r="O51" s="1097">
        <v>274590</v>
      </c>
      <c r="P51" s="1097">
        <v>186817</v>
      </c>
      <c r="Q51" s="1097">
        <v>326930</v>
      </c>
      <c r="R51" s="1097">
        <v>206074</v>
      </c>
      <c r="S51" s="1097">
        <v>360629</v>
      </c>
      <c r="T51" s="1097">
        <v>224164</v>
      </c>
      <c r="U51" s="1097">
        <v>392288</v>
      </c>
    </row>
    <row r="52" spans="1:21" ht="21.95" customHeight="1">
      <c r="A52" s="1092">
        <v>1</v>
      </c>
      <c r="B52" s="1093" t="s">
        <v>251</v>
      </c>
      <c r="C52" s="1094" t="s">
        <v>252</v>
      </c>
      <c r="D52" s="1094" t="s">
        <v>658</v>
      </c>
      <c r="E52" s="1095" t="s">
        <v>627</v>
      </c>
      <c r="F52">
        <v>3</v>
      </c>
      <c r="G52" s="1096" t="s">
        <v>58</v>
      </c>
      <c r="H52" s="1097">
        <v>66461</v>
      </c>
      <c r="I52" s="1097">
        <v>116306</v>
      </c>
      <c r="J52" s="1097">
        <v>91752</v>
      </c>
      <c r="K52" s="1097">
        <v>160566</v>
      </c>
      <c r="L52" s="1097">
        <v>116300</v>
      </c>
      <c r="M52" s="1097">
        <v>203525</v>
      </c>
      <c r="N52" s="1097">
        <v>151739</v>
      </c>
      <c r="O52" s="1097">
        <v>265544</v>
      </c>
      <c r="P52" s="1097">
        <v>189129</v>
      </c>
      <c r="Q52" s="1097">
        <v>330976</v>
      </c>
      <c r="R52" s="1097">
        <v>212838</v>
      </c>
      <c r="S52" s="1097">
        <v>372467</v>
      </c>
      <c r="T52" s="1097">
        <v>236197</v>
      </c>
      <c r="U52" s="1097">
        <v>413344</v>
      </c>
    </row>
    <row r="53" spans="1:21" ht="21.95" customHeight="1">
      <c r="A53" s="1092">
        <v>1</v>
      </c>
      <c r="B53" s="1093" t="s">
        <v>251</v>
      </c>
      <c r="C53" s="1094" t="s">
        <v>252</v>
      </c>
      <c r="D53" s="1094" t="s">
        <v>658</v>
      </c>
      <c r="E53" s="1095" t="s">
        <v>627</v>
      </c>
      <c r="F53">
        <v>4</v>
      </c>
      <c r="G53" s="1096" t="s">
        <v>33</v>
      </c>
      <c r="H53" s="1097">
        <v>77226</v>
      </c>
      <c r="I53" s="1097">
        <v>123561</v>
      </c>
      <c r="J53" s="1097">
        <v>108116</v>
      </c>
      <c r="K53" s="1097">
        <v>172986</v>
      </c>
      <c r="L53" s="1097">
        <v>139006</v>
      </c>
      <c r="M53" s="1097">
        <v>222410</v>
      </c>
      <c r="N53" s="1097">
        <v>185342</v>
      </c>
      <c r="O53" s="1097">
        <v>296547</v>
      </c>
      <c r="P53" s="1097">
        <v>231677</v>
      </c>
      <c r="Q53" s="1097">
        <v>370684</v>
      </c>
      <c r="R53" s="1097">
        <v>262568</v>
      </c>
      <c r="S53" s="1097">
        <v>420108</v>
      </c>
      <c r="T53" s="1097">
        <v>293458</v>
      </c>
      <c r="U53" s="1097">
        <v>469533</v>
      </c>
    </row>
    <row r="54" spans="1:21" ht="22.5" customHeight="1">
      <c r="A54" s="1092">
        <v>1</v>
      </c>
      <c r="B54" s="1093" t="s">
        <v>251</v>
      </c>
      <c r="C54" s="1094" t="s">
        <v>252</v>
      </c>
      <c r="D54" s="1094" t="s">
        <v>658</v>
      </c>
      <c r="E54" s="1095" t="s">
        <v>1171</v>
      </c>
      <c r="F54">
        <v>1</v>
      </c>
      <c r="G54" s="1096" t="s">
        <v>240</v>
      </c>
      <c r="H54" s="1097">
        <v>80310</v>
      </c>
      <c r="I54" s="1097">
        <v>140543</v>
      </c>
      <c r="J54" s="1097">
        <v>105847</v>
      </c>
      <c r="K54" s="1097">
        <v>185231</v>
      </c>
      <c r="L54" s="1097">
        <v>126879</v>
      </c>
      <c r="M54" s="1097">
        <v>222039</v>
      </c>
      <c r="N54" s="1097">
        <v>152875</v>
      </c>
      <c r="O54" s="1097">
        <v>267530</v>
      </c>
      <c r="P54" s="1097">
        <v>180281</v>
      </c>
      <c r="Q54" s="1097">
        <v>315491</v>
      </c>
      <c r="R54" s="1097">
        <v>197090</v>
      </c>
      <c r="S54" s="1097">
        <v>344908</v>
      </c>
      <c r="T54" s="1097">
        <v>212101</v>
      </c>
      <c r="U54" s="1097">
        <v>371177</v>
      </c>
    </row>
    <row r="55" spans="1:21" ht="21.95" customHeight="1">
      <c r="A55" s="1092">
        <v>1</v>
      </c>
      <c r="B55" s="1093" t="s">
        <v>251</v>
      </c>
      <c r="C55" s="1094" t="s">
        <v>252</v>
      </c>
      <c r="D55" s="1094" t="s">
        <v>658</v>
      </c>
      <c r="E55" s="1095" t="s">
        <v>1171</v>
      </c>
      <c r="F55">
        <v>2</v>
      </c>
      <c r="G55" s="1096" t="s">
        <v>31</v>
      </c>
      <c r="H55" s="1097">
        <v>76255</v>
      </c>
      <c r="I55" s="1097">
        <v>133447</v>
      </c>
      <c r="J55" s="1097">
        <v>100771</v>
      </c>
      <c r="K55" s="1097">
        <v>176349</v>
      </c>
      <c r="L55" s="1097">
        <v>121131</v>
      </c>
      <c r="M55" s="1097">
        <v>211980</v>
      </c>
      <c r="N55" s="1097">
        <v>146763</v>
      </c>
      <c r="O55" s="1097">
        <v>256835</v>
      </c>
      <c r="P55" s="1097">
        <v>174730</v>
      </c>
      <c r="Q55" s="1097">
        <v>305777</v>
      </c>
      <c r="R55" s="1097">
        <v>192736</v>
      </c>
      <c r="S55" s="1097">
        <v>337288</v>
      </c>
      <c r="T55" s="1097">
        <v>209650</v>
      </c>
      <c r="U55" s="1097">
        <v>366887</v>
      </c>
    </row>
    <row r="56" spans="1:21" ht="21.95" customHeight="1">
      <c r="A56" s="1092">
        <v>1</v>
      </c>
      <c r="B56" s="1093" t="s">
        <v>251</v>
      </c>
      <c r="C56" s="1094" t="s">
        <v>252</v>
      </c>
      <c r="D56" s="1094" t="s">
        <v>658</v>
      </c>
      <c r="E56" s="1095" t="s">
        <v>1171</v>
      </c>
      <c r="F56">
        <v>3</v>
      </c>
      <c r="G56" s="1096" t="s">
        <v>58</v>
      </c>
      <c r="H56" s="1097">
        <v>62198</v>
      </c>
      <c r="I56" s="1097">
        <v>108847</v>
      </c>
      <c r="J56" s="1097">
        <v>85871</v>
      </c>
      <c r="K56" s="1097">
        <v>150274</v>
      </c>
      <c r="L56" s="1097">
        <v>108850</v>
      </c>
      <c r="M56" s="1097">
        <v>190487</v>
      </c>
      <c r="N56" s="1097">
        <v>142027</v>
      </c>
      <c r="O56" s="1097">
        <v>248548</v>
      </c>
      <c r="P56" s="1097">
        <v>177026</v>
      </c>
      <c r="Q56" s="1097">
        <v>309795</v>
      </c>
      <c r="R56" s="1097">
        <v>199222</v>
      </c>
      <c r="S56" s="1097">
        <v>348638</v>
      </c>
      <c r="T56" s="1097">
        <v>221090</v>
      </c>
      <c r="U56" s="1097">
        <v>386908</v>
      </c>
    </row>
    <row r="57" spans="1:21" ht="21.95" customHeight="1">
      <c r="A57" s="1092">
        <v>1</v>
      </c>
      <c r="B57" s="1093" t="s">
        <v>251</v>
      </c>
      <c r="C57" s="1094" t="s">
        <v>252</v>
      </c>
      <c r="D57" s="1094" t="s">
        <v>658</v>
      </c>
      <c r="E57" s="1095" t="s">
        <v>1171</v>
      </c>
      <c r="F57">
        <v>4</v>
      </c>
      <c r="G57" s="1096" t="s">
        <v>33</v>
      </c>
      <c r="H57" s="1097">
        <v>72234</v>
      </c>
      <c r="I57" s="1097">
        <v>115575</v>
      </c>
      <c r="J57" s="1097">
        <v>101128</v>
      </c>
      <c r="K57" s="1097">
        <v>161805</v>
      </c>
      <c r="L57" s="1097">
        <v>130022</v>
      </c>
      <c r="M57" s="1097">
        <v>208035</v>
      </c>
      <c r="N57" s="1097">
        <v>173363</v>
      </c>
      <c r="O57" s="1097">
        <v>277380</v>
      </c>
      <c r="P57" s="1097">
        <v>216703</v>
      </c>
      <c r="Q57" s="1097">
        <v>346725</v>
      </c>
      <c r="R57" s="1097">
        <v>245597</v>
      </c>
      <c r="S57" s="1097">
        <v>392955</v>
      </c>
      <c r="T57" s="1097">
        <v>274491</v>
      </c>
      <c r="U57" s="1097">
        <v>439185</v>
      </c>
    </row>
    <row r="58" spans="1:21" ht="22.5" customHeight="1">
      <c r="A58" s="1092">
        <v>1</v>
      </c>
      <c r="B58" s="1093" t="s">
        <v>251</v>
      </c>
      <c r="C58" s="1094" t="s">
        <v>253</v>
      </c>
      <c r="D58" s="1094" t="s">
        <v>659</v>
      </c>
      <c r="E58" s="1095" t="s">
        <v>254</v>
      </c>
      <c r="F58">
        <v>1</v>
      </c>
      <c r="G58" s="1096" t="s">
        <v>240</v>
      </c>
      <c r="H58" s="1097">
        <v>108150</v>
      </c>
      <c r="I58" s="1097">
        <v>189263</v>
      </c>
      <c r="J58" s="1097">
        <v>142508</v>
      </c>
      <c r="K58" s="1097">
        <v>249389</v>
      </c>
      <c r="L58" s="1097">
        <v>170778</v>
      </c>
      <c r="M58" s="1097">
        <v>298862</v>
      </c>
      <c r="N58" s="1097">
        <v>205686</v>
      </c>
      <c r="O58" s="1097">
        <v>359950</v>
      </c>
      <c r="P58" s="1097">
        <v>242542</v>
      </c>
      <c r="Q58" s="1097">
        <v>424449</v>
      </c>
      <c r="R58" s="1097">
        <v>265153</v>
      </c>
      <c r="S58" s="1097">
        <v>464018</v>
      </c>
      <c r="T58" s="1097">
        <v>285343</v>
      </c>
      <c r="U58" s="1097">
        <v>499350</v>
      </c>
    </row>
    <row r="59" spans="1:21" ht="21.95" customHeight="1">
      <c r="A59" s="1092">
        <v>1</v>
      </c>
      <c r="B59" s="1093" t="s">
        <v>251</v>
      </c>
      <c r="C59" s="1094" t="s">
        <v>253</v>
      </c>
      <c r="D59" s="1094" t="s">
        <v>659</v>
      </c>
      <c r="E59" s="1095" t="s">
        <v>254</v>
      </c>
      <c r="F59">
        <v>2</v>
      </c>
      <c r="G59" s="1096" t="s">
        <v>31</v>
      </c>
      <c r="H59" s="1097">
        <v>102729</v>
      </c>
      <c r="I59" s="1097">
        <v>179776</v>
      </c>
      <c r="J59" s="1097">
        <v>135723</v>
      </c>
      <c r="K59" s="1097">
        <v>237516</v>
      </c>
      <c r="L59" s="1097">
        <v>163095</v>
      </c>
      <c r="M59" s="1097">
        <v>285416</v>
      </c>
      <c r="N59" s="1097">
        <v>197516</v>
      </c>
      <c r="O59" s="1097">
        <v>345653</v>
      </c>
      <c r="P59" s="1097">
        <v>235123</v>
      </c>
      <c r="Q59" s="1097">
        <v>411465</v>
      </c>
      <c r="R59" s="1097">
        <v>259333</v>
      </c>
      <c r="S59" s="1097">
        <v>453833</v>
      </c>
      <c r="T59" s="1097">
        <v>282066</v>
      </c>
      <c r="U59" s="1097">
        <v>493615</v>
      </c>
    </row>
    <row r="60" spans="1:21" ht="21.95" customHeight="1">
      <c r="A60" s="1092">
        <v>1</v>
      </c>
      <c r="B60" s="1093" t="s">
        <v>251</v>
      </c>
      <c r="C60" s="1094" t="s">
        <v>253</v>
      </c>
      <c r="D60" s="1094" t="s">
        <v>659</v>
      </c>
      <c r="E60" s="1095" t="s">
        <v>254</v>
      </c>
      <c r="F60">
        <v>3</v>
      </c>
      <c r="G60" s="1096" t="s">
        <v>58</v>
      </c>
      <c r="H60" s="1097">
        <v>83856</v>
      </c>
      <c r="I60" s="1097">
        <v>146748</v>
      </c>
      <c r="J60" s="1097">
        <v>115785</v>
      </c>
      <c r="K60" s="1097">
        <v>202624</v>
      </c>
      <c r="L60" s="1097">
        <v>146787</v>
      </c>
      <c r="M60" s="1097">
        <v>256877</v>
      </c>
      <c r="N60" s="1097">
        <v>191564</v>
      </c>
      <c r="O60" s="1097">
        <v>335237</v>
      </c>
      <c r="P60" s="1097">
        <v>238775</v>
      </c>
      <c r="Q60" s="1097">
        <v>417857</v>
      </c>
      <c r="R60" s="1097">
        <v>268730</v>
      </c>
      <c r="S60" s="1097">
        <v>470278</v>
      </c>
      <c r="T60" s="1097">
        <v>298248</v>
      </c>
      <c r="U60" s="1097">
        <v>521934</v>
      </c>
    </row>
    <row r="61" spans="1:21" ht="21.95" customHeight="1">
      <c r="A61" s="1092">
        <v>1</v>
      </c>
      <c r="B61" s="1093" t="s">
        <v>251</v>
      </c>
      <c r="C61" s="1094" t="s">
        <v>253</v>
      </c>
      <c r="D61" s="1094" t="s">
        <v>659</v>
      </c>
      <c r="E61" s="1095" t="s">
        <v>254</v>
      </c>
      <c r="F61">
        <v>4</v>
      </c>
      <c r="G61" s="1096" t="s">
        <v>33</v>
      </c>
      <c r="H61" s="1097">
        <v>97223</v>
      </c>
      <c r="I61" s="1097">
        <v>155558</v>
      </c>
      <c r="J61" s="1097">
        <v>136113</v>
      </c>
      <c r="K61" s="1097">
        <v>217781</v>
      </c>
      <c r="L61" s="1097">
        <v>175002</v>
      </c>
      <c r="M61" s="1097">
        <v>280004</v>
      </c>
      <c r="N61" s="1097">
        <v>233336</v>
      </c>
      <c r="O61" s="1097">
        <v>373338</v>
      </c>
      <c r="P61" s="1097">
        <v>291670</v>
      </c>
      <c r="Q61" s="1097">
        <v>466673</v>
      </c>
      <c r="R61" s="1097">
        <v>330560</v>
      </c>
      <c r="S61" s="1097">
        <v>528896</v>
      </c>
      <c r="T61" s="1097">
        <v>369449</v>
      </c>
      <c r="U61" s="1097">
        <v>591119</v>
      </c>
    </row>
    <row r="62" spans="1:21" ht="22.5" customHeight="1">
      <c r="A62" s="1092">
        <v>1</v>
      </c>
      <c r="B62" s="1093" t="s">
        <v>251</v>
      </c>
      <c r="C62" s="1094" t="s">
        <v>253</v>
      </c>
      <c r="D62" s="1094" t="s">
        <v>659</v>
      </c>
      <c r="E62" s="1095" t="s">
        <v>255</v>
      </c>
      <c r="F62">
        <v>1</v>
      </c>
      <c r="G62" s="1096" t="s">
        <v>240</v>
      </c>
      <c r="H62" s="1097">
        <v>101146</v>
      </c>
      <c r="I62" s="1097">
        <v>177006</v>
      </c>
      <c r="J62" s="1097">
        <v>133171</v>
      </c>
      <c r="K62" s="1097">
        <v>233049</v>
      </c>
      <c r="L62" s="1097">
        <v>159416</v>
      </c>
      <c r="M62" s="1097">
        <v>278978</v>
      </c>
      <c r="N62" s="1097">
        <v>191704</v>
      </c>
      <c r="O62" s="1097">
        <v>335482</v>
      </c>
      <c r="P62" s="1097">
        <v>225994</v>
      </c>
      <c r="Q62" s="1097">
        <v>395490</v>
      </c>
      <c r="R62" s="1097">
        <v>247048</v>
      </c>
      <c r="S62" s="1097">
        <v>432334</v>
      </c>
      <c r="T62" s="1097">
        <v>265839</v>
      </c>
      <c r="U62" s="1097">
        <v>465218</v>
      </c>
    </row>
    <row r="63" spans="1:21" ht="21.95" customHeight="1">
      <c r="A63" s="1092">
        <v>1</v>
      </c>
      <c r="B63" s="1093" t="s">
        <v>251</v>
      </c>
      <c r="C63" s="1094" t="s">
        <v>253</v>
      </c>
      <c r="D63" s="1094" t="s">
        <v>659</v>
      </c>
      <c r="E63" s="1095" t="s">
        <v>255</v>
      </c>
      <c r="F63">
        <v>2</v>
      </c>
      <c r="G63" s="1096" t="s">
        <v>31</v>
      </c>
      <c r="H63" s="1097">
        <v>96222</v>
      </c>
      <c r="I63" s="1097">
        <v>168388</v>
      </c>
      <c r="J63" s="1097">
        <v>127008</v>
      </c>
      <c r="K63" s="1097">
        <v>222263</v>
      </c>
      <c r="L63" s="1097">
        <v>152436</v>
      </c>
      <c r="M63" s="1097">
        <v>266764</v>
      </c>
      <c r="N63" s="1097">
        <v>184283</v>
      </c>
      <c r="O63" s="1097">
        <v>322495</v>
      </c>
      <c r="P63" s="1097">
        <v>219254</v>
      </c>
      <c r="Q63" s="1097">
        <v>383694</v>
      </c>
      <c r="R63" s="1097">
        <v>241761</v>
      </c>
      <c r="S63" s="1097">
        <v>423081</v>
      </c>
      <c r="T63" s="1097">
        <v>262862</v>
      </c>
      <c r="U63" s="1097">
        <v>460009</v>
      </c>
    </row>
    <row r="64" spans="1:21" ht="21.95" customHeight="1">
      <c r="A64" s="1092">
        <v>1</v>
      </c>
      <c r="B64" s="1093" t="s">
        <v>251</v>
      </c>
      <c r="C64" s="1094" t="s">
        <v>253</v>
      </c>
      <c r="D64" s="1094" t="s">
        <v>659</v>
      </c>
      <c r="E64" s="1095" t="s">
        <v>255</v>
      </c>
      <c r="F64">
        <v>3</v>
      </c>
      <c r="G64" s="1096" t="s">
        <v>58</v>
      </c>
      <c r="H64" s="1097">
        <v>78773</v>
      </c>
      <c r="I64" s="1097">
        <v>137854</v>
      </c>
      <c r="J64" s="1097">
        <v>108818</v>
      </c>
      <c r="K64" s="1097">
        <v>190431</v>
      </c>
      <c r="L64" s="1097">
        <v>138019</v>
      </c>
      <c r="M64" s="1097">
        <v>241533</v>
      </c>
      <c r="N64" s="1097">
        <v>180254</v>
      </c>
      <c r="O64" s="1097">
        <v>315444</v>
      </c>
      <c r="P64" s="1097">
        <v>224700</v>
      </c>
      <c r="Q64" s="1097">
        <v>393225</v>
      </c>
      <c r="R64" s="1097">
        <v>252951</v>
      </c>
      <c r="S64" s="1097">
        <v>442664</v>
      </c>
      <c r="T64" s="1097">
        <v>280804</v>
      </c>
      <c r="U64" s="1097">
        <v>491407</v>
      </c>
    </row>
    <row r="65" spans="1:21" ht="21.95" customHeight="1">
      <c r="A65" s="1092">
        <v>1</v>
      </c>
      <c r="B65" s="1093" t="s">
        <v>251</v>
      </c>
      <c r="C65" s="1094" t="s">
        <v>253</v>
      </c>
      <c r="D65" s="1094" t="s">
        <v>659</v>
      </c>
      <c r="E65" s="1095" t="s">
        <v>255</v>
      </c>
      <c r="F65">
        <v>4</v>
      </c>
      <c r="G65" s="1096" t="s">
        <v>33</v>
      </c>
      <c r="H65" s="1097">
        <v>90743</v>
      </c>
      <c r="I65" s="1097">
        <v>145188</v>
      </c>
      <c r="J65" s="1097">
        <v>127040</v>
      </c>
      <c r="K65" s="1097">
        <v>203263</v>
      </c>
      <c r="L65" s="1097">
        <v>163337</v>
      </c>
      <c r="M65" s="1097">
        <v>261339</v>
      </c>
      <c r="N65" s="1097">
        <v>217782</v>
      </c>
      <c r="O65" s="1097">
        <v>348451</v>
      </c>
      <c r="P65" s="1097">
        <v>272228</v>
      </c>
      <c r="Q65" s="1097">
        <v>435564</v>
      </c>
      <c r="R65" s="1097">
        <v>308525</v>
      </c>
      <c r="S65" s="1097">
        <v>493640</v>
      </c>
      <c r="T65" s="1097">
        <v>344822</v>
      </c>
      <c r="U65" s="1097">
        <v>551715</v>
      </c>
    </row>
    <row r="66" spans="1:21" ht="22.5" customHeight="1">
      <c r="A66" s="1092">
        <v>1</v>
      </c>
      <c r="B66" s="1093" t="s">
        <v>251</v>
      </c>
      <c r="C66" s="1094" t="s">
        <v>253</v>
      </c>
      <c r="D66" s="1094" t="s">
        <v>659</v>
      </c>
      <c r="E66" s="1095" t="s">
        <v>256</v>
      </c>
      <c r="F66">
        <v>1</v>
      </c>
      <c r="G66" s="1096" t="s">
        <v>240</v>
      </c>
      <c r="H66" s="1097">
        <v>98737</v>
      </c>
      <c r="I66" s="1097">
        <v>172790</v>
      </c>
      <c r="J66" s="1097">
        <v>129932</v>
      </c>
      <c r="K66" s="1097">
        <v>227382</v>
      </c>
      <c r="L66" s="1097">
        <v>155433</v>
      </c>
      <c r="M66" s="1097">
        <v>272007</v>
      </c>
      <c r="N66" s="1097">
        <v>186731</v>
      </c>
      <c r="O66" s="1097">
        <v>326779</v>
      </c>
      <c r="P66" s="1097">
        <v>220094</v>
      </c>
      <c r="Q66" s="1097">
        <v>385164</v>
      </c>
      <c r="R66" s="1097">
        <v>240589</v>
      </c>
      <c r="S66" s="1097">
        <v>421031</v>
      </c>
      <c r="T66" s="1097">
        <v>258876</v>
      </c>
      <c r="U66" s="1097">
        <v>453033</v>
      </c>
    </row>
    <row r="67" spans="1:21" ht="21.95" customHeight="1">
      <c r="A67" s="1092">
        <v>1</v>
      </c>
      <c r="B67" s="1093" t="s">
        <v>251</v>
      </c>
      <c r="C67" s="1094" t="s">
        <v>253</v>
      </c>
      <c r="D67" s="1094" t="s">
        <v>659</v>
      </c>
      <c r="E67" s="1095" t="s">
        <v>256</v>
      </c>
      <c r="F67">
        <v>2</v>
      </c>
      <c r="G67" s="1096" t="s">
        <v>31</v>
      </c>
      <c r="H67" s="1097">
        <v>94020</v>
      </c>
      <c r="I67" s="1097">
        <v>164535</v>
      </c>
      <c r="J67" s="1097">
        <v>124028</v>
      </c>
      <c r="K67" s="1097">
        <v>217049</v>
      </c>
      <c r="L67" s="1097">
        <v>148746</v>
      </c>
      <c r="M67" s="1097">
        <v>260306</v>
      </c>
      <c r="N67" s="1097">
        <v>179621</v>
      </c>
      <c r="O67" s="1097">
        <v>314337</v>
      </c>
      <c r="P67" s="1097">
        <v>213637</v>
      </c>
      <c r="Q67" s="1097">
        <v>373864</v>
      </c>
      <c r="R67" s="1097">
        <v>235524</v>
      </c>
      <c r="S67" s="1097">
        <v>412167</v>
      </c>
      <c r="T67" s="1097">
        <v>256024</v>
      </c>
      <c r="U67" s="1097">
        <v>448043</v>
      </c>
    </row>
    <row r="68" spans="1:21" ht="21.95" customHeight="1">
      <c r="A68" s="1092">
        <v>1</v>
      </c>
      <c r="B68" s="1093" t="s">
        <v>251</v>
      </c>
      <c r="C68" s="1094" t="s">
        <v>253</v>
      </c>
      <c r="D68" s="1094" t="s">
        <v>659</v>
      </c>
      <c r="E68" s="1095" t="s">
        <v>256</v>
      </c>
      <c r="F68">
        <v>3</v>
      </c>
      <c r="G68" s="1096" t="s">
        <v>58</v>
      </c>
      <c r="H68" s="1097">
        <v>77112</v>
      </c>
      <c r="I68" s="1097">
        <v>134946</v>
      </c>
      <c r="J68" s="1097">
        <v>106553</v>
      </c>
      <c r="K68" s="1097">
        <v>186467</v>
      </c>
      <c r="L68" s="1097">
        <v>135187</v>
      </c>
      <c r="M68" s="1097">
        <v>236576</v>
      </c>
      <c r="N68" s="1097">
        <v>176636</v>
      </c>
      <c r="O68" s="1097">
        <v>309112</v>
      </c>
      <c r="P68" s="1097">
        <v>220203</v>
      </c>
      <c r="Q68" s="1097">
        <v>385356</v>
      </c>
      <c r="R68" s="1097">
        <v>247926</v>
      </c>
      <c r="S68" s="1097">
        <v>433871</v>
      </c>
      <c r="T68" s="1097">
        <v>275269</v>
      </c>
      <c r="U68" s="1097">
        <v>481720</v>
      </c>
    </row>
    <row r="69" spans="1:21" ht="21.95" customHeight="1">
      <c r="A69" s="1092">
        <v>1</v>
      </c>
      <c r="B69" s="1093" t="s">
        <v>251</v>
      </c>
      <c r="C69" s="1094" t="s">
        <v>253</v>
      </c>
      <c r="D69" s="1094" t="s">
        <v>659</v>
      </c>
      <c r="E69" s="1095" t="s">
        <v>256</v>
      </c>
      <c r="F69">
        <v>4</v>
      </c>
      <c r="G69" s="1096" t="s">
        <v>33</v>
      </c>
      <c r="H69" s="1097">
        <v>88468</v>
      </c>
      <c r="I69" s="1097">
        <v>141548</v>
      </c>
      <c r="J69" s="1097">
        <v>123855</v>
      </c>
      <c r="K69" s="1097">
        <v>198167</v>
      </c>
      <c r="L69" s="1097">
        <v>159242</v>
      </c>
      <c r="M69" s="1097">
        <v>254787</v>
      </c>
      <c r="N69" s="1097">
        <v>212322</v>
      </c>
      <c r="O69" s="1097">
        <v>339716</v>
      </c>
      <c r="P69" s="1097">
        <v>265403</v>
      </c>
      <c r="Q69" s="1097">
        <v>424644</v>
      </c>
      <c r="R69" s="1097">
        <v>300790</v>
      </c>
      <c r="S69" s="1097">
        <v>481264</v>
      </c>
      <c r="T69" s="1097">
        <v>336177</v>
      </c>
      <c r="U69" s="1097">
        <v>537883</v>
      </c>
    </row>
    <row r="70" spans="1:21" ht="22.5" customHeight="1">
      <c r="A70" s="1092">
        <v>1</v>
      </c>
      <c r="B70" s="1093" t="s">
        <v>251</v>
      </c>
      <c r="C70" s="1094" t="s">
        <v>257</v>
      </c>
      <c r="D70" s="1094" t="s">
        <v>660</v>
      </c>
      <c r="E70" s="1095" t="s">
        <v>1172</v>
      </c>
      <c r="F70">
        <v>1</v>
      </c>
      <c r="G70" s="1096" t="s">
        <v>240</v>
      </c>
      <c r="H70" s="1097">
        <v>84847</v>
      </c>
      <c r="I70" s="1097">
        <v>148482</v>
      </c>
      <c r="J70" s="1097">
        <v>111716</v>
      </c>
      <c r="K70" s="1097">
        <v>195503</v>
      </c>
      <c r="L70" s="1097">
        <v>133742</v>
      </c>
      <c r="M70" s="1097">
        <v>234048</v>
      </c>
      <c r="N70" s="1097">
        <v>160844</v>
      </c>
      <c r="O70" s="1097">
        <v>281478</v>
      </c>
      <c r="P70" s="1097">
        <v>189618</v>
      </c>
      <c r="Q70" s="1097">
        <v>331831</v>
      </c>
      <c r="R70" s="1097">
        <v>207284</v>
      </c>
      <c r="S70" s="1097">
        <v>362747</v>
      </c>
      <c r="T70" s="1097">
        <v>223051</v>
      </c>
      <c r="U70" s="1097">
        <v>390339</v>
      </c>
    </row>
    <row r="71" spans="1:21" ht="21.95" customHeight="1">
      <c r="A71" s="1092">
        <v>1</v>
      </c>
      <c r="B71" s="1093" t="s">
        <v>251</v>
      </c>
      <c r="C71" s="1094" t="s">
        <v>257</v>
      </c>
      <c r="D71" s="1094" t="s">
        <v>660</v>
      </c>
      <c r="E71" s="1095" t="s">
        <v>1172</v>
      </c>
      <c r="F71">
        <v>2</v>
      </c>
      <c r="G71" s="1096" t="s">
        <v>31</v>
      </c>
      <c r="H71" s="1097">
        <v>80709</v>
      </c>
      <c r="I71" s="1097">
        <v>141240</v>
      </c>
      <c r="J71" s="1097">
        <v>106537</v>
      </c>
      <c r="K71" s="1097">
        <v>186439</v>
      </c>
      <c r="L71" s="1097">
        <v>127876</v>
      </c>
      <c r="M71" s="1097">
        <v>223784</v>
      </c>
      <c r="N71" s="1097">
        <v>154608</v>
      </c>
      <c r="O71" s="1097">
        <v>270564</v>
      </c>
      <c r="P71" s="1097">
        <v>183954</v>
      </c>
      <c r="Q71" s="1097">
        <v>321919</v>
      </c>
      <c r="R71" s="1097">
        <v>202841</v>
      </c>
      <c r="S71" s="1097">
        <v>354971</v>
      </c>
      <c r="T71" s="1097">
        <v>220550</v>
      </c>
      <c r="U71" s="1097">
        <v>385962</v>
      </c>
    </row>
    <row r="72" spans="1:21" ht="21.95" customHeight="1">
      <c r="A72" s="1092">
        <v>1</v>
      </c>
      <c r="B72" s="1093" t="s">
        <v>251</v>
      </c>
      <c r="C72" s="1094" t="s">
        <v>257</v>
      </c>
      <c r="D72" s="1094" t="s">
        <v>660</v>
      </c>
      <c r="E72" s="1095" t="s">
        <v>1172</v>
      </c>
      <c r="F72">
        <v>3</v>
      </c>
      <c r="G72" s="1096" t="s">
        <v>58</v>
      </c>
      <c r="H72" s="1097">
        <v>66062</v>
      </c>
      <c r="I72" s="1097">
        <v>115608</v>
      </c>
      <c r="J72" s="1097">
        <v>91255</v>
      </c>
      <c r="K72" s="1097">
        <v>159697</v>
      </c>
      <c r="L72" s="1097">
        <v>115740</v>
      </c>
      <c r="M72" s="1097">
        <v>202546</v>
      </c>
      <c r="N72" s="1097">
        <v>151151</v>
      </c>
      <c r="O72" s="1097">
        <v>264515</v>
      </c>
      <c r="P72" s="1097">
        <v>188420</v>
      </c>
      <c r="Q72" s="1097">
        <v>329736</v>
      </c>
      <c r="R72" s="1097">
        <v>212107</v>
      </c>
      <c r="S72" s="1097">
        <v>371187</v>
      </c>
      <c r="T72" s="1097">
        <v>235459</v>
      </c>
      <c r="U72" s="1097">
        <v>412054</v>
      </c>
    </row>
    <row r="73" spans="1:21" ht="21.95" customHeight="1">
      <c r="A73" s="1092">
        <v>1</v>
      </c>
      <c r="B73" s="1093" t="s">
        <v>251</v>
      </c>
      <c r="C73" s="1094" t="s">
        <v>257</v>
      </c>
      <c r="D73" s="1094" t="s">
        <v>660</v>
      </c>
      <c r="E73" s="1095" t="s">
        <v>1172</v>
      </c>
      <c r="F73">
        <v>4</v>
      </c>
      <c r="G73" s="1096" t="s">
        <v>33</v>
      </c>
      <c r="H73" s="1097">
        <v>76129</v>
      </c>
      <c r="I73" s="1097">
        <v>121806</v>
      </c>
      <c r="J73" s="1097">
        <v>106580</v>
      </c>
      <c r="K73" s="1097">
        <v>170529</v>
      </c>
      <c r="L73" s="1097">
        <v>137032</v>
      </c>
      <c r="M73" s="1097">
        <v>219251</v>
      </c>
      <c r="N73" s="1097">
        <v>182709</v>
      </c>
      <c r="O73" s="1097">
        <v>292335</v>
      </c>
      <c r="P73" s="1097">
        <v>228387</v>
      </c>
      <c r="Q73" s="1097">
        <v>365418</v>
      </c>
      <c r="R73" s="1097">
        <v>258838</v>
      </c>
      <c r="S73" s="1097">
        <v>414141</v>
      </c>
      <c r="T73" s="1097">
        <v>289290</v>
      </c>
      <c r="U73" s="1097">
        <v>462863</v>
      </c>
    </row>
    <row r="74" spans="1:21" ht="22.5" customHeight="1">
      <c r="A74" s="1092">
        <v>1</v>
      </c>
      <c r="B74" s="1093" t="s">
        <v>251</v>
      </c>
      <c r="C74" s="1094" t="s">
        <v>257</v>
      </c>
      <c r="D74" s="1094" t="s">
        <v>660</v>
      </c>
      <c r="E74" s="1095" t="s">
        <v>271</v>
      </c>
      <c r="F74">
        <v>1</v>
      </c>
      <c r="G74" s="1096" t="s">
        <v>240</v>
      </c>
      <c r="H74" s="1097">
        <v>88254</v>
      </c>
      <c r="I74" s="1097">
        <v>154445</v>
      </c>
      <c r="J74" s="1097">
        <v>116388</v>
      </c>
      <c r="K74" s="1097">
        <v>203678</v>
      </c>
      <c r="L74" s="1097">
        <v>139628</v>
      </c>
      <c r="M74" s="1097">
        <v>244349</v>
      </c>
      <c r="N74" s="1097">
        <v>168430</v>
      </c>
      <c r="O74" s="1097">
        <v>294753</v>
      </c>
      <c r="P74" s="1097">
        <v>198665</v>
      </c>
      <c r="Q74" s="1097">
        <v>347664</v>
      </c>
      <c r="R74" s="1097">
        <v>217198</v>
      </c>
      <c r="S74" s="1097">
        <v>380097</v>
      </c>
      <c r="T74" s="1097">
        <v>233754</v>
      </c>
      <c r="U74" s="1097">
        <v>409069</v>
      </c>
    </row>
    <row r="75" spans="1:21" ht="21.95" customHeight="1">
      <c r="A75" s="1092">
        <v>1</v>
      </c>
      <c r="B75" s="1093" t="s">
        <v>251</v>
      </c>
      <c r="C75" s="1094" t="s">
        <v>257</v>
      </c>
      <c r="D75" s="1094" t="s">
        <v>660</v>
      </c>
      <c r="E75" s="1095" t="s">
        <v>271</v>
      </c>
      <c r="F75">
        <v>2</v>
      </c>
      <c r="G75" s="1096" t="s">
        <v>31</v>
      </c>
      <c r="H75" s="1097">
        <v>83703</v>
      </c>
      <c r="I75" s="1097">
        <v>146480</v>
      </c>
      <c r="J75" s="1097">
        <v>110690</v>
      </c>
      <c r="K75" s="1097">
        <v>193708</v>
      </c>
      <c r="L75" s="1097">
        <v>133176</v>
      </c>
      <c r="M75" s="1097">
        <v>233058</v>
      </c>
      <c r="N75" s="1097">
        <v>161570</v>
      </c>
      <c r="O75" s="1097">
        <v>282747</v>
      </c>
      <c r="P75" s="1097">
        <v>192435</v>
      </c>
      <c r="Q75" s="1097">
        <v>336761</v>
      </c>
      <c r="R75" s="1097">
        <v>212311</v>
      </c>
      <c r="S75" s="1097">
        <v>371544</v>
      </c>
      <c r="T75" s="1097">
        <v>231002</v>
      </c>
      <c r="U75" s="1097">
        <v>404254</v>
      </c>
    </row>
    <row r="76" spans="1:21" ht="21.95" customHeight="1">
      <c r="A76" s="1092">
        <v>1</v>
      </c>
      <c r="B76" s="1093" t="s">
        <v>251</v>
      </c>
      <c r="C76" s="1094" t="s">
        <v>257</v>
      </c>
      <c r="D76" s="1094" t="s">
        <v>660</v>
      </c>
      <c r="E76" s="1095" t="s">
        <v>271</v>
      </c>
      <c r="F76">
        <v>3</v>
      </c>
      <c r="G76" s="1096" t="s">
        <v>58</v>
      </c>
      <c r="H76" s="1097">
        <v>68123</v>
      </c>
      <c r="I76" s="1097">
        <v>119214</v>
      </c>
      <c r="J76" s="1097">
        <v>94017</v>
      </c>
      <c r="K76" s="1097">
        <v>164530</v>
      </c>
      <c r="L76" s="1097">
        <v>119133</v>
      </c>
      <c r="M76" s="1097">
        <v>208482</v>
      </c>
      <c r="N76" s="1097">
        <v>155357</v>
      </c>
      <c r="O76" s="1097">
        <v>271875</v>
      </c>
      <c r="P76" s="1097">
        <v>193626</v>
      </c>
      <c r="Q76" s="1097">
        <v>338846</v>
      </c>
      <c r="R76" s="1097">
        <v>217863</v>
      </c>
      <c r="S76" s="1097">
        <v>381260</v>
      </c>
      <c r="T76" s="1097">
        <v>241732</v>
      </c>
      <c r="U76" s="1097">
        <v>423032</v>
      </c>
    </row>
    <row r="77" spans="1:21" ht="21.95" customHeight="1">
      <c r="A77" s="1092">
        <v>1</v>
      </c>
      <c r="B77" s="1093" t="s">
        <v>251</v>
      </c>
      <c r="C77" s="1094" t="s">
        <v>257</v>
      </c>
      <c r="D77" s="1094" t="s">
        <v>660</v>
      </c>
      <c r="E77" s="1095" t="s">
        <v>271</v>
      </c>
      <c r="F77">
        <v>4</v>
      </c>
      <c r="G77" s="1096" t="s">
        <v>33</v>
      </c>
      <c r="H77" s="1097">
        <v>79501</v>
      </c>
      <c r="I77" s="1097">
        <v>127201</v>
      </c>
      <c r="J77" s="1097">
        <v>111301</v>
      </c>
      <c r="K77" s="1097">
        <v>178082</v>
      </c>
      <c r="L77" s="1097">
        <v>143101</v>
      </c>
      <c r="M77" s="1097">
        <v>228962</v>
      </c>
      <c r="N77" s="1097">
        <v>190802</v>
      </c>
      <c r="O77" s="1097">
        <v>305283</v>
      </c>
      <c r="P77" s="1097">
        <v>238502</v>
      </c>
      <c r="Q77" s="1097">
        <v>381604</v>
      </c>
      <c r="R77" s="1097">
        <v>270302</v>
      </c>
      <c r="S77" s="1097">
        <v>432484</v>
      </c>
      <c r="T77" s="1097">
        <v>302103</v>
      </c>
      <c r="U77" s="1097">
        <v>483364</v>
      </c>
    </row>
    <row r="78" spans="1:21" ht="22.5" customHeight="1">
      <c r="A78" s="1092">
        <v>1</v>
      </c>
      <c r="B78" s="1093" t="s">
        <v>251</v>
      </c>
      <c r="C78" s="1094" t="s">
        <v>257</v>
      </c>
      <c r="D78" s="1094" t="s">
        <v>660</v>
      </c>
      <c r="E78" s="1095" t="s">
        <v>1173</v>
      </c>
      <c r="F78">
        <v>1</v>
      </c>
      <c r="G78" s="1096" t="s">
        <v>240</v>
      </c>
      <c r="H78" s="1097">
        <v>80146</v>
      </c>
      <c r="I78" s="1097">
        <v>140255</v>
      </c>
      <c r="J78" s="1097">
        <v>105697</v>
      </c>
      <c r="K78" s="1097">
        <v>184970</v>
      </c>
      <c r="L78" s="1097">
        <v>126809</v>
      </c>
      <c r="M78" s="1097">
        <v>221915</v>
      </c>
      <c r="N78" s="1097">
        <v>152975</v>
      </c>
      <c r="O78" s="1097">
        <v>267707</v>
      </c>
      <c r="P78" s="1097">
        <v>180438</v>
      </c>
      <c r="Q78" s="1097">
        <v>315766</v>
      </c>
      <c r="R78" s="1097">
        <v>197271</v>
      </c>
      <c r="S78" s="1097">
        <v>345224</v>
      </c>
      <c r="T78" s="1097">
        <v>212308</v>
      </c>
      <c r="U78" s="1097">
        <v>371539</v>
      </c>
    </row>
    <row r="79" spans="1:21" ht="21.95" customHeight="1">
      <c r="A79" s="1092">
        <v>1</v>
      </c>
      <c r="B79" s="1093" t="s">
        <v>251</v>
      </c>
      <c r="C79" s="1094" t="s">
        <v>257</v>
      </c>
      <c r="D79" s="1094" t="s">
        <v>660</v>
      </c>
      <c r="E79" s="1095" t="s">
        <v>1173</v>
      </c>
      <c r="F79">
        <v>2</v>
      </c>
      <c r="G79" s="1096" t="s">
        <v>31</v>
      </c>
      <c r="H79" s="1097">
        <v>76008</v>
      </c>
      <c r="I79" s="1097">
        <v>133014</v>
      </c>
      <c r="J79" s="1097">
        <v>100518</v>
      </c>
      <c r="K79" s="1097">
        <v>175907</v>
      </c>
      <c r="L79" s="1097">
        <v>120943</v>
      </c>
      <c r="M79" s="1097">
        <v>211651</v>
      </c>
      <c r="N79" s="1097">
        <v>146739</v>
      </c>
      <c r="O79" s="1097">
        <v>256793</v>
      </c>
      <c r="P79" s="1097">
        <v>174774</v>
      </c>
      <c r="Q79" s="1097">
        <v>305854</v>
      </c>
      <c r="R79" s="1097">
        <v>192828</v>
      </c>
      <c r="S79" s="1097">
        <v>337448</v>
      </c>
      <c r="T79" s="1097">
        <v>209807</v>
      </c>
      <c r="U79" s="1097">
        <v>367162</v>
      </c>
    </row>
    <row r="80" spans="1:21" ht="21.95" customHeight="1">
      <c r="A80" s="1092">
        <v>1</v>
      </c>
      <c r="B80" s="1093" t="s">
        <v>251</v>
      </c>
      <c r="C80" s="1094" t="s">
        <v>257</v>
      </c>
      <c r="D80" s="1094" t="s">
        <v>660</v>
      </c>
      <c r="E80" s="1095" t="s">
        <v>1173</v>
      </c>
      <c r="F80">
        <v>3</v>
      </c>
      <c r="G80" s="1096" t="s">
        <v>58</v>
      </c>
      <c r="H80" s="1097">
        <v>61853</v>
      </c>
      <c r="I80" s="1097">
        <v>108243</v>
      </c>
      <c r="J80" s="1097">
        <v>85363</v>
      </c>
      <c r="K80" s="1097">
        <v>149385</v>
      </c>
      <c r="L80" s="1097">
        <v>108165</v>
      </c>
      <c r="M80" s="1097">
        <v>189288</v>
      </c>
      <c r="N80" s="1097">
        <v>141050</v>
      </c>
      <c r="O80" s="1097">
        <v>246838</v>
      </c>
      <c r="P80" s="1097">
        <v>175794</v>
      </c>
      <c r="Q80" s="1097">
        <v>307640</v>
      </c>
      <c r="R80" s="1097">
        <v>197797</v>
      </c>
      <c r="S80" s="1097">
        <v>346145</v>
      </c>
      <c r="T80" s="1097">
        <v>219466</v>
      </c>
      <c r="U80" s="1097">
        <v>384065</v>
      </c>
    </row>
    <row r="81" spans="1:21" ht="21.95" customHeight="1">
      <c r="A81" s="1092">
        <v>1</v>
      </c>
      <c r="B81" s="1093" t="s">
        <v>251</v>
      </c>
      <c r="C81" s="1094" t="s">
        <v>257</v>
      </c>
      <c r="D81" s="1094" t="s">
        <v>660</v>
      </c>
      <c r="E81" s="1095" t="s">
        <v>1173</v>
      </c>
      <c r="F81">
        <v>4</v>
      </c>
      <c r="G81" s="1096" t="s">
        <v>33</v>
      </c>
      <c r="H81" s="1097">
        <v>72202</v>
      </c>
      <c r="I81" s="1097">
        <v>115523</v>
      </c>
      <c r="J81" s="1097">
        <v>101083</v>
      </c>
      <c r="K81" s="1097">
        <v>161732</v>
      </c>
      <c r="L81" s="1097">
        <v>129964</v>
      </c>
      <c r="M81" s="1097">
        <v>207942</v>
      </c>
      <c r="N81" s="1097">
        <v>173285</v>
      </c>
      <c r="O81" s="1097">
        <v>277256</v>
      </c>
      <c r="P81" s="1097">
        <v>216606</v>
      </c>
      <c r="Q81" s="1097">
        <v>346570</v>
      </c>
      <c r="R81" s="1097">
        <v>245487</v>
      </c>
      <c r="S81" s="1097">
        <v>392779</v>
      </c>
      <c r="T81" s="1097">
        <v>274368</v>
      </c>
      <c r="U81" s="1097">
        <v>438988</v>
      </c>
    </row>
    <row r="82" spans="1:21" ht="22.5" customHeight="1">
      <c r="A82" s="1092">
        <v>1</v>
      </c>
      <c r="B82" s="1093" t="s">
        <v>251</v>
      </c>
      <c r="C82" s="1094" t="s">
        <v>257</v>
      </c>
      <c r="D82" s="1094" t="s">
        <v>660</v>
      </c>
      <c r="E82" s="1095" t="s">
        <v>1174</v>
      </c>
      <c r="F82">
        <v>1</v>
      </c>
      <c r="G82" s="1096" t="s">
        <v>240</v>
      </c>
      <c r="H82" s="1097">
        <v>86703</v>
      </c>
      <c r="I82" s="1097">
        <v>151731</v>
      </c>
      <c r="J82" s="1097">
        <v>114278</v>
      </c>
      <c r="K82" s="1097">
        <v>199987</v>
      </c>
      <c r="L82" s="1097">
        <v>136996</v>
      </c>
      <c r="M82" s="1097">
        <v>239743</v>
      </c>
      <c r="N82" s="1097">
        <v>165081</v>
      </c>
      <c r="O82" s="1097">
        <v>288892</v>
      </c>
      <c r="P82" s="1097">
        <v>194679</v>
      </c>
      <c r="Q82" s="1097">
        <v>340688</v>
      </c>
      <c r="R82" s="1097">
        <v>212832</v>
      </c>
      <c r="S82" s="1097">
        <v>372456</v>
      </c>
      <c r="T82" s="1097">
        <v>229043</v>
      </c>
      <c r="U82" s="1097">
        <v>400825</v>
      </c>
    </row>
    <row r="83" spans="1:21" ht="21.95" customHeight="1">
      <c r="A83" s="1092">
        <v>1</v>
      </c>
      <c r="B83" s="1093" t="s">
        <v>251</v>
      </c>
      <c r="C83" s="1094" t="s">
        <v>257</v>
      </c>
      <c r="D83" s="1094" t="s">
        <v>660</v>
      </c>
      <c r="E83" s="1095" t="s">
        <v>1174</v>
      </c>
      <c r="F83">
        <v>2</v>
      </c>
      <c r="G83" s="1096" t="s">
        <v>31</v>
      </c>
      <c r="H83" s="1097">
        <v>82317</v>
      </c>
      <c r="I83" s="1097">
        <v>144055</v>
      </c>
      <c r="J83" s="1097">
        <v>108788</v>
      </c>
      <c r="K83" s="1097">
        <v>190379</v>
      </c>
      <c r="L83" s="1097">
        <v>130779</v>
      </c>
      <c r="M83" s="1097">
        <v>228863</v>
      </c>
      <c r="N83" s="1097">
        <v>158470</v>
      </c>
      <c r="O83" s="1097">
        <v>277323</v>
      </c>
      <c r="P83" s="1097">
        <v>188675</v>
      </c>
      <c r="Q83" s="1097">
        <v>330181</v>
      </c>
      <c r="R83" s="1097">
        <v>208122</v>
      </c>
      <c r="S83" s="1097">
        <v>364214</v>
      </c>
      <c r="T83" s="1097">
        <v>226391</v>
      </c>
      <c r="U83" s="1097">
        <v>396185</v>
      </c>
    </row>
    <row r="84" spans="1:21" ht="21.95" customHeight="1">
      <c r="A84" s="1092">
        <v>1</v>
      </c>
      <c r="B84" s="1093" t="s">
        <v>251</v>
      </c>
      <c r="C84" s="1094" t="s">
        <v>257</v>
      </c>
      <c r="D84" s="1094" t="s">
        <v>660</v>
      </c>
      <c r="E84" s="1095" t="s">
        <v>1174</v>
      </c>
      <c r="F84">
        <v>3</v>
      </c>
      <c r="G84" s="1096" t="s">
        <v>58</v>
      </c>
      <c r="H84" s="1097">
        <v>67130</v>
      </c>
      <c r="I84" s="1097">
        <v>117477</v>
      </c>
      <c r="J84" s="1097">
        <v>92677</v>
      </c>
      <c r="K84" s="1097">
        <v>162184</v>
      </c>
      <c r="L84" s="1097">
        <v>117473</v>
      </c>
      <c r="M84" s="1097">
        <v>205577</v>
      </c>
      <c r="N84" s="1097">
        <v>153271</v>
      </c>
      <c r="O84" s="1097">
        <v>268224</v>
      </c>
      <c r="P84" s="1097">
        <v>191039</v>
      </c>
      <c r="Q84" s="1097">
        <v>334318</v>
      </c>
      <c r="R84" s="1097">
        <v>214988</v>
      </c>
      <c r="S84" s="1097">
        <v>376229</v>
      </c>
      <c r="T84" s="1097">
        <v>238583</v>
      </c>
      <c r="U84" s="1097">
        <v>417521</v>
      </c>
    </row>
    <row r="85" spans="1:21" ht="21.95" customHeight="1">
      <c r="A85" s="1092">
        <v>1</v>
      </c>
      <c r="B85" s="1093" t="s">
        <v>251</v>
      </c>
      <c r="C85" s="1094" t="s">
        <v>257</v>
      </c>
      <c r="D85" s="1094" t="s">
        <v>660</v>
      </c>
      <c r="E85" s="1095" t="s">
        <v>1174</v>
      </c>
      <c r="F85">
        <v>4</v>
      </c>
      <c r="G85" s="1096" t="s">
        <v>33</v>
      </c>
      <c r="H85" s="1097">
        <v>77995</v>
      </c>
      <c r="I85" s="1097">
        <v>124792</v>
      </c>
      <c r="J85" s="1097">
        <v>109193</v>
      </c>
      <c r="K85" s="1097">
        <v>174709</v>
      </c>
      <c r="L85" s="1097">
        <v>140391</v>
      </c>
      <c r="M85" s="1097">
        <v>224625</v>
      </c>
      <c r="N85" s="1097">
        <v>187188</v>
      </c>
      <c r="O85" s="1097">
        <v>299500</v>
      </c>
      <c r="P85" s="1097">
        <v>233985</v>
      </c>
      <c r="Q85" s="1097">
        <v>374376</v>
      </c>
      <c r="R85" s="1097">
        <v>265183</v>
      </c>
      <c r="S85" s="1097">
        <v>424292</v>
      </c>
      <c r="T85" s="1097">
        <v>296381</v>
      </c>
      <c r="U85" s="1097">
        <v>474209</v>
      </c>
    </row>
    <row r="86" spans="1:21" ht="22.5" customHeight="1">
      <c r="A86" s="1092">
        <v>1</v>
      </c>
      <c r="B86" s="1093" t="s">
        <v>251</v>
      </c>
      <c r="C86" s="1094" t="s">
        <v>257</v>
      </c>
      <c r="D86" s="1094" t="s">
        <v>660</v>
      </c>
      <c r="E86" s="1095" t="s">
        <v>1175</v>
      </c>
      <c r="F86">
        <v>1</v>
      </c>
      <c r="G86" s="1096" t="s">
        <v>240</v>
      </c>
      <c r="H86" s="1097">
        <v>91439</v>
      </c>
      <c r="I86" s="1097">
        <v>160018</v>
      </c>
      <c r="J86" s="1097">
        <v>120681</v>
      </c>
      <c r="K86" s="1097">
        <v>211191</v>
      </c>
      <c r="L86" s="1097">
        <v>144927</v>
      </c>
      <c r="M86" s="1097">
        <v>253623</v>
      </c>
      <c r="N86" s="1097">
        <v>175078</v>
      </c>
      <c r="O86" s="1097">
        <v>306386</v>
      </c>
      <c r="P86" s="1097">
        <v>206559</v>
      </c>
      <c r="Q86" s="1097">
        <v>361478</v>
      </c>
      <c r="R86" s="1097">
        <v>225840</v>
      </c>
      <c r="S86" s="1097">
        <v>395221</v>
      </c>
      <c r="T86" s="1097">
        <v>243072</v>
      </c>
      <c r="U86" s="1097">
        <v>425376</v>
      </c>
    </row>
    <row r="87" spans="1:21" ht="21.95" customHeight="1">
      <c r="A87" s="1092">
        <v>1</v>
      </c>
      <c r="B87" s="1093" t="s">
        <v>251</v>
      </c>
      <c r="C87" s="1094" t="s">
        <v>257</v>
      </c>
      <c r="D87" s="1094" t="s">
        <v>660</v>
      </c>
      <c r="E87" s="1095" t="s">
        <v>1175</v>
      </c>
      <c r="F87">
        <v>2</v>
      </c>
      <c r="G87" s="1096" t="s">
        <v>31</v>
      </c>
      <c r="H87" s="1097">
        <v>86598</v>
      </c>
      <c r="I87" s="1097">
        <v>151546</v>
      </c>
      <c r="J87" s="1097">
        <v>114621</v>
      </c>
      <c r="K87" s="1097">
        <v>200587</v>
      </c>
      <c r="L87" s="1097">
        <v>138065</v>
      </c>
      <c r="M87" s="1097">
        <v>241613</v>
      </c>
      <c r="N87" s="1097">
        <v>167781</v>
      </c>
      <c r="O87" s="1097">
        <v>293617</v>
      </c>
      <c r="P87" s="1097">
        <v>199932</v>
      </c>
      <c r="Q87" s="1097">
        <v>349881</v>
      </c>
      <c r="R87" s="1097">
        <v>220642</v>
      </c>
      <c r="S87" s="1097">
        <v>386123</v>
      </c>
      <c r="T87" s="1097">
        <v>240145</v>
      </c>
      <c r="U87" s="1097">
        <v>420255</v>
      </c>
    </row>
    <row r="88" spans="1:21" ht="21.95" customHeight="1">
      <c r="A88" s="1092">
        <v>1</v>
      </c>
      <c r="B88" s="1093" t="s">
        <v>251</v>
      </c>
      <c r="C88" s="1094" t="s">
        <v>257</v>
      </c>
      <c r="D88" s="1094" t="s">
        <v>660</v>
      </c>
      <c r="E88" s="1095" t="s">
        <v>1175</v>
      </c>
      <c r="F88">
        <v>3</v>
      </c>
      <c r="G88" s="1096" t="s">
        <v>58</v>
      </c>
      <c r="H88" s="1097">
        <v>70281</v>
      </c>
      <c r="I88" s="1097">
        <v>122991</v>
      </c>
      <c r="J88" s="1097">
        <v>96952</v>
      </c>
      <c r="K88" s="1097">
        <v>169666</v>
      </c>
      <c r="L88" s="1097">
        <v>122795</v>
      </c>
      <c r="M88" s="1097">
        <v>214891</v>
      </c>
      <c r="N88" s="1097">
        <v>160019</v>
      </c>
      <c r="O88" s="1097">
        <v>280033</v>
      </c>
      <c r="P88" s="1097">
        <v>199417</v>
      </c>
      <c r="Q88" s="1097">
        <v>348979</v>
      </c>
      <c r="R88" s="1097">
        <v>224325</v>
      </c>
      <c r="S88" s="1097">
        <v>392569</v>
      </c>
      <c r="T88" s="1097">
        <v>248843</v>
      </c>
      <c r="U88" s="1097">
        <v>435474</v>
      </c>
    </row>
    <row r="89" spans="1:21" ht="21.95" customHeight="1">
      <c r="A89" s="1092">
        <v>1</v>
      </c>
      <c r="B89" s="1093" t="s">
        <v>251</v>
      </c>
      <c r="C89" s="1094" t="s">
        <v>257</v>
      </c>
      <c r="D89" s="1094" t="s">
        <v>660</v>
      </c>
      <c r="E89" s="1095" t="s">
        <v>1175</v>
      </c>
      <c r="F89">
        <v>4</v>
      </c>
      <c r="G89" s="1096" t="s">
        <v>33</v>
      </c>
      <c r="H89" s="1097">
        <v>82529</v>
      </c>
      <c r="I89" s="1097">
        <v>132046</v>
      </c>
      <c r="J89" s="1097">
        <v>115540</v>
      </c>
      <c r="K89" s="1097">
        <v>184864</v>
      </c>
      <c r="L89" s="1097">
        <v>148551</v>
      </c>
      <c r="M89" s="1097">
        <v>237682</v>
      </c>
      <c r="N89" s="1097">
        <v>198069</v>
      </c>
      <c r="O89" s="1097">
        <v>316910</v>
      </c>
      <c r="P89" s="1097">
        <v>247586</v>
      </c>
      <c r="Q89" s="1097">
        <v>396137</v>
      </c>
      <c r="R89" s="1097">
        <v>280597</v>
      </c>
      <c r="S89" s="1097">
        <v>448956</v>
      </c>
      <c r="T89" s="1097">
        <v>313609</v>
      </c>
      <c r="U89" s="1097">
        <v>501774</v>
      </c>
    </row>
    <row r="90" spans="1:21" ht="22.5" customHeight="1">
      <c r="A90" s="1092">
        <v>1</v>
      </c>
      <c r="B90" s="1093" t="s">
        <v>251</v>
      </c>
      <c r="C90" s="1094" t="s">
        <v>257</v>
      </c>
      <c r="D90" s="1094" t="s">
        <v>660</v>
      </c>
      <c r="E90" s="1095" t="s">
        <v>1176</v>
      </c>
      <c r="F90">
        <v>1</v>
      </c>
      <c r="G90" s="1096" t="s">
        <v>240</v>
      </c>
      <c r="H90" s="1097">
        <v>86703</v>
      </c>
      <c r="I90" s="1097">
        <v>151731</v>
      </c>
      <c r="J90" s="1097">
        <v>114278</v>
      </c>
      <c r="K90" s="1097">
        <v>199987</v>
      </c>
      <c r="L90" s="1097">
        <v>136996</v>
      </c>
      <c r="M90" s="1097">
        <v>239743</v>
      </c>
      <c r="N90" s="1097">
        <v>165081</v>
      </c>
      <c r="O90" s="1097">
        <v>288892</v>
      </c>
      <c r="P90" s="1097">
        <v>194679</v>
      </c>
      <c r="Q90" s="1097">
        <v>340688</v>
      </c>
      <c r="R90" s="1097">
        <v>212832</v>
      </c>
      <c r="S90" s="1097">
        <v>372456</v>
      </c>
      <c r="T90" s="1097">
        <v>229043</v>
      </c>
      <c r="U90" s="1097">
        <v>400825</v>
      </c>
    </row>
    <row r="91" spans="1:21" ht="21.95" customHeight="1">
      <c r="A91" s="1092">
        <v>1</v>
      </c>
      <c r="B91" s="1093" t="s">
        <v>251</v>
      </c>
      <c r="C91" s="1094" t="s">
        <v>257</v>
      </c>
      <c r="D91" s="1094" t="s">
        <v>660</v>
      </c>
      <c r="E91" s="1095" t="s">
        <v>1176</v>
      </c>
      <c r="F91">
        <v>2</v>
      </c>
      <c r="G91" s="1096" t="s">
        <v>31</v>
      </c>
      <c r="H91" s="1097">
        <v>82317</v>
      </c>
      <c r="I91" s="1097">
        <v>144055</v>
      </c>
      <c r="J91" s="1097">
        <v>108788</v>
      </c>
      <c r="K91" s="1097">
        <v>190379</v>
      </c>
      <c r="L91" s="1097">
        <v>130779</v>
      </c>
      <c r="M91" s="1097">
        <v>228863</v>
      </c>
      <c r="N91" s="1097">
        <v>158470</v>
      </c>
      <c r="O91" s="1097">
        <v>277323</v>
      </c>
      <c r="P91" s="1097">
        <v>188675</v>
      </c>
      <c r="Q91" s="1097">
        <v>330181</v>
      </c>
      <c r="R91" s="1097">
        <v>208122</v>
      </c>
      <c r="S91" s="1097">
        <v>364214</v>
      </c>
      <c r="T91" s="1097">
        <v>226391</v>
      </c>
      <c r="U91" s="1097">
        <v>396185</v>
      </c>
    </row>
    <row r="92" spans="1:21" ht="21.95" customHeight="1">
      <c r="A92" s="1092">
        <v>1</v>
      </c>
      <c r="B92" s="1093" t="s">
        <v>251</v>
      </c>
      <c r="C92" s="1094" t="s">
        <v>257</v>
      </c>
      <c r="D92" s="1094" t="s">
        <v>660</v>
      </c>
      <c r="E92" s="1095" t="s">
        <v>1176</v>
      </c>
      <c r="F92">
        <v>3</v>
      </c>
      <c r="G92" s="1096" t="s">
        <v>58</v>
      </c>
      <c r="H92" s="1097">
        <v>67130</v>
      </c>
      <c r="I92" s="1097">
        <v>117477</v>
      </c>
      <c r="J92" s="1097">
        <v>92677</v>
      </c>
      <c r="K92" s="1097">
        <v>162184</v>
      </c>
      <c r="L92" s="1097">
        <v>117473</v>
      </c>
      <c r="M92" s="1097">
        <v>205577</v>
      </c>
      <c r="N92" s="1097">
        <v>153271</v>
      </c>
      <c r="O92" s="1097">
        <v>268224</v>
      </c>
      <c r="P92" s="1097">
        <v>191039</v>
      </c>
      <c r="Q92" s="1097">
        <v>334318</v>
      </c>
      <c r="R92" s="1097">
        <v>214988</v>
      </c>
      <c r="S92" s="1097">
        <v>376229</v>
      </c>
      <c r="T92" s="1097">
        <v>238583</v>
      </c>
      <c r="U92" s="1097">
        <v>417521</v>
      </c>
    </row>
    <row r="93" spans="1:21" ht="21.95" customHeight="1">
      <c r="A93" s="1092">
        <v>1</v>
      </c>
      <c r="B93" s="1093" t="s">
        <v>251</v>
      </c>
      <c r="C93" s="1094" t="s">
        <v>257</v>
      </c>
      <c r="D93" s="1094" t="s">
        <v>660</v>
      </c>
      <c r="E93" s="1095" t="s">
        <v>1176</v>
      </c>
      <c r="F93">
        <v>4</v>
      </c>
      <c r="G93" s="1096" t="s">
        <v>33</v>
      </c>
      <c r="H93" s="1097">
        <v>77995</v>
      </c>
      <c r="I93" s="1097">
        <v>124792</v>
      </c>
      <c r="J93" s="1097">
        <v>109193</v>
      </c>
      <c r="K93" s="1097">
        <v>174709</v>
      </c>
      <c r="L93" s="1097">
        <v>140391</v>
      </c>
      <c r="M93" s="1097">
        <v>224625</v>
      </c>
      <c r="N93" s="1097">
        <v>187188</v>
      </c>
      <c r="O93" s="1097">
        <v>299500</v>
      </c>
      <c r="P93" s="1097">
        <v>233985</v>
      </c>
      <c r="Q93" s="1097">
        <v>374376</v>
      </c>
      <c r="R93" s="1097">
        <v>265183</v>
      </c>
      <c r="S93" s="1097">
        <v>424292</v>
      </c>
      <c r="T93" s="1097">
        <v>296381</v>
      </c>
      <c r="U93" s="1097">
        <v>474209</v>
      </c>
    </row>
    <row r="94" spans="1:21" ht="22.5" customHeight="1">
      <c r="A94" s="1092">
        <v>1</v>
      </c>
      <c r="B94" s="1093" t="s">
        <v>251</v>
      </c>
      <c r="C94" s="1094" t="s">
        <v>258</v>
      </c>
      <c r="D94" s="1094" t="s">
        <v>661</v>
      </c>
      <c r="E94" s="1095" t="s">
        <v>1177</v>
      </c>
      <c r="F94">
        <v>1</v>
      </c>
      <c r="G94" s="1096" t="s">
        <v>240</v>
      </c>
      <c r="H94" s="1097">
        <v>98631</v>
      </c>
      <c r="I94" s="1097">
        <v>172605</v>
      </c>
      <c r="J94" s="1097">
        <v>130012</v>
      </c>
      <c r="K94" s="1097">
        <v>227522</v>
      </c>
      <c r="L94" s="1097">
        <v>155879</v>
      </c>
      <c r="M94" s="1097">
        <v>272788</v>
      </c>
      <c r="N94" s="1097">
        <v>187870</v>
      </c>
      <c r="O94" s="1097">
        <v>328772</v>
      </c>
      <c r="P94" s="1097">
        <v>221561</v>
      </c>
      <c r="Q94" s="1097">
        <v>387732</v>
      </c>
      <c r="R94" s="1097">
        <v>242222</v>
      </c>
      <c r="S94" s="1097">
        <v>423889</v>
      </c>
      <c r="T94" s="1097">
        <v>260674</v>
      </c>
      <c r="U94" s="1097">
        <v>456180</v>
      </c>
    </row>
    <row r="95" spans="1:21" ht="21.95" customHeight="1">
      <c r="A95" s="1092">
        <v>1</v>
      </c>
      <c r="B95" s="1093" t="s">
        <v>251</v>
      </c>
      <c r="C95" s="1094" t="s">
        <v>258</v>
      </c>
      <c r="D95" s="1094" t="s">
        <v>661</v>
      </c>
      <c r="E95" s="1095" t="s">
        <v>1177</v>
      </c>
      <c r="F95">
        <v>2</v>
      </c>
      <c r="G95" s="1096" t="s">
        <v>31</v>
      </c>
      <c r="H95" s="1097">
        <v>93624</v>
      </c>
      <c r="I95" s="1097">
        <v>163842</v>
      </c>
      <c r="J95" s="1097">
        <v>123746</v>
      </c>
      <c r="K95" s="1097">
        <v>216555</v>
      </c>
      <c r="L95" s="1097">
        <v>148782</v>
      </c>
      <c r="M95" s="1097">
        <v>260368</v>
      </c>
      <c r="N95" s="1097">
        <v>180324</v>
      </c>
      <c r="O95" s="1097">
        <v>315567</v>
      </c>
      <c r="P95" s="1097">
        <v>214708</v>
      </c>
      <c r="Q95" s="1097">
        <v>375738</v>
      </c>
      <c r="R95" s="1097">
        <v>236846</v>
      </c>
      <c r="S95" s="1097">
        <v>414480</v>
      </c>
      <c r="T95" s="1097">
        <v>257648</v>
      </c>
      <c r="U95" s="1097">
        <v>450883</v>
      </c>
    </row>
    <row r="96" spans="1:21" ht="21.95" customHeight="1">
      <c r="A96" s="1092">
        <v>1</v>
      </c>
      <c r="B96" s="1093" t="s">
        <v>251</v>
      </c>
      <c r="C96" s="1094" t="s">
        <v>258</v>
      </c>
      <c r="D96" s="1094" t="s">
        <v>661</v>
      </c>
      <c r="E96" s="1095" t="s">
        <v>1177</v>
      </c>
      <c r="F96">
        <v>3</v>
      </c>
      <c r="G96" s="1096" t="s">
        <v>58</v>
      </c>
      <c r="H96" s="1097">
        <v>76324</v>
      </c>
      <c r="I96" s="1097">
        <v>133566</v>
      </c>
      <c r="J96" s="1097">
        <v>105363</v>
      </c>
      <c r="K96" s="1097">
        <v>184386</v>
      </c>
      <c r="L96" s="1097">
        <v>133546</v>
      </c>
      <c r="M96" s="1097">
        <v>233705</v>
      </c>
      <c r="N96" s="1097">
        <v>174226</v>
      </c>
      <c r="O96" s="1097">
        <v>304896</v>
      </c>
      <c r="P96" s="1097">
        <v>217155</v>
      </c>
      <c r="Q96" s="1097">
        <v>380022</v>
      </c>
      <c r="R96" s="1097">
        <v>244371</v>
      </c>
      <c r="S96" s="1097">
        <v>427650</v>
      </c>
      <c r="T96" s="1097">
        <v>271183</v>
      </c>
      <c r="U96" s="1097">
        <v>474571</v>
      </c>
    </row>
    <row r="97" spans="1:21" ht="21.95" customHeight="1">
      <c r="A97" s="1092">
        <v>1</v>
      </c>
      <c r="B97" s="1093" t="s">
        <v>251</v>
      </c>
      <c r="C97" s="1094" t="s">
        <v>258</v>
      </c>
      <c r="D97" s="1094" t="s">
        <v>661</v>
      </c>
      <c r="E97" s="1095" t="s">
        <v>1177</v>
      </c>
      <c r="F97">
        <v>4</v>
      </c>
      <c r="G97" s="1096" t="s">
        <v>33</v>
      </c>
      <c r="H97" s="1097">
        <v>88747</v>
      </c>
      <c r="I97" s="1097">
        <v>141995</v>
      </c>
      <c r="J97" s="1097">
        <v>124245</v>
      </c>
      <c r="K97" s="1097">
        <v>198793</v>
      </c>
      <c r="L97" s="1097">
        <v>159744</v>
      </c>
      <c r="M97" s="1097">
        <v>255590</v>
      </c>
      <c r="N97" s="1097">
        <v>212992</v>
      </c>
      <c r="O97" s="1097">
        <v>340787</v>
      </c>
      <c r="P97" s="1097">
        <v>266240</v>
      </c>
      <c r="Q97" s="1097">
        <v>425984</v>
      </c>
      <c r="R97" s="1097">
        <v>301739</v>
      </c>
      <c r="S97" s="1097">
        <v>482782</v>
      </c>
      <c r="T97" s="1097">
        <v>337237</v>
      </c>
      <c r="U97" s="1097">
        <v>539580</v>
      </c>
    </row>
    <row r="98" spans="1:21" ht="22.5" customHeight="1">
      <c r="A98" s="1092">
        <v>1</v>
      </c>
      <c r="B98" s="1093" t="s">
        <v>251</v>
      </c>
      <c r="C98" s="1094" t="s">
        <v>259</v>
      </c>
      <c r="D98" s="1094" t="s">
        <v>662</v>
      </c>
      <c r="E98" s="1095" t="s">
        <v>1178</v>
      </c>
      <c r="F98">
        <v>1</v>
      </c>
      <c r="G98" s="1096" t="s">
        <v>240</v>
      </c>
      <c r="H98" s="1097">
        <v>86562</v>
      </c>
      <c r="I98" s="1097">
        <v>151484</v>
      </c>
      <c r="J98" s="1097">
        <v>113975</v>
      </c>
      <c r="K98" s="1097">
        <v>199455</v>
      </c>
      <c r="L98" s="1097">
        <v>136444</v>
      </c>
      <c r="M98" s="1097">
        <v>238777</v>
      </c>
      <c r="N98" s="1097">
        <v>164093</v>
      </c>
      <c r="O98" s="1097">
        <v>287162</v>
      </c>
      <c r="P98" s="1097">
        <v>193447</v>
      </c>
      <c r="Q98" s="1097">
        <v>338532</v>
      </c>
      <c r="R98" s="1097">
        <v>211469</v>
      </c>
      <c r="S98" s="1097">
        <v>370072</v>
      </c>
      <c r="T98" s="1097">
        <v>227555</v>
      </c>
      <c r="U98" s="1097">
        <v>398221</v>
      </c>
    </row>
    <row r="99" spans="1:21" ht="21.95" customHeight="1">
      <c r="A99" s="1092">
        <v>1</v>
      </c>
      <c r="B99" s="1093" t="s">
        <v>251</v>
      </c>
      <c r="C99" s="1094" t="s">
        <v>259</v>
      </c>
      <c r="D99" s="1094" t="s">
        <v>662</v>
      </c>
      <c r="E99" s="1095" t="s">
        <v>1178</v>
      </c>
      <c r="F99">
        <v>2</v>
      </c>
      <c r="G99" s="1096" t="s">
        <v>31</v>
      </c>
      <c r="H99" s="1097">
        <v>82342</v>
      </c>
      <c r="I99" s="1097">
        <v>144098</v>
      </c>
      <c r="J99" s="1097">
        <v>108692</v>
      </c>
      <c r="K99" s="1097">
        <v>190210</v>
      </c>
      <c r="L99" s="1097">
        <v>130462</v>
      </c>
      <c r="M99" s="1097">
        <v>228308</v>
      </c>
      <c r="N99" s="1097">
        <v>157732</v>
      </c>
      <c r="O99" s="1097">
        <v>276030</v>
      </c>
      <c r="P99" s="1097">
        <v>187670</v>
      </c>
      <c r="Q99" s="1097">
        <v>328422</v>
      </c>
      <c r="R99" s="1097">
        <v>206937</v>
      </c>
      <c r="S99" s="1097">
        <v>362141</v>
      </c>
      <c r="T99" s="1097">
        <v>225003</v>
      </c>
      <c r="U99" s="1097">
        <v>393756</v>
      </c>
    </row>
    <row r="100" spans="1:21" ht="21.95" customHeight="1">
      <c r="A100" s="1092">
        <v>1</v>
      </c>
      <c r="B100" s="1093" t="s">
        <v>251</v>
      </c>
      <c r="C100" s="1094" t="s">
        <v>259</v>
      </c>
      <c r="D100" s="1094" t="s">
        <v>662</v>
      </c>
      <c r="E100" s="1095" t="s">
        <v>1178</v>
      </c>
      <c r="F100">
        <v>3</v>
      </c>
      <c r="G100" s="1096" t="s">
        <v>58</v>
      </c>
      <c r="H100" s="1097">
        <v>67400</v>
      </c>
      <c r="I100" s="1097">
        <v>117950</v>
      </c>
      <c r="J100" s="1097">
        <v>93104</v>
      </c>
      <c r="K100" s="1097">
        <v>162932</v>
      </c>
      <c r="L100" s="1097">
        <v>118086</v>
      </c>
      <c r="M100" s="1097">
        <v>206650</v>
      </c>
      <c r="N100" s="1097">
        <v>154215</v>
      </c>
      <c r="O100" s="1097">
        <v>269876</v>
      </c>
      <c r="P100" s="1097">
        <v>192239</v>
      </c>
      <c r="Q100" s="1097">
        <v>336419</v>
      </c>
      <c r="R100" s="1097">
        <v>216406</v>
      </c>
      <c r="S100" s="1097">
        <v>378711</v>
      </c>
      <c r="T100" s="1097">
        <v>240232</v>
      </c>
      <c r="U100" s="1097">
        <v>420407</v>
      </c>
    </row>
    <row r="101" spans="1:21" ht="21.95" customHeight="1">
      <c r="A101" s="1092">
        <v>1</v>
      </c>
      <c r="B101" s="1093" t="s">
        <v>251</v>
      </c>
      <c r="C101" s="1094" t="s">
        <v>259</v>
      </c>
      <c r="D101" s="1094" t="s">
        <v>662</v>
      </c>
      <c r="E101" s="1095" t="s">
        <v>1178</v>
      </c>
      <c r="F101">
        <v>4</v>
      </c>
      <c r="G101" s="1096" t="s">
        <v>33</v>
      </c>
      <c r="H101" s="1097">
        <v>77667</v>
      </c>
      <c r="I101" s="1097">
        <v>124267</v>
      </c>
      <c r="J101" s="1097">
        <v>108734</v>
      </c>
      <c r="K101" s="1097">
        <v>173974</v>
      </c>
      <c r="L101" s="1097">
        <v>139801</v>
      </c>
      <c r="M101" s="1097">
        <v>223681</v>
      </c>
      <c r="N101" s="1097">
        <v>186401</v>
      </c>
      <c r="O101" s="1097">
        <v>298242</v>
      </c>
      <c r="P101" s="1097">
        <v>233001</v>
      </c>
      <c r="Q101" s="1097">
        <v>372802</v>
      </c>
      <c r="R101" s="1097">
        <v>264068</v>
      </c>
      <c r="S101" s="1097">
        <v>422509</v>
      </c>
      <c r="T101" s="1097">
        <v>295135</v>
      </c>
      <c r="U101" s="1097">
        <v>472216</v>
      </c>
    </row>
    <row r="102" spans="1:21" ht="22.5" customHeight="1">
      <c r="A102" s="1092">
        <v>1</v>
      </c>
      <c r="B102" s="1093" t="s">
        <v>251</v>
      </c>
      <c r="C102" s="1094" t="s">
        <v>259</v>
      </c>
      <c r="D102" s="1094" t="s">
        <v>662</v>
      </c>
      <c r="E102" s="1095" t="s">
        <v>1179</v>
      </c>
      <c r="F102">
        <v>1</v>
      </c>
      <c r="G102" s="1096" t="s">
        <v>240</v>
      </c>
      <c r="H102" s="1097">
        <v>84682</v>
      </c>
      <c r="I102" s="1097">
        <v>148194</v>
      </c>
      <c r="J102" s="1097">
        <v>111567</v>
      </c>
      <c r="K102" s="1097">
        <v>195242</v>
      </c>
      <c r="L102" s="1097">
        <v>133671</v>
      </c>
      <c r="M102" s="1097">
        <v>233924</v>
      </c>
      <c r="N102" s="1097">
        <v>160945</v>
      </c>
      <c r="O102" s="1097">
        <v>281654</v>
      </c>
      <c r="P102" s="1097">
        <v>189775</v>
      </c>
      <c r="Q102" s="1097">
        <v>332106</v>
      </c>
      <c r="R102" s="1097">
        <v>207464</v>
      </c>
      <c r="S102" s="1097">
        <v>363062</v>
      </c>
      <c r="T102" s="1097">
        <v>223258</v>
      </c>
      <c r="U102" s="1097">
        <v>390701</v>
      </c>
    </row>
    <row r="103" spans="1:21" ht="21.95" customHeight="1">
      <c r="A103" s="1092">
        <v>1</v>
      </c>
      <c r="B103" s="1093" t="s">
        <v>251</v>
      </c>
      <c r="C103" s="1094" t="s">
        <v>259</v>
      </c>
      <c r="D103" s="1094" t="s">
        <v>662</v>
      </c>
      <c r="E103" s="1095" t="s">
        <v>1179</v>
      </c>
      <c r="F103">
        <v>2</v>
      </c>
      <c r="G103" s="1096" t="s">
        <v>31</v>
      </c>
      <c r="H103" s="1097">
        <v>80461</v>
      </c>
      <c r="I103" s="1097">
        <v>140807</v>
      </c>
      <c r="J103" s="1097">
        <v>106284</v>
      </c>
      <c r="K103" s="1097">
        <v>185997</v>
      </c>
      <c r="L103" s="1097">
        <v>127688</v>
      </c>
      <c r="M103" s="1097">
        <v>223455</v>
      </c>
      <c r="N103" s="1097">
        <v>154584</v>
      </c>
      <c r="O103" s="1097">
        <v>270522</v>
      </c>
      <c r="P103" s="1097">
        <v>183998</v>
      </c>
      <c r="Q103" s="1097">
        <v>321996</v>
      </c>
      <c r="R103" s="1097">
        <v>202932</v>
      </c>
      <c r="S103" s="1097">
        <v>355131</v>
      </c>
      <c r="T103" s="1097">
        <v>220706</v>
      </c>
      <c r="U103" s="1097">
        <v>386236</v>
      </c>
    </row>
    <row r="104" spans="1:21" ht="21.95" customHeight="1">
      <c r="A104" s="1092">
        <v>1</v>
      </c>
      <c r="B104" s="1093" t="s">
        <v>251</v>
      </c>
      <c r="C104" s="1094" t="s">
        <v>259</v>
      </c>
      <c r="D104" s="1094" t="s">
        <v>662</v>
      </c>
      <c r="E104" s="1095" t="s">
        <v>1179</v>
      </c>
      <c r="F104">
        <v>3</v>
      </c>
      <c r="G104" s="1096" t="s">
        <v>58</v>
      </c>
      <c r="H104" s="1097">
        <v>65716</v>
      </c>
      <c r="I104" s="1097">
        <v>115004</v>
      </c>
      <c r="J104" s="1097">
        <v>90747</v>
      </c>
      <c r="K104" s="1097">
        <v>158807</v>
      </c>
      <c r="L104" s="1097">
        <v>115055</v>
      </c>
      <c r="M104" s="1097">
        <v>201347</v>
      </c>
      <c r="N104" s="1097">
        <v>150174</v>
      </c>
      <c r="O104" s="1097">
        <v>262805</v>
      </c>
      <c r="P104" s="1097">
        <v>187189</v>
      </c>
      <c r="Q104" s="1097">
        <v>327580</v>
      </c>
      <c r="R104" s="1097">
        <v>210682</v>
      </c>
      <c r="S104" s="1097">
        <v>368694</v>
      </c>
      <c r="T104" s="1097">
        <v>233835</v>
      </c>
      <c r="U104" s="1097">
        <v>409211</v>
      </c>
    </row>
    <row r="105" spans="1:21" ht="21.95" customHeight="1">
      <c r="A105" s="1092">
        <v>1</v>
      </c>
      <c r="B105" s="1093" t="s">
        <v>251</v>
      </c>
      <c r="C105" s="1094" t="s">
        <v>259</v>
      </c>
      <c r="D105" s="1094" t="s">
        <v>662</v>
      </c>
      <c r="E105" s="1095" t="s">
        <v>1179</v>
      </c>
      <c r="F105">
        <v>4</v>
      </c>
      <c r="G105" s="1096" t="s">
        <v>33</v>
      </c>
      <c r="H105" s="1097">
        <v>76096</v>
      </c>
      <c r="I105" s="1097">
        <v>121754</v>
      </c>
      <c r="J105" s="1097">
        <v>106535</v>
      </c>
      <c r="K105" s="1097">
        <v>170456</v>
      </c>
      <c r="L105" s="1097">
        <v>136974</v>
      </c>
      <c r="M105" s="1097">
        <v>219158</v>
      </c>
      <c r="N105" s="1097">
        <v>182631</v>
      </c>
      <c r="O105" s="1097">
        <v>292210</v>
      </c>
      <c r="P105" s="1097">
        <v>228289</v>
      </c>
      <c r="Q105" s="1097">
        <v>365263</v>
      </c>
      <c r="R105" s="1097">
        <v>258728</v>
      </c>
      <c r="S105" s="1097">
        <v>413964</v>
      </c>
      <c r="T105" s="1097">
        <v>289166</v>
      </c>
      <c r="U105" s="1097">
        <v>462666</v>
      </c>
    </row>
    <row r="106" spans="1:21" ht="22.5" customHeight="1">
      <c r="A106" s="1092">
        <v>1</v>
      </c>
      <c r="B106" s="1093" t="s">
        <v>251</v>
      </c>
      <c r="C106" s="1094" t="s">
        <v>259</v>
      </c>
      <c r="D106" s="1094" t="s">
        <v>662</v>
      </c>
      <c r="E106" s="1095" t="s">
        <v>1180</v>
      </c>
      <c r="F106">
        <v>1</v>
      </c>
      <c r="G106" s="1096" t="s">
        <v>240</v>
      </c>
      <c r="H106" s="1097">
        <v>84905</v>
      </c>
      <c r="I106" s="1097">
        <v>148584</v>
      </c>
      <c r="J106" s="1097">
        <v>111945</v>
      </c>
      <c r="K106" s="1097">
        <v>195904</v>
      </c>
      <c r="L106" s="1097">
        <v>134258</v>
      </c>
      <c r="M106" s="1097">
        <v>234952</v>
      </c>
      <c r="N106" s="1097">
        <v>161883</v>
      </c>
      <c r="O106" s="1097">
        <v>283295</v>
      </c>
      <c r="P106" s="1097">
        <v>190928</v>
      </c>
      <c r="Q106" s="1097">
        <v>334125</v>
      </c>
      <c r="R106" s="1097">
        <v>208736</v>
      </c>
      <c r="S106" s="1097">
        <v>365289</v>
      </c>
      <c r="T106" s="1097">
        <v>224642</v>
      </c>
      <c r="U106" s="1097">
        <v>393124</v>
      </c>
    </row>
    <row r="107" spans="1:21" ht="21.95" customHeight="1">
      <c r="A107" s="1092">
        <v>1</v>
      </c>
      <c r="B107" s="1093" t="s">
        <v>251</v>
      </c>
      <c r="C107" s="1094" t="s">
        <v>259</v>
      </c>
      <c r="D107" s="1094" t="s">
        <v>662</v>
      </c>
      <c r="E107" s="1095" t="s">
        <v>1180</v>
      </c>
      <c r="F107">
        <v>2</v>
      </c>
      <c r="G107" s="1096" t="s">
        <v>31</v>
      </c>
      <c r="H107" s="1097">
        <v>80560</v>
      </c>
      <c r="I107" s="1097">
        <v>140981</v>
      </c>
      <c r="J107" s="1097">
        <v>106507</v>
      </c>
      <c r="K107" s="1097">
        <v>186387</v>
      </c>
      <c r="L107" s="1097">
        <v>128100</v>
      </c>
      <c r="M107" s="1097">
        <v>224174</v>
      </c>
      <c r="N107" s="1097">
        <v>155335</v>
      </c>
      <c r="O107" s="1097">
        <v>271836</v>
      </c>
      <c r="P107" s="1097">
        <v>184981</v>
      </c>
      <c r="Q107" s="1097">
        <v>323717</v>
      </c>
      <c r="R107" s="1097">
        <v>204071</v>
      </c>
      <c r="S107" s="1097">
        <v>357124</v>
      </c>
      <c r="T107" s="1097">
        <v>222016</v>
      </c>
      <c r="U107" s="1097">
        <v>388528</v>
      </c>
    </row>
    <row r="108" spans="1:21" ht="21.95" customHeight="1">
      <c r="A108" s="1092">
        <v>1</v>
      </c>
      <c r="B108" s="1093" t="s">
        <v>251</v>
      </c>
      <c r="C108" s="1094" t="s">
        <v>259</v>
      </c>
      <c r="D108" s="1094" t="s">
        <v>662</v>
      </c>
      <c r="E108" s="1095" t="s">
        <v>1180</v>
      </c>
      <c r="F108">
        <v>3</v>
      </c>
      <c r="G108" s="1096" t="s">
        <v>58</v>
      </c>
      <c r="H108" s="1097">
        <v>65619</v>
      </c>
      <c r="I108" s="1097">
        <v>114833</v>
      </c>
      <c r="J108" s="1097">
        <v>90574</v>
      </c>
      <c r="K108" s="1097">
        <v>158504</v>
      </c>
      <c r="L108" s="1097">
        <v>114785</v>
      </c>
      <c r="M108" s="1097">
        <v>200874</v>
      </c>
      <c r="N108" s="1097">
        <v>149719</v>
      </c>
      <c r="O108" s="1097">
        <v>262008</v>
      </c>
      <c r="P108" s="1097">
        <v>186604</v>
      </c>
      <c r="Q108" s="1097">
        <v>326557</v>
      </c>
      <c r="R108" s="1097">
        <v>209976</v>
      </c>
      <c r="S108" s="1097">
        <v>367459</v>
      </c>
      <c r="T108" s="1097">
        <v>232998</v>
      </c>
      <c r="U108" s="1097">
        <v>407747</v>
      </c>
    </row>
    <row r="109" spans="1:21" ht="21.95" customHeight="1">
      <c r="A109" s="1092">
        <v>1</v>
      </c>
      <c r="B109" s="1093" t="s">
        <v>251</v>
      </c>
      <c r="C109" s="1094" t="s">
        <v>259</v>
      </c>
      <c r="D109" s="1094" t="s">
        <v>662</v>
      </c>
      <c r="E109" s="1095" t="s">
        <v>1180</v>
      </c>
      <c r="F109">
        <v>4</v>
      </c>
      <c r="G109" s="1096" t="s">
        <v>33</v>
      </c>
      <c r="H109" s="1097">
        <v>76440</v>
      </c>
      <c r="I109" s="1097">
        <v>122305</v>
      </c>
      <c r="J109" s="1097">
        <v>107017</v>
      </c>
      <c r="K109" s="1097">
        <v>171226</v>
      </c>
      <c r="L109" s="1097">
        <v>137593</v>
      </c>
      <c r="M109" s="1097">
        <v>220148</v>
      </c>
      <c r="N109" s="1097">
        <v>183457</v>
      </c>
      <c r="O109" s="1097">
        <v>293531</v>
      </c>
      <c r="P109" s="1097">
        <v>229321</v>
      </c>
      <c r="Q109" s="1097">
        <v>366914</v>
      </c>
      <c r="R109" s="1097">
        <v>259897</v>
      </c>
      <c r="S109" s="1097">
        <v>415836</v>
      </c>
      <c r="T109" s="1097">
        <v>290473</v>
      </c>
      <c r="U109" s="1097">
        <v>464758</v>
      </c>
    </row>
    <row r="110" spans="1:21" ht="22.5" customHeight="1">
      <c r="A110" s="1092">
        <v>1</v>
      </c>
      <c r="B110" s="1093" t="s">
        <v>251</v>
      </c>
      <c r="C110" s="1094" t="s">
        <v>259</v>
      </c>
      <c r="D110" s="1094" t="s">
        <v>662</v>
      </c>
      <c r="E110" s="1095" t="s">
        <v>1181</v>
      </c>
      <c r="F110">
        <v>1</v>
      </c>
      <c r="G110" s="1096" t="s">
        <v>240</v>
      </c>
      <c r="H110" s="1097">
        <v>84435</v>
      </c>
      <c r="I110" s="1097">
        <v>147762</v>
      </c>
      <c r="J110" s="1097">
        <v>111343</v>
      </c>
      <c r="K110" s="1097">
        <v>194851</v>
      </c>
      <c r="L110" s="1097">
        <v>133565</v>
      </c>
      <c r="M110" s="1097">
        <v>233739</v>
      </c>
      <c r="N110" s="1097">
        <v>161096</v>
      </c>
      <c r="O110" s="1097">
        <v>281918</v>
      </c>
      <c r="P110" s="1097">
        <v>190010</v>
      </c>
      <c r="Q110" s="1097">
        <v>332518</v>
      </c>
      <c r="R110" s="1097">
        <v>207735</v>
      </c>
      <c r="S110" s="1097">
        <v>363536</v>
      </c>
      <c r="T110" s="1097">
        <v>223568</v>
      </c>
      <c r="U110" s="1097">
        <v>391244</v>
      </c>
    </row>
    <row r="111" spans="1:21" ht="21.95" customHeight="1">
      <c r="A111" s="1092">
        <v>1</v>
      </c>
      <c r="B111" s="1093" t="s">
        <v>251</v>
      </c>
      <c r="C111" s="1094" t="s">
        <v>259</v>
      </c>
      <c r="D111" s="1094" t="s">
        <v>662</v>
      </c>
      <c r="E111" s="1095" t="s">
        <v>1181</v>
      </c>
      <c r="F111">
        <v>2</v>
      </c>
      <c r="G111" s="1096" t="s">
        <v>31</v>
      </c>
      <c r="H111" s="1097">
        <v>80090</v>
      </c>
      <c r="I111" s="1097">
        <v>140158</v>
      </c>
      <c r="J111" s="1097">
        <v>105905</v>
      </c>
      <c r="K111" s="1097">
        <v>185334</v>
      </c>
      <c r="L111" s="1097">
        <v>127406</v>
      </c>
      <c r="M111" s="1097">
        <v>222961</v>
      </c>
      <c r="N111" s="1097">
        <v>154548</v>
      </c>
      <c r="O111" s="1097">
        <v>270459</v>
      </c>
      <c r="P111" s="1097">
        <v>184063</v>
      </c>
      <c r="Q111" s="1097">
        <v>322110</v>
      </c>
      <c r="R111" s="1097">
        <v>203070</v>
      </c>
      <c r="S111" s="1097">
        <v>355372</v>
      </c>
      <c r="T111" s="1097">
        <v>220942</v>
      </c>
      <c r="U111" s="1097">
        <v>386648</v>
      </c>
    </row>
    <row r="112" spans="1:21" ht="21.95" customHeight="1">
      <c r="A112" s="1092">
        <v>1</v>
      </c>
      <c r="B112" s="1093" t="s">
        <v>251</v>
      </c>
      <c r="C112" s="1094" t="s">
        <v>259</v>
      </c>
      <c r="D112" s="1094" t="s">
        <v>662</v>
      </c>
      <c r="E112" s="1095" t="s">
        <v>1181</v>
      </c>
      <c r="F112">
        <v>3</v>
      </c>
      <c r="G112" s="1096" t="s">
        <v>58</v>
      </c>
      <c r="H112" s="1097">
        <v>65198</v>
      </c>
      <c r="I112" s="1097">
        <v>114097</v>
      </c>
      <c r="J112" s="1097">
        <v>89985</v>
      </c>
      <c r="K112" s="1097">
        <v>157473</v>
      </c>
      <c r="L112" s="1097">
        <v>114027</v>
      </c>
      <c r="M112" s="1097">
        <v>199548</v>
      </c>
      <c r="N112" s="1097">
        <v>148709</v>
      </c>
      <c r="O112" s="1097">
        <v>260240</v>
      </c>
      <c r="P112" s="1097">
        <v>185341</v>
      </c>
      <c r="Q112" s="1097">
        <v>324348</v>
      </c>
      <c r="R112" s="1097">
        <v>208545</v>
      </c>
      <c r="S112" s="1097">
        <v>364955</v>
      </c>
      <c r="T112" s="1097">
        <v>231399</v>
      </c>
      <c r="U112" s="1097">
        <v>404948</v>
      </c>
    </row>
    <row r="113" spans="1:21" ht="21.95" customHeight="1">
      <c r="A113" s="1092">
        <v>1</v>
      </c>
      <c r="B113" s="1093" t="s">
        <v>251</v>
      </c>
      <c r="C113" s="1094" t="s">
        <v>259</v>
      </c>
      <c r="D113" s="1094" t="s">
        <v>662</v>
      </c>
      <c r="E113" s="1095" t="s">
        <v>1181</v>
      </c>
      <c r="F113">
        <v>4</v>
      </c>
      <c r="G113" s="1096" t="s">
        <v>33</v>
      </c>
      <c r="H113" s="1097">
        <v>76048</v>
      </c>
      <c r="I113" s="1097">
        <v>121676</v>
      </c>
      <c r="J113" s="1097">
        <v>106467</v>
      </c>
      <c r="K113" s="1097">
        <v>170347</v>
      </c>
      <c r="L113" s="1097">
        <v>136886</v>
      </c>
      <c r="M113" s="1097">
        <v>219017</v>
      </c>
      <c r="N113" s="1097">
        <v>182514</v>
      </c>
      <c r="O113" s="1097">
        <v>292023</v>
      </c>
      <c r="P113" s="1097">
        <v>228143</v>
      </c>
      <c r="Q113" s="1097">
        <v>365029</v>
      </c>
      <c r="R113" s="1097">
        <v>258562</v>
      </c>
      <c r="S113" s="1097">
        <v>413700</v>
      </c>
      <c r="T113" s="1097">
        <v>288981</v>
      </c>
      <c r="U113" s="1097">
        <v>462370</v>
      </c>
    </row>
    <row r="114" spans="1:21" ht="22.5" customHeight="1">
      <c r="A114" s="1092">
        <v>1</v>
      </c>
      <c r="B114" s="1093" t="s">
        <v>251</v>
      </c>
      <c r="C114" s="1094" t="s">
        <v>259</v>
      </c>
      <c r="D114" s="1094" t="s">
        <v>662</v>
      </c>
      <c r="E114" s="1095" t="s">
        <v>1182</v>
      </c>
      <c r="F114">
        <v>1</v>
      </c>
      <c r="G114" s="1096" t="s">
        <v>240</v>
      </c>
      <c r="H114" s="1097">
        <v>84517</v>
      </c>
      <c r="I114" s="1097">
        <v>147906</v>
      </c>
      <c r="J114" s="1097">
        <v>111418</v>
      </c>
      <c r="K114" s="1097">
        <v>194981</v>
      </c>
      <c r="L114" s="1097">
        <v>133600</v>
      </c>
      <c r="M114" s="1097">
        <v>233800</v>
      </c>
      <c r="N114" s="1097">
        <v>161046</v>
      </c>
      <c r="O114" s="1097">
        <v>281830</v>
      </c>
      <c r="P114" s="1097">
        <v>189932</v>
      </c>
      <c r="Q114" s="1097">
        <v>332381</v>
      </c>
      <c r="R114" s="1097">
        <v>207645</v>
      </c>
      <c r="S114" s="1097">
        <v>363378</v>
      </c>
      <c r="T114" s="1097">
        <v>223465</v>
      </c>
      <c r="U114" s="1097">
        <v>391063</v>
      </c>
    </row>
    <row r="115" spans="1:21" ht="21.95" customHeight="1">
      <c r="A115" s="1092">
        <v>1</v>
      </c>
      <c r="B115" s="1093" t="s">
        <v>251</v>
      </c>
      <c r="C115" s="1094" t="s">
        <v>259</v>
      </c>
      <c r="D115" s="1094" t="s">
        <v>662</v>
      </c>
      <c r="E115" s="1095" t="s">
        <v>1182</v>
      </c>
      <c r="F115">
        <v>2</v>
      </c>
      <c r="G115" s="1096" t="s">
        <v>31</v>
      </c>
      <c r="H115" s="1097">
        <v>80214</v>
      </c>
      <c r="I115" s="1097">
        <v>140374</v>
      </c>
      <c r="J115" s="1097">
        <v>106031</v>
      </c>
      <c r="K115" s="1097">
        <v>185555</v>
      </c>
      <c r="L115" s="1097">
        <v>127500</v>
      </c>
      <c r="M115" s="1097">
        <v>223126</v>
      </c>
      <c r="N115" s="1097">
        <v>154560</v>
      </c>
      <c r="O115" s="1097">
        <v>270480</v>
      </c>
      <c r="P115" s="1097">
        <v>184041</v>
      </c>
      <c r="Q115" s="1097">
        <v>322072</v>
      </c>
      <c r="R115" s="1097">
        <v>203024</v>
      </c>
      <c r="S115" s="1097">
        <v>355292</v>
      </c>
      <c r="T115" s="1097">
        <v>220863</v>
      </c>
      <c r="U115" s="1097">
        <v>386511</v>
      </c>
    </row>
    <row r="116" spans="1:21" ht="21.95" customHeight="1">
      <c r="A116" s="1092">
        <v>1</v>
      </c>
      <c r="B116" s="1093" t="s">
        <v>251</v>
      </c>
      <c r="C116" s="1094" t="s">
        <v>259</v>
      </c>
      <c r="D116" s="1094" t="s">
        <v>662</v>
      </c>
      <c r="E116" s="1095" t="s">
        <v>1182</v>
      </c>
      <c r="F116">
        <v>3</v>
      </c>
      <c r="G116" s="1096" t="s">
        <v>58</v>
      </c>
      <c r="H116" s="1097">
        <v>65371</v>
      </c>
      <c r="I116" s="1097">
        <v>114399</v>
      </c>
      <c r="J116" s="1097">
        <v>90239</v>
      </c>
      <c r="K116" s="1097">
        <v>157918</v>
      </c>
      <c r="L116" s="1097">
        <v>114370</v>
      </c>
      <c r="M116" s="1097">
        <v>200148</v>
      </c>
      <c r="N116" s="1097">
        <v>149197</v>
      </c>
      <c r="O116" s="1097">
        <v>261095</v>
      </c>
      <c r="P116" s="1097">
        <v>185957</v>
      </c>
      <c r="Q116" s="1097">
        <v>325425</v>
      </c>
      <c r="R116" s="1097">
        <v>209258</v>
      </c>
      <c r="S116" s="1097">
        <v>366201</v>
      </c>
      <c r="T116" s="1097">
        <v>232211</v>
      </c>
      <c r="U116" s="1097">
        <v>406369</v>
      </c>
    </row>
    <row r="117" spans="1:21" ht="21.95" customHeight="1">
      <c r="A117" s="1092">
        <v>1</v>
      </c>
      <c r="B117" s="1093" t="s">
        <v>251</v>
      </c>
      <c r="C117" s="1094" t="s">
        <v>259</v>
      </c>
      <c r="D117" s="1094" t="s">
        <v>662</v>
      </c>
      <c r="E117" s="1095" t="s">
        <v>1182</v>
      </c>
      <c r="F117">
        <v>4</v>
      </c>
      <c r="G117" s="1096" t="s">
        <v>33</v>
      </c>
      <c r="H117" s="1097">
        <v>76064</v>
      </c>
      <c r="I117" s="1097">
        <v>121702</v>
      </c>
      <c r="J117" s="1097">
        <v>106490</v>
      </c>
      <c r="K117" s="1097">
        <v>170383</v>
      </c>
      <c r="L117" s="1097">
        <v>136915</v>
      </c>
      <c r="M117" s="1097">
        <v>219064</v>
      </c>
      <c r="N117" s="1097">
        <v>182553</v>
      </c>
      <c r="O117" s="1097">
        <v>292086</v>
      </c>
      <c r="P117" s="1097">
        <v>228192</v>
      </c>
      <c r="Q117" s="1097">
        <v>365107</v>
      </c>
      <c r="R117" s="1097">
        <v>258617</v>
      </c>
      <c r="S117" s="1097">
        <v>413788</v>
      </c>
      <c r="T117" s="1097">
        <v>289043</v>
      </c>
      <c r="U117" s="1097">
        <v>462469</v>
      </c>
    </row>
    <row r="118" spans="1:21" ht="22.5" customHeight="1">
      <c r="A118" s="1092">
        <v>2</v>
      </c>
      <c r="B118" s="1093" t="s">
        <v>260</v>
      </c>
      <c r="C118" s="1094" t="s">
        <v>261</v>
      </c>
      <c r="D118" s="1094" t="s">
        <v>663</v>
      </c>
      <c r="E118" s="1095" t="s">
        <v>1183</v>
      </c>
      <c r="F118">
        <v>1</v>
      </c>
      <c r="G118" s="1096" t="s">
        <v>240</v>
      </c>
      <c r="H118" s="1097">
        <v>97715</v>
      </c>
      <c r="I118" s="1097">
        <v>171001</v>
      </c>
      <c r="J118" s="1097">
        <v>128654</v>
      </c>
      <c r="K118" s="1097">
        <v>225145</v>
      </c>
      <c r="L118" s="1097">
        <v>154011</v>
      </c>
      <c r="M118" s="1097">
        <v>269519</v>
      </c>
      <c r="N118" s="1097">
        <v>185207</v>
      </c>
      <c r="O118" s="1097">
        <v>324113</v>
      </c>
      <c r="P118" s="1097">
        <v>218336</v>
      </c>
      <c r="Q118" s="1097">
        <v>382088</v>
      </c>
      <c r="R118" s="1097">
        <v>238677</v>
      </c>
      <c r="S118" s="1097">
        <v>417684</v>
      </c>
      <c r="T118" s="1097">
        <v>256831</v>
      </c>
      <c r="U118" s="1097">
        <v>449454</v>
      </c>
    </row>
    <row r="119" spans="1:21" ht="21.95" customHeight="1">
      <c r="A119" s="1092">
        <v>2</v>
      </c>
      <c r="B119" s="1093" t="s">
        <v>260</v>
      </c>
      <c r="C119" s="1094" t="s">
        <v>261</v>
      </c>
      <c r="D119" s="1094" t="s">
        <v>663</v>
      </c>
      <c r="E119" s="1095" t="s">
        <v>1183</v>
      </c>
      <c r="F119">
        <v>2</v>
      </c>
      <c r="G119" s="1096" t="s">
        <v>31</v>
      </c>
      <c r="H119" s="1097">
        <v>92956</v>
      </c>
      <c r="I119" s="1097">
        <v>162673</v>
      </c>
      <c r="J119" s="1097">
        <v>122698</v>
      </c>
      <c r="K119" s="1097">
        <v>214721</v>
      </c>
      <c r="L119" s="1097">
        <v>147266</v>
      </c>
      <c r="M119" s="1097">
        <v>257715</v>
      </c>
      <c r="N119" s="1097">
        <v>178035</v>
      </c>
      <c r="O119" s="1097">
        <v>311562</v>
      </c>
      <c r="P119" s="1097">
        <v>211822</v>
      </c>
      <c r="Q119" s="1097">
        <v>370689</v>
      </c>
      <c r="R119" s="1097">
        <v>233567</v>
      </c>
      <c r="S119" s="1097">
        <v>408742</v>
      </c>
      <c r="T119" s="1097">
        <v>253954</v>
      </c>
      <c r="U119" s="1097">
        <v>444420</v>
      </c>
    </row>
    <row r="120" spans="1:21" ht="21.95" customHeight="1">
      <c r="A120" s="1092">
        <v>2</v>
      </c>
      <c r="B120" s="1093" t="s">
        <v>260</v>
      </c>
      <c r="C120" s="1094" t="s">
        <v>261</v>
      </c>
      <c r="D120" s="1094" t="s">
        <v>663</v>
      </c>
      <c r="E120" s="1095" t="s">
        <v>1183</v>
      </c>
      <c r="F120">
        <v>3</v>
      </c>
      <c r="G120" s="1096" t="s">
        <v>58</v>
      </c>
      <c r="H120" s="1097">
        <v>76097</v>
      </c>
      <c r="I120" s="1097">
        <v>133170</v>
      </c>
      <c r="J120" s="1097">
        <v>105120</v>
      </c>
      <c r="K120" s="1097">
        <v>183960</v>
      </c>
      <c r="L120" s="1097">
        <v>133329</v>
      </c>
      <c r="M120" s="1097">
        <v>233325</v>
      </c>
      <c r="N120" s="1097">
        <v>174127</v>
      </c>
      <c r="O120" s="1097">
        <v>304722</v>
      </c>
      <c r="P120" s="1097">
        <v>217062</v>
      </c>
      <c r="Q120" s="1097">
        <v>379859</v>
      </c>
      <c r="R120" s="1097">
        <v>244352</v>
      </c>
      <c r="S120" s="1097">
        <v>427616</v>
      </c>
      <c r="T120" s="1097">
        <v>271258</v>
      </c>
      <c r="U120" s="1097">
        <v>474701</v>
      </c>
    </row>
    <row r="121" spans="1:21" ht="21.95" customHeight="1">
      <c r="A121" s="1092">
        <v>2</v>
      </c>
      <c r="B121" s="1093" t="s">
        <v>260</v>
      </c>
      <c r="C121" s="1094" t="s">
        <v>261</v>
      </c>
      <c r="D121" s="1094" t="s">
        <v>663</v>
      </c>
      <c r="E121" s="1095" t="s">
        <v>1183</v>
      </c>
      <c r="F121">
        <v>4</v>
      </c>
      <c r="G121" s="1096" t="s">
        <v>33</v>
      </c>
      <c r="H121" s="1097">
        <v>87666</v>
      </c>
      <c r="I121" s="1097">
        <v>140266</v>
      </c>
      <c r="J121" s="1097">
        <v>122732</v>
      </c>
      <c r="K121" s="1097">
        <v>196372</v>
      </c>
      <c r="L121" s="1097">
        <v>157799</v>
      </c>
      <c r="M121" s="1097">
        <v>252478</v>
      </c>
      <c r="N121" s="1097">
        <v>210398</v>
      </c>
      <c r="O121" s="1097">
        <v>336637</v>
      </c>
      <c r="P121" s="1097">
        <v>262998</v>
      </c>
      <c r="Q121" s="1097">
        <v>420797</v>
      </c>
      <c r="R121" s="1097">
        <v>298064</v>
      </c>
      <c r="S121" s="1097">
        <v>476903</v>
      </c>
      <c r="T121" s="1097">
        <v>333131</v>
      </c>
      <c r="U121" s="1097">
        <v>533009</v>
      </c>
    </row>
    <row r="122" spans="1:21" ht="22.5" customHeight="1">
      <c r="A122" s="1092">
        <v>2</v>
      </c>
      <c r="B122" s="1093" t="s">
        <v>260</v>
      </c>
      <c r="C122" s="1094" t="s">
        <v>261</v>
      </c>
      <c r="D122" s="1094" t="s">
        <v>663</v>
      </c>
      <c r="E122" s="1095" t="s">
        <v>1184</v>
      </c>
      <c r="F122">
        <v>1</v>
      </c>
      <c r="G122" s="1096" t="s">
        <v>240</v>
      </c>
      <c r="H122" s="1097">
        <v>105247</v>
      </c>
      <c r="I122" s="1097">
        <v>184183</v>
      </c>
      <c r="J122" s="1097">
        <v>138822</v>
      </c>
      <c r="K122" s="1097">
        <v>242939</v>
      </c>
      <c r="L122" s="1097">
        <v>166583</v>
      </c>
      <c r="M122" s="1097">
        <v>291520</v>
      </c>
      <c r="N122" s="1097">
        <v>201014</v>
      </c>
      <c r="O122" s="1097">
        <v>351775</v>
      </c>
      <c r="P122" s="1097">
        <v>237113</v>
      </c>
      <c r="Q122" s="1097">
        <v>414947</v>
      </c>
      <c r="R122" s="1097">
        <v>259236</v>
      </c>
      <c r="S122" s="1097">
        <v>453663</v>
      </c>
      <c r="T122" s="1097">
        <v>279000</v>
      </c>
      <c r="U122" s="1097">
        <v>488251</v>
      </c>
    </row>
    <row r="123" spans="1:21" ht="21.95" customHeight="1">
      <c r="A123" s="1092">
        <v>2</v>
      </c>
      <c r="B123" s="1093" t="s">
        <v>260</v>
      </c>
      <c r="C123" s="1094" t="s">
        <v>261</v>
      </c>
      <c r="D123" s="1094" t="s">
        <v>663</v>
      </c>
      <c r="E123" s="1095" t="s">
        <v>1184</v>
      </c>
      <c r="F123">
        <v>2</v>
      </c>
      <c r="G123" s="1096" t="s">
        <v>31</v>
      </c>
      <c r="H123" s="1097">
        <v>99785</v>
      </c>
      <c r="I123" s="1097">
        <v>174624</v>
      </c>
      <c r="J123" s="1097">
        <v>131986</v>
      </c>
      <c r="K123" s="1097">
        <v>230975</v>
      </c>
      <c r="L123" s="1097">
        <v>158841</v>
      </c>
      <c r="M123" s="1097">
        <v>277971</v>
      </c>
      <c r="N123" s="1097">
        <v>192782</v>
      </c>
      <c r="O123" s="1097">
        <v>337369</v>
      </c>
      <c r="P123" s="1097">
        <v>229636</v>
      </c>
      <c r="Q123" s="1097">
        <v>401863</v>
      </c>
      <c r="R123" s="1097">
        <v>253371</v>
      </c>
      <c r="S123" s="1097">
        <v>443399</v>
      </c>
      <c r="T123" s="1097">
        <v>275699</v>
      </c>
      <c r="U123" s="1097">
        <v>482473</v>
      </c>
    </row>
    <row r="124" spans="1:21" ht="21.95" customHeight="1">
      <c r="A124" s="1092">
        <v>2</v>
      </c>
      <c r="B124" s="1093" t="s">
        <v>260</v>
      </c>
      <c r="C124" s="1094" t="s">
        <v>261</v>
      </c>
      <c r="D124" s="1094" t="s">
        <v>663</v>
      </c>
      <c r="E124" s="1095" t="s">
        <v>1184</v>
      </c>
      <c r="F124">
        <v>3</v>
      </c>
      <c r="G124" s="1096" t="s">
        <v>58</v>
      </c>
      <c r="H124" s="1097">
        <v>81158</v>
      </c>
      <c r="I124" s="1097">
        <v>142026</v>
      </c>
      <c r="J124" s="1097">
        <v>111996</v>
      </c>
      <c r="K124" s="1097">
        <v>195992</v>
      </c>
      <c r="L124" s="1097">
        <v>141899</v>
      </c>
      <c r="M124" s="1097">
        <v>248323</v>
      </c>
      <c r="N124" s="1097">
        <v>185015</v>
      </c>
      <c r="O124" s="1097">
        <v>323776</v>
      </c>
      <c r="P124" s="1097">
        <v>230584</v>
      </c>
      <c r="Q124" s="1097">
        <v>403521</v>
      </c>
      <c r="R124" s="1097">
        <v>259432</v>
      </c>
      <c r="S124" s="1097">
        <v>454006</v>
      </c>
      <c r="T124" s="1097">
        <v>287840</v>
      </c>
      <c r="U124" s="1097">
        <v>503720</v>
      </c>
    </row>
    <row r="125" spans="1:21" ht="21.95" customHeight="1">
      <c r="A125" s="1092">
        <v>2</v>
      </c>
      <c r="B125" s="1093" t="s">
        <v>260</v>
      </c>
      <c r="C125" s="1094" t="s">
        <v>261</v>
      </c>
      <c r="D125" s="1094" t="s">
        <v>663</v>
      </c>
      <c r="E125" s="1095" t="s">
        <v>1184</v>
      </c>
      <c r="F125">
        <v>4</v>
      </c>
      <c r="G125" s="1096" t="s">
        <v>33</v>
      </c>
      <c r="H125" s="1097">
        <v>94851</v>
      </c>
      <c r="I125" s="1097">
        <v>151762</v>
      </c>
      <c r="J125" s="1097">
        <v>132792</v>
      </c>
      <c r="K125" s="1097">
        <v>212467</v>
      </c>
      <c r="L125" s="1097">
        <v>170732</v>
      </c>
      <c r="M125" s="1097">
        <v>273171</v>
      </c>
      <c r="N125" s="1097">
        <v>227643</v>
      </c>
      <c r="O125" s="1097">
        <v>364228</v>
      </c>
      <c r="P125" s="1097">
        <v>284553</v>
      </c>
      <c r="Q125" s="1097">
        <v>455285</v>
      </c>
      <c r="R125" s="1097">
        <v>322494</v>
      </c>
      <c r="S125" s="1097">
        <v>515990</v>
      </c>
      <c r="T125" s="1097">
        <v>360434</v>
      </c>
      <c r="U125" s="1097">
        <v>576695</v>
      </c>
    </row>
    <row r="126" spans="1:21" ht="22.5" customHeight="1">
      <c r="A126" s="1092">
        <v>2</v>
      </c>
      <c r="B126" s="1093" t="s">
        <v>260</v>
      </c>
      <c r="C126" s="1094" t="s">
        <v>261</v>
      </c>
      <c r="D126" s="1094" t="s">
        <v>663</v>
      </c>
      <c r="E126" s="1095" t="s">
        <v>1180</v>
      </c>
      <c r="F126">
        <v>1</v>
      </c>
      <c r="G126" s="1096" t="s">
        <v>240</v>
      </c>
      <c r="H126" s="1097">
        <v>100265</v>
      </c>
      <c r="I126" s="1097">
        <v>175463</v>
      </c>
      <c r="J126" s="1097">
        <v>132196</v>
      </c>
      <c r="K126" s="1097">
        <v>231344</v>
      </c>
      <c r="L126" s="1097">
        <v>158546</v>
      </c>
      <c r="M126" s="1097">
        <v>277455</v>
      </c>
      <c r="N126" s="1097">
        <v>191169</v>
      </c>
      <c r="O126" s="1097">
        <v>334545</v>
      </c>
      <c r="P126" s="1097">
        <v>225469</v>
      </c>
      <c r="Q126" s="1097">
        <v>394570</v>
      </c>
      <c r="R126" s="1097">
        <v>246498</v>
      </c>
      <c r="S126" s="1097">
        <v>431372</v>
      </c>
      <c r="T126" s="1097">
        <v>265282</v>
      </c>
      <c r="U126" s="1097">
        <v>464243</v>
      </c>
    </row>
    <row r="127" spans="1:21" ht="21.95" customHeight="1">
      <c r="A127" s="1092">
        <v>2</v>
      </c>
      <c r="B127" s="1093" t="s">
        <v>260</v>
      </c>
      <c r="C127" s="1094" t="s">
        <v>261</v>
      </c>
      <c r="D127" s="1094" t="s">
        <v>663</v>
      </c>
      <c r="E127" s="1095" t="s">
        <v>1180</v>
      </c>
      <c r="F127">
        <v>2</v>
      </c>
      <c r="G127" s="1096" t="s">
        <v>31</v>
      </c>
      <c r="H127" s="1097">
        <v>95133</v>
      </c>
      <c r="I127" s="1097">
        <v>166484</v>
      </c>
      <c r="J127" s="1097">
        <v>125774</v>
      </c>
      <c r="K127" s="1097">
        <v>220104</v>
      </c>
      <c r="L127" s="1097">
        <v>151273</v>
      </c>
      <c r="M127" s="1097">
        <v>264728</v>
      </c>
      <c r="N127" s="1097">
        <v>183435</v>
      </c>
      <c r="O127" s="1097">
        <v>321012</v>
      </c>
      <c r="P127" s="1097">
        <v>218445</v>
      </c>
      <c r="Q127" s="1097">
        <v>382279</v>
      </c>
      <c r="R127" s="1097">
        <v>240989</v>
      </c>
      <c r="S127" s="1097">
        <v>421730</v>
      </c>
      <c r="T127" s="1097">
        <v>262180</v>
      </c>
      <c r="U127" s="1097">
        <v>458815</v>
      </c>
    </row>
    <row r="128" spans="1:21" ht="21.95" customHeight="1">
      <c r="A128" s="1092">
        <v>2</v>
      </c>
      <c r="B128" s="1093" t="s">
        <v>260</v>
      </c>
      <c r="C128" s="1094" t="s">
        <v>261</v>
      </c>
      <c r="D128" s="1094" t="s">
        <v>663</v>
      </c>
      <c r="E128" s="1095" t="s">
        <v>1180</v>
      </c>
      <c r="F128">
        <v>3</v>
      </c>
      <c r="G128" s="1096" t="s">
        <v>58</v>
      </c>
      <c r="H128" s="1097">
        <v>77489</v>
      </c>
      <c r="I128" s="1097">
        <v>135606</v>
      </c>
      <c r="J128" s="1097">
        <v>106958</v>
      </c>
      <c r="K128" s="1097">
        <v>187176</v>
      </c>
      <c r="L128" s="1097">
        <v>135548</v>
      </c>
      <c r="M128" s="1097">
        <v>237210</v>
      </c>
      <c r="N128" s="1097">
        <v>176801</v>
      </c>
      <c r="O128" s="1097">
        <v>309402</v>
      </c>
      <c r="P128" s="1097">
        <v>220358</v>
      </c>
      <c r="Q128" s="1097">
        <v>385627</v>
      </c>
      <c r="R128" s="1097">
        <v>247959</v>
      </c>
      <c r="S128" s="1097">
        <v>433927</v>
      </c>
      <c r="T128" s="1097">
        <v>275145</v>
      </c>
      <c r="U128" s="1097">
        <v>481503</v>
      </c>
    </row>
    <row r="129" spans="1:21" ht="21.95" customHeight="1">
      <c r="A129" s="1092">
        <v>2</v>
      </c>
      <c r="B129" s="1093" t="s">
        <v>260</v>
      </c>
      <c r="C129" s="1094" t="s">
        <v>261</v>
      </c>
      <c r="D129" s="1094" t="s">
        <v>663</v>
      </c>
      <c r="E129" s="1095" t="s">
        <v>1180</v>
      </c>
      <c r="F129">
        <v>4</v>
      </c>
      <c r="G129" s="1096" t="s">
        <v>33</v>
      </c>
      <c r="H129" s="1097">
        <v>90269</v>
      </c>
      <c r="I129" s="1097">
        <v>144430</v>
      </c>
      <c r="J129" s="1097">
        <v>126376</v>
      </c>
      <c r="K129" s="1097">
        <v>202202</v>
      </c>
      <c r="L129" s="1097">
        <v>162484</v>
      </c>
      <c r="M129" s="1097">
        <v>259974</v>
      </c>
      <c r="N129" s="1097">
        <v>216645</v>
      </c>
      <c r="O129" s="1097">
        <v>346632</v>
      </c>
      <c r="P129" s="1097">
        <v>270806</v>
      </c>
      <c r="Q129" s="1097">
        <v>433290</v>
      </c>
      <c r="R129" s="1097">
        <v>306914</v>
      </c>
      <c r="S129" s="1097">
        <v>491062</v>
      </c>
      <c r="T129" s="1097">
        <v>343021</v>
      </c>
      <c r="U129" s="1097">
        <v>548834</v>
      </c>
    </row>
    <row r="130" spans="1:21" ht="22.5" customHeight="1">
      <c r="A130" s="1092">
        <v>2</v>
      </c>
      <c r="B130" s="1093" t="s">
        <v>260</v>
      </c>
      <c r="C130" s="1094" t="s">
        <v>261</v>
      </c>
      <c r="D130" s="1094" t="s">
        <v>663</v>
      </c>
      <c r="E130" s="1095" t="s">
        <v>1185</v>
      </c>
      <c r="F130">
        <v>1</v>
      </c>
      <c r="G130" s="1096" t="s">
        <v>240</v>
      </c>
      <c r="H130" s="1097">
        <v>98878</v>
      </c>
      <c r="I130" s="1097">
        <v>173037</v>
      </c>
      <c r="J130" s="1097">
        <v>130236</v>
      </c>
      <c r="K130" s="1097">
        <v>227913</v>
      </c>
      <c r="L130" s="1097">
        <v>155985</v>
      </c>
      <c r="M130" s="1097">
        <v>272973</v>
      </c>
      <c r="N130" s="1097">
        <v>187719</v>
      </c>
      <c r="O130" s="1097">
        <v>328508</v>
      </c>
      <c r="P130" s="1097">
        <v>221325</v>
      </c>
      <c r="Q130" s="1097">
        <v>387320</v>
      </c>
      <c r="R130" s="1097">
        <v>241951</v>
      </c>
      <c r="S130" s="1097">
        <v>423415</v>
      </c>
      <c r="T130" s="1097">
        <v>260364</v>
      </c>
      <c r="U130" s="1097">
        <v>455637</v>
      </c>
    </row>
    <row r="131" spans="1:21" ht="21.95" customHeight="1">
      <c r="A131" s="1092">
        <v>2</v>
      </c>
      <c r="B131" s="1093" t="s">
        <v>260</v>
      </c>
      <c r="C131" s="1094" t="s">
        <v>261</v>
      </c>
      <c r="D131" s="1094" t="s">
        <v>663</v>
      </c>
      <c r="E131" s="1095" t="s">
        <v>1185</v>
      </c>
      <c r="F131">
        <v>2</v>
      </c>
      <c r="G131" s="1096" t="s">
        <v>31</v>
      </c>
      <c r="H131" s="1097">
        <v>93995</v>
      </c>
      <c r="I131" s="1097">
        <v>164492</v>
      </c>
      <c r="J131" s="1097">
        <v>124125</v>
      </c>
      <c r="K131" s="1097">
        <v>217218</v>
      </c>
      <c r="L131" s="1097">
        <v>149064</v>
      </c>
      <c r="M131" s="1097">
        <v>260862</v>
      </c>
      <c r="N131" s="1097">
        <v>180360</v>
      </c>
      <c r="O131" s="1097">
        <v>315630</v>
      </c>
      <c r="P131" s="1097">
        <v>214642</v>
      </c>
      <c r="Q131" s="1097">
        <v>375623</v>
      </c>
      <c r="R131" s="1097">
        <v>236708</v>
      </c>
      <c r="S131" s="1097">
        <v>414240</v>
      </c>
      <c r="T131" s="1097">
        <v>257412</v>
      </c>
      <c r="U131" s="1097">
        <v>450472</v>
      </c>
    </row>
    <row r="132" spans="1:21" ht="21.95" customHeight="1">
      <c r="A132" s="1092">
        <v>2</v>
      </c>
      <c r="B132" s="1093" t="s">
        <v>260</v>
      </c>
      <c r="C132" s="1094" t="s">
        <v>261</v>
      </c>
      <c r="D132" s="1094" t="s">
        <v>663</v>
      </c>
      <c r="E132" s="1095" t="s">
        <v>1185</v>
      </c>
      <c r="F132">
        <v>3</v>
      </c>
      <c r="G132" s="1096" t="s">
        <v>58</v>
      </c>
      <c r="H132" s="1097">
        <v>76842</v>
      </c>
      <c r="I132" s="1097">
        <v>134473</v>
      </c>
      <c r="J132" s="1097">
        <v>106126</v>
      </c>
      <c r="K132" s="1097">
        <v>185720</v>
      </c>
      <c r="L132" s="1097">
        <v>134574</v>
      </c>
      <c r="M132" s="1097">
        <v>235504</v>
      </c>
      <c r="N132" s="1097">
        <v>175692</v>
      </c>
      <c r="O132" s="1097">
        <v>307461</v>
      </c>
      <c r="P132" s="1097">
        <v>219003</v>
      </c>
      <c r="Q132" s="1097">
        <v>383255</v>
      </c>
      <c r="R132" s="1097">
        <v>246508</v>
      </c>
      <c r="S132" s="1097">
        <v>431389</v>
      </c>
      <c r="T132" s="1097">
        <v>273620</v>
      </c>
      <c r="U132" s="1097">
        <v>478834</v>
      </c>
    </row>
    <row r="133" spans="1:21" ht="21.95" customHeight="1">
      <c r="A133" s="1092">
        <v>2</v>
      </c>
      <c r="B133" s="1093" t="s">
        <v>260</v>
      </c>
      <c r="C133" s="1094" t="s">
        <v>261</v>
      </c>
      <c r="D133" s="1094" t="s">
        <v>663</v>
      </c>
      <c r="E133" s="1095" t="s">
        <v>1185</v>
      </c>
      <c r="F133">
        <v>4</v>
      </c>
      <c r="G133" s="1096" t="s">
        <v>33</v>
      </c>
      <c r="H133" s="1097">
        <v>88795</v>
      </c>
      <c r="I133" s="1097">
        <v>142073</v>
      </c>
      <c r="J133" s="1097">
        <v>124313</v>
      </c>
      <c r="K133" s="1097">
        <v>198902</v>
      </c>
      <c r="L133" s="1097">
        <v>159832</v>
      </c>
      <c r="M133" s="1097">
        <v>255731</v>
      </c>
      <c r="N133" s="1097">
        <v>213109</v>
      </c>
      <c r="O133" s="1097">
        <v>340974</v>
      </c>
      <c r="P133" s="1097">
        <v>266386</v>
      </c>
      <c r="Q133" s="1097">
        <v>426218</v>
      </c>
      <c r="R133" s="1097">
        <v>301904</v>
      </c>
      <c r="S133" s="1097">
        <v>483047</v>
      </c>
      <c r="T133" s="1097">
        <v>337422</v>
      </c>
      <c r="U133" s="1097">
        <v>539876</v>
      </c>
    </row>
    <row r="134" spans="1:21" ht="22.5" customHeight="1">
      <c r="A134" s="1092">
        <v>2</v>
      </c>
      <c r="B134" s="1093" t="s">
        <v>260</v>
      </c>
      <c r="C134" s="1094" t="s">
        <v>261</v>
      </c>
      <c r="D134" s="1094" t="s">
        <v>663</v>
      </c>
      <c r="E134" s="1095" t="s">
        <v>1186</v>
      </c>
      <c r="F134">
        <v>1</v>
      </c>
      <c r="G134" s="1096" t="s">
        <v>240</v>
      </c>
      <c r="H134" s="1097">
        <v>97715</v>
      </c>
      <c r="I134" s="1097">
        <v>171001</v>
      </c>
      <c r="J134" s="1097">
        <v>128654</v>
      </c>
      <c r="K134" s="1097">
        <v>225145</v>
      </c>
      <c r="L134" s="1097">
        <v>154011</v>
      </c>
      <c r="M134" s="1097">
        <v>269519</v>
      </c>
      <c r="N134" s="1097">
        <v>185207</v>
      </c>
      <c r="O134" s="1097">
        <v>324113</v>
      </c>
      <c r="P134" s="1097">
        <v>218336</v>
      </c>
      <c r="Q134" s="1097">
        <v>382088</v>
      </c>
      <c r="R134" s="1097">
        <v>238677</v>
      </c>
      <c r="S134" s="1097">
        <v>417684</v>
      </c>
      <c r="T134" s="1097">
        <v>256831</v>
      </c>
      <c r="U134" s="1097">
        <v>449454</v>
      </c>
    </row>
    <row r="135" spans="1:21" ht="21.95" customHeight="1">
      <c r="A135" s="1092">
        <v>2</v>
      </c>
      <c r="B135" s="1093" t="s">
        <v>260</v>
      </c>
      <c r="C135" s="1094" t="s">
        <v>261</v>
      </c>
      <c r="D135" s="1094" t="s">
        <v>663</v>
      </c>
      <c r="E135" s="1095" t="s">
        <v>1186</v>
      </c>
      <c r="F135">
        <v>2</v>
      </c>
      <c r="G135" s="1096" t="s">
        <v>31</v>
      </c>
      <c r="H135" s="1097">
        <v>92956</v>
      </c>
      <c r="I135" s="1097">
        <v>162673</v>
      </c>
      <c r="J135" s="1097">
        <v>122698</v>
      </c>
      <c r="K135" s="1097">
        <v>214721</v>
      </c>
      <c r="L135" s="1097">
        <v>147266</v>
      </c>
      <c r="M135" s="1097">
        <v>257715</v>
      </c>
      <c r="N135" s="1097">
        <v>178035</v>
      </c>
      <c r="O135" s="1097">
        <v>311562</v>
      </c>
      <c r="P135" s="1097">
        <v>211822</v>
      </c>
      <c r="Q135" s="1097">
        <v>370689</v>
      </c>
      <c r="R135" s="1097">
        <v>233567</v>
      </c>
      <c r="S135" s="1097">
        <v>408742</v>
      </c>
      <c r="T135" s="1097">
        <v>253954</v>
      </c>
      <c r="U135" s="1097">
        <v>444420</v>
      </c>
    </row>
    <row r="136" spans="1:21" ht="21.95" customHeight="1">
      <c r="A136" s="1092">
        <v>2</v>
      </c>
      <c r="B136" s="1093" t="s">
        <v>260</v>
      </c>
      <c r="C136" s="1094" t="s">
        <v>261</v>
      </c>
      <c r="D136" s="1094" t="s">
        <v>663</v>
      </c>
      <c r="E136" s="1095" t="s">
        <v>1186</v>
      </c>
      <c r="F136">
        <v>3</v>
      </c>
      <c r="G136" s="1096" t="s">
        <v>58</v>
      </c>
      <c r="H136" s="1097">
        <v>76097</v>
      </c>
      <c r="I136" s="1097">
        <v>133170</v>
      </c>
      <c r="J136" s="1097">
        <v>105120</v>
      </c>
      <c r="K136" s="1097">
        <v>183960</v>
      </c>
      <c r="L136" s="1097">
        <v>133329</v>
      </c>
      <c r="M136" s="1097">
        <v>233325</v>
      </c>
      <c r="N136" s="1097">
        <v>174127</v>
      </c>
      <c r="O136" s="1097">
        <v>304722</v>
      </c>
      <c r="P136" s="1097">
        <v>217062</v>
      </c>
      <c r="Q136" s="1097">
        <v>379859</v>
      </c>
      <c r="R136" s="1097">
        <v>244352</v>
      </c>
      <c r="S136" s="1097">
        <v>427616</v>
      </c>
      <c r="T136" s="1097">
        <v>271258</v>
      </c>
      <c r="U136" s="1097">
        <v>474701</v>
      </c>
    </row>
    <row r="137" spans="1:21" ht="21.95" customHeight="1">
      <c r="A137" s="1092">
        <v>2</v>
      </c>
      <c r="B137" s="1093" t="s">
        <v>260</v>
      </c>
      <c r="C137" s="1094" t="s">
        <v>261</v>
      </c>
      <c r="D137" s="1094" t="s">
        <v>663</v>
      </c>
      <c r="E137" s="1095" t="s">
        <v>1186</v>
      </c>
      <c r="F137">
        <v>4</v>
      </c>
      <c r="G137" s="1096" t="s">
        <v>33</v>
      </c>
      <c r="H137" s="1097">
        <v>87666</v>
      </c>
      <c r="I137" s="1097">
        <v>140266</v>
      </c>
      <c r="J137" s="1097">
        <v>122732</v>
      </c>
      <c r="K137" s="1097">
        <v>196372</v>
      </c>
      <c r="L137" s="1097">
        <v>157799</v>
      </c>
      <c r="M137" s="1097">
        <v>252478</v>
      </c>
      <c r="N137" s="1097">
        <v>210398</v>
      </c>
      <c r="O137" s="1097">
        <v>336637</v>
      </c>
      <c r="P137" s="1097">
        <v>262998</v>
      </c>
      <c r="Q137" s="1097">
        <v>420797</v>
      </c>
      <c r="R137" s="1097">
        <v>298064</v>
      </c>
      <c r="S137" s="1097">
        <v>476903</v>
      </c>
      <c r="T137" s="1097">
        <v>333131</v>
      </c>
      <c r="U137" s="1097">
        <v>533009</v>
      </c>
    </row>
    <row r="138" spans="1:21" ht="22.5" customHeight="1">
      <c r="A138" s="1092">
        <v>2</v>
      </c>
      <c r="B138" s="1093" t="s">
        <v>260</v>
      </c>
      <c r="C138" s="1094" t="s">
        <v>261</v>
      </c>
      <c r="D138" s="1094" t="s">
        <v>663</v>
      </c>
      <c r="E138" s="1095" t="s">
        <v>1187</v>
      </c>
      <c r="F138">
        <v>1</v>
      </c>
      <c r="G138" s="1096" t="s">
        <v>240</v>
      </c>
      <c r="H138" s="1097">
        <v>98326</v>
      </c>
      <c r="I138" s="1097">
        <v>172070</v>
      </c>
      <c r="J138" s="1097">
        <v>129560</v>
      </c>
      <c r="K138" s="1097">
        <v>226729</v>
      </c>
      <c r="L138" s="1097">
        <v>155256</v>
      </c>
      <c r="M138" s="1097">
        <v>271698</v>
      </c>
      <c r="N138" s="1097">
        <v>186982</v>
      </c>
      <c r="O138" s="1097">
        <v>327219</v>
      </c>
      <c r="P138" s="1097">
        <v>220486</v>
      </c>
      <c r="Q138" s="1097">
        <v>385850</v>
      </c>
      <c r="R138" s="1097">
        <v>241040</v>
      </c>
      <c r="S138" s="1097">
        <v>421821</v>
      </c>
      <c r="T138" s="1097">
        <v>259393</v>
      </c>
      <c r="U138" s="1097">
        <v>453938</v>
      </c>
    </row>
    <row r="139" spans="1:21" ht="21.95" customHeight="1">
      <c r="A139" s="1092">
        <v>2</v>
      </c>
      <c r="B139" s="1093" t="s">
        <v>260</v>
      </c>
      <c r="C139" s="1094" t="s">
        <v>261</v>
      </c>
      <c r="D139" s="1094" t="s">
        <v>663</v>
      </c>
      <c r="E139" s="1095" t="s">
        <v>1187</v>
      </c>
      <c r="F139">
        <v>2</v>
      </c>
      <c r="G139" s="1096" t="s">
        <v>31</v>
      </c>
      <c r="H139" s="1097">
        <v>93401</v>
      </c>
      <c r="I139" s="1097">
        <v>163452</v>
      </c>
      <c r="J139" s="1097">
        <v>123396</v>
      </c>
      <c r="K139" s="1097">
        <v>215944</v>
      </c>
      <c r="L139" s="1097">
        <v>148276</v>
      </c>
      <c r="M139" s="1097">
        <v>259484</v>
      </c>
      <c r="N139" s="1097">
        <v>179561</v>
      </c>
      <c r="O139" s="1097">
        <v>314232</v>
      </c>
      <c r="P139" s="1097">
        <v>213746</v>
      </c>
      <c r="Q139" s="1097">
        <v>374055</v>
      </c>
      <c r="R139" s="1097">
        <v>235753</v>
      </c>
      <c r="S139" s="1097">
        <v>412568</v>
      </c>
      <c r="T139" s="1097">
        <v>256416</v>
      </c>
      <c r="U139" s="1097">
        <v>448729</v>
      </c>
    </row>
    <row r="140" spans="1:21" ht="21.95" customHeight="1">
      <c r="A140" s="1092">
        <v>2</v>
      </c>
      <c r="B140" s="1093" t="s">
        <v>260</v>
      </c>
      <c r="C140" s="1094" t="s">
        <v>261</v>
      </c>
      <c r="D140" s="1094" t="s">
        <v>663</v>
      </c>
      <c r="E140" s="1095" t="s">
        <v>1187</v>
      </c>
      <c r="F140">
        <v>3</v>
      </c>
      <c r="G140" s="1096" t="s">
        <v>58</v>
      </c>
      <c r="H140" s="1097">
        <v>76248</v>
      </c>
      <c r="I140" s="1097">
        <v>133434</v>
      </c>
      <c r="J140" s="1097">
        <v>105282</v>
      </c>
      <c r="K140" s="1097">
        <v>184244</v>
      </c>
      <c r="L140" s="1097">
        <v>133474</v>
      </c>
      <c r="M140" s="1097">
        <v>233579</v>
      </c>
      <c r="N140" s="1097">
        <v>174193</v>
      </c>
      <c r="O140" s="1097">
        <v>304838</v>
      </c>
      <c r="P140" s="1097">
        <v>217124</v>
      </c>
      <c r="Q140" s="1097">
        <v>379968</v>
      </c>
      <c r="R140" s="1097">
        <v>244365</v>
      </c>
      <c r="S140" s="1097">
        <v>427639</v>
      </c>
      <c r="T140" s="1097">
        <v>271208</v>
      </c>
      <c r="U140" s="1097">
        <v>474614</v>
      </c>
    </row>
    <row r="141" spans="1:21" ht="21.95" customHeight="1">
      <c r="A141" s="1092">
        <v>2</v>
      </c>
      <c r="B141" s="1093" t="s">
        <v>260</v>
      </c>
      <c r="C141" s="1094" t="s">
        <v>261</v>
      </c>
      <c r="D141" s="1094" t="s">
        <v>663</v>
      </c>
      <c r="E141" s="1095" t="s">
        <v>1187</v>
      </c>
      <c r="F141">
        <v>4</v>
      </c>
      <c r="G141" s="1096" t="s">
        <v>33</v>
      </c>
      <c r="H141" s="1097">
        <v>88386</v>
      </c>
      <c r="I141" s="1097">
        <v>141418</v>
      </c>
      <c r="J141" s="1097">
        <v>123741</v>
      </c>
      <c r="K141" s="1097">
        <v>197986</v>
      </c>
      <c r="L141" s="1097">
        <v>159096</v>
      </c>
      <c r="M141" s="1097">
        <v>254553</v>
      </c>
      <c r="N141" s="1097">
        <v>212127</v>
      </c>
      <c r="O141" s="1097">
        <v>339404</v>
      </c>
      <c r="P141" s="1097">
        <v>265159</v>
      </c>
      <c r="Q141" s="1097">
        <v>424255</v>
      </c>
      <c r="R141" s="1097">
        <v>300514</v>
      </c>
      <c r="S141" s="1097">
        <v>480822</v>
      </c>
      <c r="T141" s="1097">
        <v>335868</v>
      </c>
      <c r="U141" s="1097">
        <v>537390</v>
      </c>
    </row>
    <row r="142" spans="1:21" ht="22.5" customHeight="1">
      <c r="A142" s="1092">
        <v>2</v>
      </c>
      <c r="B142" s="1093" t="s">
        <v>260</v>
      </c>
      <c r="C142" s="1094" t="s">
        <v>261</v>
      </c>
      <c r="D142" s="1094" t="s">
        <v>663</v>
      </c>
      <c r="E142" s="1095" t="s">
        <v>1188</v>
      </c>
      <c r="F142">
        <v>1</v>
      </c>
      <c r="G142" s="1096" t="s">
        <v>240</v>
      </c>
      <c r="H142" s="1097">
        <v>104002</v>
      </c>
      <c r="I142" s="1097">
        <v>182003</v>
      </c>
      <c r="J142" s="1097">
        <v>137166</v>
      </c>
      <c r="K142" s="1097">
        <v>240040</v>
      </c>
      <c r="L142" s="1097">
        <v>164574</v>
      </c>
      <c r="M142" s="1097">
        <v>288004</v>
      </c>
      <c r="N142" s="1097">
        <v>198553</v>
      </c>
      <c r="O142" s="1097">
        <v>347468</v>
      </c>
      <c r="P142" s="1097">
        <v>234202</v>
      </c>
      <c r="Q142" s="1097">
        <v>409853</v>
      </c>
      <c r="R142" s="1097">
        <v>256051</v>
      </c>
      <c r="S142" s="1097">
        <v>448090</v>
      </c>
      <c r="T142" s="1097">
        <v>275571</v>
      </c>
      <c r="U142" s="1097">
        <v>482249</v>
      </c>
    </row>
    <row r="143" spans="1:21" ht="21.95" customHeight="1">
      <c r="A143" s="1092">
        <v>2</v>
      </c>
      <c r="B143" s="1093" t="s">
        <v>260</v>
      </c>
      <c r="C143" s="1094" t="s">
        <v>261</v>
      </c>
      <c r="D143" s="1094" t="s">
        <v>663</v>
      </c>
      <c r="E143" s="1095" t="s">
        <v>1188</v>
      </c>
      <c r="F143">
        <v>2</v>
      </c>
      <c r="G143" s="1096" t="s">
        <v>31</v>
      </c>
      <c r="H143" s="1097">
        <v>98622</v>
      </c>
      <c r="I143" s="1097">
        <v>172589</v>
      </c>
      <c r="J143" s="1097">
        <v>130433</v>
      </c>
      <c r="K143" s="1097">
        <v>228257</v>
      </c>
      <c r="L143" s="1097">
        <v>156949</v>
      </c>
      <c r="M143" s="1097">
        <v>274661</v>
      </c>
      <c r="N143" s="1097">
        <v>190446</v>
      </c>
      <c r="O143" s="1097">
        <v>333280</v>
      </c>
      <c r="P143" s="1097">
        <v>226839</v>
      </c>
      <c r="Q143" s="1097">
        <v>396967</v>
      </c>
      <c r="R143" s="1097">
        <v>250275</v>
      </c>
      <c r="S143" s="1097">
        <v>437982</v>
      </c>
      <c r="T143" s="1097">
        <v>272319</v>
      </c>
      <c r="U143" s="1097">
        <v>476558</v>
      </c>
    </row>
    <row r="144" spans="1:21" ht="21.95" customHeight="1">
      <c r="A144" s="1092">
        <v>2</v>
      </c>
      <c r="B144" s="1093" t="s">
        <v>260</v>
      </c>
      <c r="C144" s="1094" t="s">
        <v>261</v>
      </c>
      <c r="D144" s="1094" t="s">
        <v>663</v>
      </c>
      <c r="E144" s="1095" t="s">
        <v>1188</v>
      </c>
      <c r="F144">
        <v>3</v>
      </c>
      <c r="G144" s="1096" t="s">
        <v>58</v>
      </c>
      <c r="H144" s="1097">
        <v>80241</v>
      </c>
      <c r="I144" s="1097">
        <v>140421</v>
      </c>
      <c r="J144" s="1097">
        <v>110736</v>
      </c>
      <c r="K144" s="1097">
        <v>193788</v>
      </c>
      <c r="L144" s="1097">
        <v>140311</v>
      </c>
      <c r="M144" s="1097">
        <v>245544</v>
      </c>
      <c r="N144" s="1097">
        <v>182961</v>
      </c>
      <c r="O144" s="1097">
        <v>320182</v>
      </c>
      <c r="P144" s="1097">
        <v>228027</v>
      </c>
      <c r="Q144" s="1097">
        <v>399048</v>
      </c>
      <c r="R144" s="1097">
        <v>256564</v>
      </c>
      <c r="S144" s="1097">
        <v>448987</v>
      </c>
      <c r="T144" s="1097">
        <v>284666</v>
      </c>
      <c r="U144" s="1097">
        <v>498166</v>
      </c>
    </row>
    <row r="145" spans="1:21" ht="21.95" customHeight="1">
      <c r="A145" s="1092">
        <v>2</v>
      </c>
      <c r="B145" s="1093" t="s">
        <v>260</v>
      </c>
      <c r="C145" s="1094" t="s">
        <v>261</v>
      </c>
      <c r="D145" s="1094" t="s">
        <v>663</v>
      </c>
      <c r="E145" s="1095" t="s">
        <v>1188</v>
      </c>
      <c r="F145">
        <v>4</v>
      </c>
      <c r="G145" s="1096" t="s">
        <v>33</v>
      </c>
      <c r="H145" s="1097">
        <v>93706</v>
      </c>
      <c r="I145" s="1097">
        <v>149929</v>
      </c>
      <c r="J145" s="1097">
        <v>131188</v>
      </c>
      <c r="K145" s="1097">
        <v>209900</v>
      </c>
      <c r="L145" s="1097">
        <v>168670</v>
      </c>
      <c r="M145" s="1097">
        <v>269872</v>
      </c>
      <c r="N145" s="1097">
        <v>224893</v>
      </c>
      <c r="O145" s="1097">
        <v>359829</v>
      </c>
      <c r="P145" s="1097">
        <v>281117</v>
      </c>
      <c r="Q145" s="1097">
        <v>449786</v>
      </c>
      <c r="R145" s="1097">
        <v>318599</v>
      </c>
      <c r="S145" s="1097">
        <v>509758</v>
      </c>
      <c r="T145" s="1097">
        <v>356081</v>
      </c>
      <c r="U145" s="1097">
        <v>569730</v>
      </c>
    </row>
    <row r="146" spans="1:21" ht="22.5" customHeight="1">
      <c r="A146" s="1092">
        <v>2</v>
      </c>
      <c r="B146" s="1093" t="s">
        <v>260</v>
      </c>
      <c r="C146" s="1094" t="s">
        <v>261</v>
      </c>
      <c r="D146" s="1094" t="s">
        <v>663</v>
      </c>
      <c r="E146" s="1095" t="s">
        <v>1189</v>
      </c>
      <c r="F146">
        <v>1</v>
      </c>
      <c r="G146" s="1096" t="s">
        <v>240</v>
      </c>
      <c r="H146" s="1097">
        <v>104002</v>
      </c>
      <c r="I146" s="1097">
        <v>182003</v>
      </c>
      <c r="J146" s="1097">
        <v>137166</v>
      </c>
      <c r="K146" s="1097">
        <v>240040</v>
      </c>
      <c r="L146" s="1097">
        <v>164574</v>
      </c>
      <c r="M146" s="1097">
        <v>288004</v>
      </c>
      <c r="N146" s="1097">
        <v>198553</v>
      </c>
      <c r="O146" s="1097">
        <v>347468</v>
      </c>
      <c r="P146" s="1097">
        <v>234202</v>
      </c>
      <c r="Q146" s="1097">
        <v>409853</v>
      </c>
      <c r="R146" s="1097">
        <v>256051</v>
      </c>
      <c r="S146" s="1097">
        <v>448090</v>
      </c>
      <c r="T146" s="1097">
        <v>275571</v>
      </c>
      <c r="U146" s="1097">
        <v>482249</v>
      </c>
    </row>
    <row r="147" spans="1:21" ht="21.95" customHeight="1">
      <c r="A147" s="1092">
        <v>2</v>
      </c>
      <c r="B147" s="1093" t="s">
        <v>260</v>
      </c>
      <c r="C147" s="1094" t="s">
        <v>261</v>
      </c>
      <c r="D147" s="1094" t="s">
        <v>663</v>
      </c>
      <c r="E147" s="1095" t="s">
        <v>1189</v>
      </c>
      <c r="F147">
        <v>2</v>
      </c>
      <c r="G147" s="1096" t="s">
        <v>31</v>
      </c>
      <c r="H147" s="1097">
        <v>98622</v>
      </c>
      <c r="I147" s="1097">
        <v>172589</v>
      </c>
      <c r="J147" s="1097">
        <v>130433</v>
      </c>
      <c r="K147" s="1097">
        <v>228257</v>
      </c>
      <c r="L147" s="1097">
        <v>156949</v>
      </c>
      <c r="M147" s="1097">
        <v>274661</v>
      </c>
      <c r="N147" s="1097">
        <v>190446</v>
      </c>
      <c r="O147" s="1097">
        <v>333280</v>
      </c>
      <c r="P147" s="1097">
        <v>226839</v>
      </c>
      <c r="Q147" s="1097">
        <v>396967</v>
      </c>
      <c r="R147" s="1097">
        <v>250275</v>
      </c>
      <c r="S147" s="1097">
        <v>437982</v>
      </c>
      <c r="T147" s="1097">
        <v>272319</v>
      </c>
      <c r="U147" s="1097">
        <v>476558</v>
      </c>
    </row>
    <row r="148" spans="1:21" ht="21.95" customHeight="1">
      <c r="A148" s="1092">
        <v>2</v>
      </c>
      <c r="B148" s="1093" t="s">
        <v>260</v>
      </c>
      <c r="C148" s="1094" t="s">
        <v>261</v>
      </c>
      <c r="D148" s="1094" t="s">
        <v>663</v>
      </c>
      <c r="E148" s="1095" t="s">
        <v>1189</v>
      </c>
      <c r="F148">
        <v>3</v>
      </c>
      <c r="G148" s="1096" t="s">
        <v>58</v>
      </c>
      <c r="H148" s="1097">
        <v>80241</v>
      </c>
      <c r="I148" s="1097">
        <v>140421</v>
      </c>
      <c r="J148" s="1097">
        <v>110736</v>
      </c>
      <c r="K148" s="1097">
        <v>193788</v>
      </c>
      <c r="L148" s="1097">
        <v>140311</v>
      </c>
      <c r="M148" s="1097">
        <v>245544</v>
      </c>
      <c r="N148" s="1097">
        <v>182961</v>
      </c>
      <c r="O148" s="1097">
        <v>320182</v>
      </c>
      <c r="P148" s="1097">
        <v>228027</v>
      </c>
      <c r="Q148" s="1097">
        <v>399048</v>
      </c>
      <c r="R148" s="1097">
        <v>256564</v>
      </c>
      <c r="S148" s="1097">
        <v>448987</v>
      </c>
      <c r="T148" s="1097">
        <v>284666</v>
      </c>
      <c r="U148" s="1097">
        <v>498166</v>
      </c>
    </row>
    <row r="149" spans="1:21" ht="21.95" customHeight="1">
      <c r="A149" s="1092">
        <v>2</v>
      </c>
      <c r="B149" s="1093" t="s">
        <v>260</v>
      </c>
      <c r="C149" s="1094" t="s">
        <v>261</v>
      </c>
      <c r="D149" s="1094" t="s">
        <v>663</v>
      </c>
      <c r="E149" s="1095" t="s">
        <v>1189</v>
      </c>
      <c r="F149">
        <v>4</v>
      </c>
      <c r="G149" s="1096" t="s">
        <v>33</v>
      </c>
      <c r="H149" s="1097">
        <v>93706</v>
      </c>
      <c r="I149" s="1097">
        <v>149929</v>
      </c>
      <c r="J149" s="1097">
        <v>131188</v>
      </c>
      <c r="K149" s="1097">
        <v>209900</v>
      </c>
      <c r="L149" s="1097">
        <v>168670</v>
      </c>
      <c r="M149" s="1097">
        <v>269872</v>
      </c>
      <c r="N149" s="1097">
        <v>224893</v>
      </c>
      <c r="O149" s="1097">
        <v>359829</v>
      </c>
      <c r="P149" s="1097">
        <v>281117</v>
      </c>
      <c r="Q149" s="1097">
        <v>449786</v>
      </c>
      <c r="R149" s="1097">
        <v>318599</v>
      </c>
      <c r="S149" s="1097">
        <v>509758</v>
      </c>
      <c r="T149" s="1097">
        <v>356081</v>
      </c>
      <c r="U149" s="1097">
        <v>569730</v>
      </c>
    </row>
    <row r="150" spans="1:21" ht="22.5" customHeight="1">
      <c r="A150" s="1092">
        <v>2</v>
      </c>
      <c r="B150" s="1093" t="s">
        <v>260</v>
      </c>
      <c r="C150" s="1094" t="s">
        <v>261</v>
      </c>
      <c r="D150" s="1094" t="s">
        <v>663</v>
      </c>
      <c r="E150" s="1095" t="s">
        <v>1190</v>
      </c>
      <c r="F150">
        <v>1</v>
      </c>
      <c r="G150" s="1096" t="s">
        <v>240</v>
      </c>
      <c r="H150" s="1097">
        <v>101205</v>
      </c>
      <c r="I150" s="1097">
        <v>177108</v>
      </c>
      <c r="J150" s="1097">
        <v>133400</v>
      </c>
      <c r="K150" s="1097">
        <v>233450</v>
      </c>
      <c r="L150" s="1097">
        <v>159933</v>
      </c>
      <c r="M150" s="1097">
        <v>279882</v>
      </c>
      <c r="N150" s="1097">
        <v>192742</v>
      </c>
      <c r="O150" s="1097">
        <v>337299</v>
      </c>
      <c r="P150" s="1097">
        <v>227305</v>
      </c>
      <c r="Q150" s="1097">
        <v>397783</v>
      </c>
      <c r="R150" s="1097">
        <v>248501</v>
      </c>
      <c r="S150" s="1097">
        <v>434876</v>
      </c>
      <c r="T150" s="1097">
        <v>267430</v>
      </c>
      <c r="U150" s="1097">
        <v>468003</v>
      </c>
    </row>
    <row r="151" spans="1:21" ht="21.95" customHeight="1">
      <c r="A151" s="1092">
        <v>2</v>
      </c>
      <c r="B151" s="1093" t="s">
        <v>260</v>
      </c>
      <c r="C151" s="1094" t="s">
        <v>261</v>
      </c>
      <c r="D151" s="1094" t="s">
        <v>663</v>
      </c>
      <c r="E151" s="1095" t="s">
        <v>1190</v>
      </c>
      <c r="F151">
        <v>2</v>
      </c>
      <c r="G151" s="1096" t="s">
        <v>31</v>
      </c>
      <c r="H151" s="1097">
        <v>96074</v>
      </c>
      <c r="I151" s="1097">
        <v>168129</v>
      </c>
      <c r="J151" s="1097">
        <v>126978</v>
      </c>
      <c r="K151" s="1097">
        <v>222211</v>
      </c>
      <c r="L151" s="1097">
        <v>152660</v>
      </c>
      <c r="M151" s="1097">
        <v>267154</v>
      </c>
      <c r="N151" s="1097">
        <v>185009</v>
      </c>
      <c r="O151" s="1097">
        <v>323766</v>
      </c>
      <c r="P151" s="1097">
        <v>220281</v>
      </c>
      <c r="Q151" s="1097">
        <v>385492</v>
      </c>
      <c r="R151" s="1097">
        <v>242991</v>
      </c>
      <c r="S151" s="1097">
        <v>425235</v>
      </c>
      <c r="T151" s="1097">
        <v>264329</v>
      </c>
      <c r="U151" s="1097">
        <v>462575</v>
      </c>
    </row>
    <row r="152" spans="1:21" ht="21.95" customHeight="1">
      <c r="A152" s="1092">
        <v>2</v>
      </c>
      <c r="B152" s="1093" t="s">
        <v>260</v>
      </c>
      <c r="C152" s="1094" t="s">
        <v>261</v>
      </c>
      <c r="D152" s="1094" t="s">
        <v>663</v>
      </c>
      <c r="E152" s="1095" t="s">
        <v>1190</v>
      </c>
      <c r="F152">
        <v>3</v>
      </c>
      <c r="G152" s="1096" t="s">
        <v>58</v>
      </c>
      <c r="H152" s="1097">
        <v>78331</v>
      </c>
      <c r="I152" s="1097">
        <v>137079</v>
      </c>
      <c r="J152" s="1097">
        <v>108136</v>
      </c>
      <c r="K152" s="1097">
        <v>189238</v>
      </c>
      <c r="L152" s="1097">
        <v>137064</v>
      </c>
      <c r="M152" s="1097">
        <v>239861</v>
      </c>
      <c r="N152" s="1097">
        <v>178822</v>
      </c>
      <c r="O152" s="1097">
        <v>312938</v>
      </c>
      <c r="P152" s="1097">
        <v>222884</v>
      </c>
      <c r="Q152" s="1097">
        <v>390047</v>
      </c>
      <c r="R152" s="1097">
        <v>250821</v>
      </c>
      <c r="S152" s="1097">
        <v>438936</v>
      </c>
      <c r="T152" s="1097">
        <v>278343</v>
      </c>
      <c r="U152" s="1097">
        <v>487101</v>
      </c>
    </row>
    <row r="153" spans="1:21" ht="21.95" customHeight="1">
      <c r="A153" s="1092">
        <v>2</v>
      </c>
      <c r="B153" s="1093" t="s">
        <v>260</v>
      </c>
      <c r="C153" s="1094" t="s">
        <v>261</v>
      </c>
      <c r="D153" s="1094" t="s">
        <v>663</v>
      </c>
      <c r="E153" s="1095" t="s">
        <v>1190</v>
      </c>
      <c r="F153">
        <v>4</v>
      </c>
      <c r="G153" s="1096" t="s">
        <v>33</v>
      </c>
      <c r="H153" s="1097">
        <v>91054</v>
      </c>
      <c r="I153" s="1097">
        <v>145687</v>
      </c>
      <c r="J153" s="1097">
        <v>127476</v>
      </c>
      <c r="K153" s="1097">
        <v>203961</v>
      </c>
      <c r="L153" s="1097">
        <v>163897</v>
      </c>
      <c r="M153" s="1097">
        <v>262236</v>
      </c>
      <c r="N153" s="1097">
        <v>218530</v>
      </c>
      <c r="O153" s="1097">
        <v>349648</v>
      </c>
      <c r="P153" s="1097">
        <v>273162</v>
      </c>
      <c r="Q153" s="1097">
        <v>437060</v>
      </c>
      <c r="R153" s="1097">
        <v>309584</v>
      </c>
      <c r="S153" s="1097">
        <v>495334</v>
      </c>
      <c r="T153" s="1097">
        <v>346006</v>
      </c>
      <c r="U153" s="1097">
        <v>553609</v>
      </c>
    </row>
    <row r="154" spans="1:21" ht="22.5" customHeight="1">
      <c r="A154" s="1092">
        <v>2</v>
      </c>
      <c r="B154" s="1093" t="s">
        <v>260</v>
      </c>
      <c r="C154" s="1094" t="s">
        <v>261</v>
      </c>
      <c r="D154" s="1094" t="s">
        <v>663</v>
      </c>
      <c r="E154" s="1095" t="s">
        <v>1191</v>
      </c>
      <c r="F154">
        <v>1</v>
      </c>
      <c r="G154" s="1096" t="s">
        <v>240</v>
      </c>
      <c r="H154" s="1097">
        <v>98326</v>
      </c>
      <c r="I154" s="1097">
        <v>172070</v>
      </c>
      <c r="J154" s="1097">
        <v>129560</v>
      </c>
      <c r="K154" s="1097">
        <v>226729</v>
      </c>
      <c r="L154" s="1097">
        <v>155256</v>
      </c>
      <c r="M154" s="1097">
        <v>271698</v>
      </c>
      <c r="N154" s="1097">
        <v>186982</v>
      </c>
      <c r="O154" s="1097">
        <v>327219</v>
      </c>
      <c r="P154" s="1097">
        <v>220486</v>
      </c>
      <c r="Q154" s="1097">
        <v>385850</v>
      </c>
      <c r="R154" s="1097">
        <v>241040</v>
      </c>
      <c r="S154" s="1097">
        <v>421821</v>
      </c>
      <c r="T154" s="1097">
        <v>259393</v>
      </c>
      <c r="U154" s="1097">
        <v>453938</v>
      </c>
    </row>
    <row r="155" spans="1:21" ht="21.95" customHeight="1">
      <c r="A155" s="1092">
        <v>2</v>
      </c>
      <c r="B155" s="1093" t="s">
        <v>260</v>
      </c>
      <c r="C155" s="1094" t="s">
        <v>261</v>
      </c>
      <c r="D155" s="1094" t="s">
        <v>663</v>
      </c>
      <c r="E155" s="1095" t="s">
        <v>1191</v>
      </c>
      <c r="F155">
        <v>2</v>
      </c>
      <c r="G155" s="1096" t="s">
        <v>31</v>
      </c>
      <c r="H155" s="1097">
        <v>93401</v>
      </c>
      <c r="I155" s="1097">
        <v>163452</v>
      </c>
      <c r="J155" s="1097">
        <v>123396</v>
      </c>
      <c r="K155" s="1097">
        <v>215944</v>
      </c>
      <c r="L155" s="1097">
        <v>148276</v>
      </c>
      <c r="M155" s="1097">
        <v>259484</v>
      </c>
      <c r="N155" s="1097">
        <v>179561</v>
      </c>
      <c r="O155" s="1097">
        <v>314232</v>
      </c>
      <c r="P155" s="1097">
        <v>213746</v>
      </c>
      <c r="Q155" s="1097">
        <v>374055</v>
      </c>
      <c r="R155" s="1097">
        <v>235753</v>
      </c>
      <c r="S155" s="1097">
        <v>412568</v>
      </c>
      <c r="T155" s="1097">
        <v>256416</v>
      </c>
      <c r="U155" s="1097">
        <v>448729</v>
      </c>
    </row>
    <row r="156" spans="1:21" ht="21.95" customHeight="1">
      <c r="A156" s="1092">
        <v>2</v>
      </c>
      <c r="B156" s="1093" t="s">
        <v>260</v>
      </c>
      <c r="C156" s="1094" t="s">
        <v>261</v>
      </c>
      <c r="D156" s="1094" t="s">
        <v>663</v>
      </c>
      <c r="E156" s="1095" t="s">
        <v>1191</v>
      </c>
      <c r="F156">
        <v>3</v>
      </c>
      <c r="G156" s="1096" t="s">
        <v>58</v>
      </c>
      <c r="H156" s="1097">
        <v>76248</v>
      </c>
      <c r="I156" s="1097">
        <v>133434</v>
      </c>
      <c r="J156" s="1097">
        <v>105282</v>
      </c>
      <c r="K156" s="1097">
        <v>184244</v>
      </c>
      <c r="L156" s="1097">
        <v>133474</v>
      </c>
      <c r="M156" s="1097">
        <v>233579</v>
      </c>
      <c r="N156" s="1097">
        <v>174193</v>
      </c>
      <c r="O156" s="1097">
        <v>304838</v>
      </c>
      <c r="P156" s="1097">
        <v>217124</v>
      </c>
      <c r="Q156" s="1097">
        <v>379968</v>
      </c>
      <c r="R156" s="1097">
        <v>244365</v>
      </c>
      <c r="S156" s="1097">
        <v>427639</v>
      </c>
      <c r="T156" s="1097">
        <v>271208</v>
      </c>
      <c r="U156" s="1097">
        <v>474614</v>
      </c>
    </row>
    <row r="157" spans="1:21" ht="21.95" customHeight="1">
      <c r="A157" s="1092">
        <v>2</v>
      </c>
      <c r="B157" s="1093" t="s">
        <v>260</v>
      </c>
      <c r="C157" s="1094" t="s">
        <v>261</v>
      </c>
      <c r="D157" s="1094" t="s">
        <v>663</v>
      </c>
      <c r="E157" s="1095" t="s">
        <v>1191</v>
      </c>
      <c r="F157">
        <v>4</v>
      </c>
      <c r="G157" s="1096" t="s">
        <v>33</v>
      </c>
      <c r="H157" s="1097">
        <v>88386</v>
      </c>
      <c r="I157" s="1097">
        <v>141418</v>
      </c>
      <c r="J157" s="1097">
        <v>123741</v>
      </c>
      <c r="K157" s="1097">
        <v>197986</v>
      </c>
      <c r="L157" s="1097">
        <v>159096</v>
      </c>
      <c r="M157" s="1097">
        <v>254553</v>
      </c>
      <c r="N157" s="1097">
        <v>212127</v>
      </c>
      <c r="O157" s="1097">
        <v>339404</v>
      </c>
      <c r="P157" s="1097">
        <v>265159</v>
      </c>
      <c r="Q157" s="1097">
        <v>424255</v>
      </c>
      <c r="R157" s="1097">
        <v>300514</v>
      </c>
      <c r="S157" s="1097">
        <v>480822</v>
      </c>
      <c r="T157" s="1097">
        <v>335868</v>
      </c>
      <c r="U157" s="1097">
        <v>537390</v>
      </c>
    </row>
    <row r="158" spans="1:21" ht="22.5" customHeight="1">
      <c r="A158" s="1092">
        <v>2</v>
      </c>
      <c r="B158" s="1093" t="s">
        <v>260</v>
      </c>
      <c r="C158" s="1094" t="s">
        <v>243</v>
      </c>
      <c r="D158" s="1094" t="s">
        <v>664</v>
      </c>
      <c r="E158" s="1095" t="s">
        <v>328</v>
      </c>
      <c r="F158">
        <v>1</v>
      </c>
      <c r="G158" s="1096" t="s">
        <v>240</v>
      </c>
      <c r="H158" s="1097">
        <v>90052</v>
      </c>
      <c r="I158" s="1097">
        <v>157592</v>
      </c>
      <c r="J158" s="1097">
        <v>118720</v>
      </c>
      <c r="K158" s="1097">
        <v>207761</v>
      </c>
      <c r="L158" s="1097">
        <v>142366</v>
      </c>
      <c r="M158" s="1097">
        <v>249140</v>
      </c>
      <c r="N158" s="1097">
        <v>171628</v>
      </c>
      <c r="O158" s="1097">
        <v>300349</v>
      </c>
      <c r="P158" s="1097">
        <v>202416</v>
      </c>
      <c r="Q158" s="1097">
        <v>354227</v>
      </c>
      <c r="R158" s="1097">
        <v>221294</v>
      </c>
      <c r="S158" s="1097">
        <v>387264</v>
      </c>
      <c r="T158" s="1097">
        <v>238154</v>
      </c>
      <c r="U158" s="1097">
        <v>416770</v>
      </c>
    </row>
    <row r="159" spans="1:21" ht="21.95" customHeight="1">
      <c r="A159" s="1092">
        <v>2</v>
      </c>
      <c r="B159" s="1093" t="s">
        <v>260</v>
      </c>
      <c r="C159" s="1094" t="s">
        <v>243</v>
      </c>
      <c r="D159" s="1094" t="s">
        <v>664</v>
      </c>
      <c r="E159" s="1095" t="s">
        <v>328</v>
      </c>
      <c r="F159">
        <v>2</v>
      </c>
      <c r="G159" s="1096" t="s">
        <v>31</v>
      </c>
      <c r="H159" s="1097">
        <v>85459</v>
      </c>
      <c r="I159" s="1097">
        <v>149554</v>
      </c>
      <c r="J159" s="1097">
        <v>112971</v>
      </c>
      <c r="K159" s="1097">
        <v>197700</v>
      </c>
      <c r="L159" s="1097">
        <v>135855</v>
      </c>
      <c r="M159" s="1097">
        <v>237747</v>
      </c>
      <c r="N159" s="1097">
        <v>164706</v>
      </c>
      <c r="O159" s="1097">
        <v>288235</v>
      </c>
      <c r="P159" s="1097">
        <v>196129</v>
      </c>
      <c r="Q159" s="1097">
        <v>343225</v>
      </c>
      <c r="R159" s="1097">
        <v>216362</v>
      </c>
      <c r="S159" s="1097">
        <v>378633</v>
      </c>
      <c r="T159" s="1097">
        <v>235378</v>
      </c>
      <c r="U159" s="1097">
        <v>411911</v>
      </c>
    </row>
    <row r="160" spans="1:21" ht="21.95" customHeight="1">
      <c r="A160" s="1092">
        <v>2</v>
      </c>
      <c r="B160" s="1093" t="s">
        <v>260</v>
      </c>
      <c r="C160" s="1094" t="s">
        <v>243</v>
      </c>
      <c r="D160" s="1094" t="s">
        <v>664</v>
      </c>
      <c r="E160" s="1095" t="s">
        <v>328</v>
      </c>
      <c r="F160">
        <v>3</v>
      </c>
      <c r="G160" s="1096" t="s">
        <v>58</v>
      </c>
      <c r="H160" s="1097">
        <v>69633</v>
      </c>
      <c r="I160" s="1097">
        <v>121858</v>
      </c>
      <c r="J160" s="1097">
        <v>96120</v>
      </c>
      <c r="K160" s="1097">
        <v>168210</v>
      </c>
      <c r="L160" s="1097">
        <v>121820</v>
      </c>
      <c r="M160" s="1097">
        <v>213186</v>
      </c>
      <c r="N160" s="1097">
        <v>158909</v>
      </c>
      <c r="O160" s="1097">
        <v>278091</v>
      </c>
      <c r="P160" s="1097">
        <v>198061</v>
      </c>
      <c r="Q160" s="1097">
        <v>346606</v>
      </c>
      <c r="R160" s="1097">
        <v>222875</v>
      </c>
      <c r="S160" s="1097">
        <v>390031</v>
      </c>
      <c r="T160" s="1097">
        <v>247318</v>
      </c>
      <c r="U160" s="1097">
        <v>432806</v>
      </c>
    </row>
    <row r="161" spans="1:21" ht="21.95" customHeight="1">
      <c r="A161" s="1092">
        <v>2</v>
      </c>
      <c r="B161" s="1093" t="s">
        <v>260</v>
      </c>
      <c r="C161" s="1094" t="s">
        <v>243</v>
      </c>
      <c r="D161" s="1094" t="s">
        <v>664</v>
      </c>
      <c r="E161" s="1095" t="s">
        <v>328</v>
      </c>
      <c r="F161">
        <v>4</v>
      </c>
      <c r="G161" s="1096" t="s">
        <v>33</v>
      </c>
      <c r="H161" s="1097">
        <v>81055</v>
      </c>
      <c r="I161" s="1097">
        <v>129688</v>
      </c>
      <c r="J161" s="1097">
        <v>113477</v>
      </c>
      <c r="K161" s="1097">
        <v>181564</v>
      </c>
      <c r="L161" s="1097">
        <v>145899</v>
      </c>
      <c r="M161" s="1097">
        <v>233439</v>
      </c>
      <c r="N161" s="1097">
        <v>194533</v>
      </c>
      <c r="O161" s="1097">
        <v>311252</v>
      </c>
      <c r="P161" s="1097">
        <v>243166</v>
      </c>
      <c r="Q161" s="1097">
        <v>389065</v>
      </c>
      <c r="R161" s="1097">
        <v>275588</v>
      </c>
      <c r="S161" s="1097">
        <v>440941</v>
      </c>
      <c r="T161" s="1097">
        <v>308010</v>
      </c>
      <c r="U161" s="1097">
        <v>492816</v>
      </c>
    </row>
    <row r="162" spans="1:21" ht="22.5" customHeight="1">
      <c r="A162" s="1092">
        <v>2</v>
      </c>
      <c r="B162" s="1093" t="s">
        <v>260</v>
      </c>
      <c r="C162" s="1094" t="s">
        <v>243</v>
      </c>
      <c r="D162" s="1094" t="s">
        <v>664</v>
      </c>
      <c r="E162" s="1095" t="s">
        <v>1192</v>
      </c>
      <c r="F162">
        <v>1</v>
      </c>
      <c r="G162" s="1096" t="s">
        <v>240</v>
      </c>
      <c r="H162" s="1097">
        <v>86868</v>
      </c>
      <c r="I162" s="1097">
        <v>152019</v>
      </c>
      <c r="J162" s="1097">
        <v>114427</v>
      </c>
      <c r="K162" s="1097">
        <v>200248</v>
      </c>
      <c r="L162" s="1097">
        <v>137067</v>
      </c>
      <c r="M162" s="1097">
        <v>239867</v>
      </c>
      <c r="N162" s="1097">
        <v>164980</v>
      </c>
      <c r="O162" s="1097">
        <v>288716</v>
      </c>
      <c r="P162" s="1097">
        <v>194522</v>
      </c>
      <c r="Q162" s="1097">
        <v>340413</v>
      </c>
      <c r="R162" s="1097">
        <v>212651</v>
      </c>
      <c r="S162" s="1097">
        <v>372140</v>
      </c>
      <c r="T162" s="1097">
        <v>228836</v>
      </c>
      <c r="U162" s="1097">
        <v>400463</v>
      </c>
    </row>
    <row r="163" spans="1:21" ht="21.95" customHeight="1">
      <c r="A163" s="1092">
        <v>2</v>
      </c>
      <c r="B163" s="1093" t="s">
        <v>260</v>
      </c>
      <c r="C163" s="1094" t="s">
        <v>243</v>
      </c>
      <c r="D163" s="1094" t="s">
        <v>664</v>
      </c>
      <c r="E163" s="1095" t="s">
        <v>1192</v>
      </c>
      <c r="F163">
        <v>2</v>
      </c>
      <c r="G163" s="1096" t="s">
        <v>31</v>
      </c>
      <c r="H163" s="1097">
        <v>82564</v>
      </c>
      <c r="I163" s="1097">
        <v>144488</v>
      </c>
      <c r="J163" s="1097">
        <v>109041</v>
      </c>
      <c r="K163" s="1097">
        <v>190821</v>
      </c>
      <c r="L163" s="1097">
        <v>130967</v>
      </c>
      <c r="M163" s="1097">
        <v>229192</v>
      </c>
      <c r="N163" s="1097">
        <v>158494</v>
      </c>
      <c r="O163" s="1097">
        <v>277365</v>
      </c>
      <c r="P163" s="1097">
        <v>188631</v>
      </c>
      <c r="Q163" s="1097">
        <v>330105</v>
      </c>
      <c r="R163" s="1097">
        <v>208030</v>
      </c>
      <c r="S163" s="1097">
        <v>364053</v>
      </c>
      <c r="T163" s="1097">
        <v>226235</v>
      </c>
      <c r="U163" s="1097">
        <v>395911</v>
      </c>
    </row>
    <row r="164" spans="1:21" ht="21.95" customHeight="1">
      <c r="A164" s="1092">
        <v>2</v>
      </c>
      <c r="B164" s="1093" t="s">
        <v>260</v>
      </c>
      <c r="C164" s="1094" t="s">
        <v>243</v>
      </c>
      <c r="D164" s="1094" t="s">
        <v>664</v>
      </c>
      <c r="E164" s="1095" t="s">
        <v>1192</v>
      </c>
      <c r="F164">
        <v>3</v>
      </c>
      <c r="G164" s="1096" t="s">
        <v>58</v>
      </c>
      <c r="H164" s="1097">
        <v>67475</v>
      </c>
      <c r="I164" s="1097">
        <v>118082</v>
      </c>
      <c r="J164" s="1097">
        <v>93185</v>
      </c>
      <c r="K164" s="1097">
        <v>163073</v>
      </c>
      <c r="L164" s="1097">
        <v>118158</v>
      </c>
      <c r="M164" s="1097">
        <v>206776</v>
      </c>
      <c r="N164" s="1097">
        <v>154248</v>
      </c>
      <c r="O164" s="1097">
        <v>269934</v>
      </c>
      <c r="P164" s="1097">
        <v>192270</v>
      </c>
      <c r="Q164" s="1097">
        <v>336473</v>
      </c>
      <c r="R164" s="1097">
        <v>216413</v>
      </c>
      <c r="S164" s="1097">
        <v>378722</v>
      </c>
      <c r="T164" s="1097">
        <v>240208</v>
      </c>
      <c r="U164" s="1097">
        <v>420363</v>
      </c>
    </row>
    <row r="165" spans="1:21" ht="21.95" customHeight="1">
      <c r="A165" s="1092">
        <v>2</v>
      </c>
      <c r="B165" s="1093" t="s">
        <v>260</v>
      </c>
      <c r="C165" s="1094" t="s">
        <v>243</v>
      </c>
      <c r="D165" s="1094" t="s">
        <v>664</v>
      </c>
      <c r="E165" s="1095" t="s">
        <v>1192</v>
      </c>
      <c r="F165">
        <v>4</v>
      </c>
      <c r="G165" s="1096" t="s">
        <v>33</v>
      </c>
      <c r="H165" s="1097">
        <v>78027</v>
      </c>
      <c r="I165" s="1097">
        <v>124844</v>
      </c>
      <c r="J165" s="1097">
        <v>109238</v>
      </c>
      <c r="K165" s="1097">
        <v>174781</v>
      </c>
      <c r="L165" s="1097">
        <v>140449</v>
      </c>
      <c r="M165" s="1097">
        <v>224719</v>
      </c>
      <c r="N165" s="1097">
        <v>187266</v>
      </c>
      <c r="O165" s="1097">
        <v>299625</v>
      </c>
      <c r="P165" s="1097">
        <v>234082</v>
      </c>
      <c r="Q165" s="1097">
        <v>374531</v>
      </c>
      <c r="R165" s="1097">
        <v>265293</v>
      </c>
      <c r="S165" s="1097">
        <v>424469</v>
      </c>
      <c r="T165" s="1097">
        <v>296504</v>
      </c>
      <c r="U165" s="1097">
        <v>474406</v>
      </c>
    </row>
    <row r="166" spans="1:21" ht="22.5" customHeight="1">
      <c r="A166" s="1092">
        <v>2</v>
      </c>
      <c r="B166" s="1093" t="s">
        <v>260</v>
      </c>
      <c r="C166" s="1094" t="s">
        <v>243</v>
      </c>
      <c r="D166" s="1094" t="s">
        <v>664</v>
      </c>
      <c r="E166" s="1095" t="s">
        <v>1193</v>
      </c>
      <c r="F166">
        <v>1</v>
      </c>
      <c r="G166" s="1096" t="s">
        <v>240</v>
      </c>
      <c r="H166" s="1097">
        <v>94812</v>
      </c>
      <c r="I166" s="1097">
        <v>165921</v>
      </c>
      <c r="J166" s="1097">
        <v>124968</v>
      </c>
      <c r="K166" s="1097">
        <v>218695</v>
      </c>
      <c r="L166" s="1097">
        <v>149816</v>
      </c>
      <c r="M166" s="1097">
        <v>262177</v>
      </c>
      <c r="N166" s="1097">
        <v>180536</v>
      </c>
      <c r="O166" s="1097">
        <v>315938</v>
      </c>
      <c r="P166" s="1097">
        <v>212906</v>
      </c>
      <c r="Q166" s="1097">
        <v>372586</v>
      </c>
      <c r="R166" s="1097">
        <v>232759</v>
      </c>
      <c r="S166" s="1097">
        <v>407328</v>
      </c>
      <c r="T166" s="1097">
        <v>250489</v>
      </c>
      <c r="U166" s="1097">
        <v>438355</v>
      </c>
    </row>
    <row r="167" spans="1:21" ht="21.95" customHeight="1">
      <c r="A167" s="1092">
        <v>2</v>
      </c>
      <c r="B167" s="1093" t="s">
        <v>260</v>
      </c>
      <c r="C167" s="1094" t="s">
        <v>243</v>
      </c>
      <c r="D167" s="1094" t="s">
        <v>664</v>
      </c>
      <c r="E167" s="1095" t="s">
        <v>1193</v>
      </c>
      <c r="F167">
        <v>2</v>
      </c>
      <c r="G167" s="1096" t="s">
        <v>31</v>
      </c>
      <c r="H167" s="1097">
        <v>90012</v>
      </c>
      <c r="I167" s="1097">
        <v>157521</v>
      </c>
      <c r="J167" s="1097">
        <v>118960</v>
      </c>
      <c r="K167" s="1097">
        <v>208181</v>
      </c>
      <c r="L167" s="1097">
        <v>143012</v>
      </c>
      <c r="M167" s="1097">
        <v>250271</v>
      </c>
      <c r="N167" s="1097">
        <v>173302</v>
      </c>
      <c r="O167" s="1097">
        <v>303278</v>
      </c>
      <c r="P167" s="1097">
        <v>206336</v>
      </c>
      <c r="Q167" s="1097">
        <v>361088</v>
      </c>
      <c r="R167" s="1097">
        <v>227605</v>
      </c>
      <c r="S167" s="1097">
        <v>398309</v>
      </c>
      <c r="T167" s="1097">
        <v>247587</v>
      </c>
      <c r="U167" s="1097">
        <v>433277</v>
      </c>
    </row>
    <row r="168" spans="1:21" ht="21.95" customHeight="1">
      <c r="A168" s="1092">
        <v>2</v>
      </c>
      <c r="B168" s="1093" t="s">
        <v>260</v>
      </c>
      <c r="C168" s="1094" t="s">
        <v>243</v>
      </c>
      <c r="D168" s="1094" t="s">
        <v>664</v>
      </c>
      <c r="E168" s="1095" t="s">
        <v>1193</v>
      </c>
      <c r="F168">
        <v>3</v>
      </c>
      <c r="G168" s="1096" t="s">
        <v>58</v>
      </c>
      <c r="H168" s="1097">
        <v>73399</v>
      </c>
      <c r="I168" s="1097">
        <v>128449</v>
      </c>
      <c r="J168" s="1097">
        <v>101331</v>
      </c>
      <c r="K168" s="1097">
        <v>177329</v>
      </c>
      <c r="L168" s="1097">
        <v>128441</v>
      </c>
      <c r="M168" s="1097">
        <v>224771</v>
      </c>
      <c r="N168" s="1097">
        <v>167578</v>
      </c>
      <c r="O168" s="1097">
        <v>293261</v>
      </c>
      <c r="P168" s="1097">
        <v>208871</v>
      </c>
      <c r="Q168" s="1097">
        <v>365524</v>
      </c>
      <c r="R168" s="1097">
        <v>235054</v>
      </c>
      <c r="S168" s="1097">
        <v>411344</v>
      </c>
      <c r="T168" s="1097">
        <v>260850</v>
      </c>
      <c r="U168" s="1097">
        <v>456487</v>
      </c>
    </row>
    <row r="169" spans="1:21" ht="21.95" customHeight="1">
      <c r="A169" s="1092">
        <v>2</v>
      </c>
      <c r="B169" s="1093" t="s">
        <v>260</v>
      </c>
      <c r="C169" s="1094" t="s">
        <v>243</v>
      </c>
      <c r="D169" s="1094" t="s">
        <v>664</v>
      </c>
      <c r="E169" s="1095" t="s">
        <v>1193</v>
      </c>
      <c r="F169">
        <v>4</v>
      </c>
      <c r="G169" s="1096" t="s">
        <v>33</v>
      </c>
      <c r="H169" s="1097">
        <v>85294</v>
      </c>
      <c r="I169" s="1097">
        <v>136470</v>
      </c>
      <c r="J169" s="1097">
        <v>119411</v>
      </c>
      <c r="K169" s="1097">
        <v>191058</v>
      </c>
      <c r="L169" s="1097">
        <v>153529</v>
      </c>
      <c r="M169" s="1097">
        <v>245646</v>
      </c>
      <c r="N169" s="1097">
        <v>204705</v>
      </c>
      <c r="O169" s="1097">
        <v>327528</v>
      </c>
      <c r="P169" s="1097">
        <v>255881</v>
      </c>
      <c r="Q169" s="1097">
        <v>409409</v>
      </c>
      <c r="R169" s="1097">
        <v>289998</v>
      </c>
      <c r="S169" s="1097">
        <v>463997</v>
      </c>
      <c r="T169" s="1097">
        <v>324116</v>
      </c>
      <c r="U169" s="1097">
        <v>518585</v>
      </c>
    </row>
    <row r="170" spans="1:21" ht="22.5" customHeight="1">
      <c r="A170" s="1092">
        <v>2</v>
      </c>
      <c r="B170" s="1093" t="s">
        <v>260</v>
      </c>
      <c r="C170" s="1094" t="s">
        <v>243</v>
      </c>
      <c r="D170" s="1094" t="s">
        <v>664</v>
      </c>
      <c r="E170" s="1095" t="s">
        <v>1194</v>
      </c>
      <c r="F170">
        <v>1</v>
      </c>
      <c r="G170" s="1096" t="s">
        <v>240</v>
      </c>
      <c r="H170" s="1097">
        <v>84600</v>
      </c>
      <c r="I170" s="1097">
        <v>148050</v>
      </c>
      <c r="J170" s="1097">
        <v>111493</v>
      </c>
      <c r="K170" s="1097">
        <v>195112</v>
      </c>
      <c r="L170" s="1097">
        <v>133636</v>
      </c>
      <c r="M170" s="1097">
        <v>233862</v>
      </c>
      <c r="N170" s="1097">
        <v>160995</v>
      </c>
      <c r="O170" s="1097">
        <v>281742</v>
      </c>
      <c r="P170" s="1097">
        <v>189853</v>
      </c>
      <c r="Q170" s="1097">
        <v>332243</v>
      </c>
      <c r="R170" s="1097">
        <v>207555</v>
      </c>
      <c r="S170" s="1097">
        <v>363220</v>
      </c>
      <c r="T170" s="1097">
        <v>223361</v>
      </c>
      <c r="U170" s="1097">
        <v>390882</v>
      </c>
    </row>
    <row r="171" spans="1:21" ht="21.95" customHeight="1">
      <c r="A171" s="1092">
        <v>2</v>
      </c>
      <c r="B171" s="1093" t="s">
        <v>260</v>
      </c>
      <c r="C171" s="1094" t="s">
        <v>243</v>
      </c>
      <c r="D171" s="1094" t="s">
        <v>664</v>
      </c>
      <c r="E171" s="1095" t="s">
        <v>1194</v>
      </c>
      <c r="F171">
        <v>2</v>
      </c>
      <c r="G171" s="1096" t="s">
        <v>31</v>
      </c>
      <c r="H171" s="1097">
        <v>80338</v>
      </c>
      <c r="I171" s="1097">
        <v>140591</v>
      </c>
      <c r="J171" s="1097">
        <v>106158</v>
      </c>
      <c r="K171" s="1097">
        <v>185776</v>
      </c>
      <c r="L171" s="1097">
        <v>127594</v>
      </c>
      <c r="M171" s="1097">
        <v>223290</v>
      </c>
      <c r="N171" s="1097">
        <v>154572</v>
      </c>
      <c r="O171" s="1097">
        <v>270501</v>
      </c>
      <c r="P171" s="1097">
        <v>184019</v>
      </c>
      <c r="Q171" s="1097">
        <v>322034</v>
      </c>
      <c r="R171" s="1097">
        <v>202978</v>
      </c>
      <c r="S171" s="1097">
        <v>355212</v>
      </c>
      <c r="T171" s="1097">
        <v>220785</v>
      </c>
      <c r="U171" s="1097">
        <v>386373</v>
      </c>
    </row>
    <row r="172" spans="1:21" ht="21.95" customHeight="1">
      <c r="A172" s="1092">
        <v>2</v>
      </c>
      <c r="B172" s="1093" t="s">
        <v>260</v>
      </c>
      <c r="C172" s="1094" t="s">
        <v>243</v>
      </c>
      <c r="D172" s="1094" t="s">
        <v>664</v>
      </c>
      <c r="E172" s="1095" t="s">
        <v>1194</v>
      </c>
      <c r="F172">
        <v>3</v>
      </c>
      <c r="G172" s="1096" t="s">
        <v>58</v>
      </c>
      <c r="H172" s="1097">
        <v>65544</v>
      </c>
      <c r="I172" s="1097">
        <v>114701</v>
      </c>
      <c r="J172" s="1097">
        <v>90493</v>
      </c>
      <c r="K172" s="1097">
        <v>158362</v>
      </c>
      <c r="L172" s="1097">
        <v>114713</v>
      </c>
      <c r="M172" s="1097">
        <v>200747</v>
      </c>
      <c r="N172" s="1097">
        <v>149686</v>
      </c>
      <c r="O172" s="1097">
        <v>261950</v>
      </c>
      <c r="P172" s="1097">
        <v>186573</v>
      </c>
      <c r="Q172" s="1097">
        <v>326503</v>
      </c>
      <c r="R172" s="1097">
        <v>209970</v>
      </c>
      <c r="S172" s="1097">
        <v>367447</v>
      </c>
      <c r="T172" s="1097">
        <v>233023</v>
      </c>
      <c r="U172" s="1097">
        <v>407790</v>
      </c>
    </row>
    <row r="173" spans="1:21" ht="21.95" customHeight="1">
      <c r="A173" s="1092">
        <v>2</v>
      </c>
      <c r="B173" s="1093" t="s">
        <v>260</v>
      </c>
      <c r="C173" s="1094" t="s">
        <v>243</v>
      </c>
      <c r="D173" s="1094" t="s">
        <v>664</v>
      </c>
      <c r="E173" s="1095" t="s">
        <v>1194</v>
      </c>
      <c r="F173">
        <v>4</v>
      </c>
      <c r="G173" s="1096" t="s">
        <v>33</v>
      </c>
      <c r="H173" s="1097">
        <v>76080</v>
      </c>
      <c r="I173" s="1097">
        <v>121728</v>
      </c>
      <c r="J173" s="1097">
        <v>106512</v>
      </c>
      <c r="K173" s="1097">
        <v>170420</v>
      </c>
      <c r="L173" s="1097">
        <v>136944</v>
      </c>
      <c r="M173" s="1097">
        <v>219111</v>
      </c>
      <c r="N173" s="1097">
        <v>182592</v>
      </c>
      <c r="O173" s="1097">
        <v>292148</v>
      </c>
      <c r="P173" s="1097">
        <v>228240</v>
      </c>
      <c r="Q173" s="1097">
        <v>365185</v>
      </c>
      <c r="R173" s="1097">
        <v>258673</v>
      </c>
      <c r="S173" s="1097">
        <v>413876</v>
      </c>
      <c r="T173" s="1097">
        <v>289105</v>
      </c>
      <c r="U173" s="1097">
        <v>462567</v>
      </c>
    </row>
    <row r="174" spans="1:21" ht="22.5" customHeight="1">
      <c r="A174" s="1092">
        <v>2</v>
      </c>
      <c r="B174" s="1093" t="s">
        <v>260</v>
      </c>
      <c r="C174" s="1094" t="s">
        <v>243</v>
      </c>
      <c r="D174" s="1094" t="s">
        <v>664</v>
      </c>
      <c r="E174" s="1095" t="s">
        <v>1195</v>
      </c>
      <c r="F174">
        <v>1</v>
      </c>
      <c r="G174" s="1096" t="s">
        <v>240</v>
      </c>
      <c r="H174" s="1097">
        <v>84435</v>
      </c>
      <c r="I174" s="1097">
        <v>147762</v>
      </c>
      <c r="J174" s="1097">
        <v>111343</v>
      </c>
      <c r="K174" s="1097">
        <v>194851</v>
      </c>
      <c r="L174" s="1097">
        <v>133565</v>
      </c>
      <c r="M174" s="1097">
        <v>233739</v>
      </c>
      <c r="N174" s="1097">
        <v>161096</v>
      </c>
      <c r="O174" s="1097">
        <v>281918</v>
      </c>
      <c r="P174" s="1097">
        <v>190010</v>
      </c>
      <c r="Q174" s="1097">
        <v>332518</v>
      </c>
      <c r="R174" s="1097">
        <v>207735</v>
      </c>
      <c r="S174" s="1097">
        <v>363536</v>
      </c>
      <c r="T174" s="1097">
        <v>223568</v>
      </c>
      <c r="U174" s="1097">
        <v>391244</v>
      </c>
    </row>
    <row r="175" spans="1:21" ht="21.95" customHeight="1">
      <c r="A175" s="1092">
        <v>2</v>
      </c>
      <c r="B175" s="1093" t="s">
        <v>260</v>
      </c>
      <c r="C175" s="1094" t="s">
        <v>243</v>
      </c>
      <c r="D175" s="1094" t="s">
        <v>664</v>
      </c>
      <c r="E175" s="1095" t="s">
        <v>1195</v>
      </c>
      <c r="F175">
        <v>2</v>
      </c>
      <c r="G175" s="1096" t="s">
        <v>31</v>
      </c>
      <c r="H175" s="1097">
        <v>80090</v>
      </c>
      <c r="I175" s="1097">
        <v>140158</v>
      </c>
      <c r="J175" s="1097">
        <v>105905</v>
      </c>
      <c r="K175" s="1097">
        <v>185334</v>
      </c>
      <c r="L175" s="1097">
        <v>127406</v>
      </c>
      <c r="M175" s="1097">
        <v>222961</v>
      </c>
      <c r="N175" s="1097">
        <v>154548</v>
      </c>
      <c r="O175" s="1097">
        <v>270459</v>
      </c>
      <c r="P175" s="1097">
        <v>184063</v>
      </c>
      <c r="Q175" s="1097">
        <v>322110</v>
      </c>
      <c r="R175" s="1097">
        <v>203070</v>
      </c>
      <c r="S175" s="1097">
        <v>355372</v>
      </c>
      <c r="T175" s="1097">
        <v>220942</v>
      </c>
      <c r="U175" s="1097">
        <v>386648</v>
      </c>
    </row>
    <row r="176" spans="1:21" ht="21.95" customHeight="1">
      <c r="A176" s="1092">
        <v>2</v>
      </c>
      <c r="B176" s="1093" t="s">
        <v>260</v>
      </c>
      <c r="C176" s="1094" t="s">
        <v>243</v>
      </c>
      <c r="D176" s="1094" t="s">
        <v>664</v>
      </c>
      <c r="E176" s="1095" t="s">
        <v>1195</v>
      </c>
      <c r="F176">
        <v>3</v>
      </c>
      <c r="G176" s="1096" t="s">
        <v>58</v>
      </c>
      <c r="H176" s="1097">
        <v>65198</v>
      </c>
      <c r="I176" s="1097">
        <v>114097</v>
      </c>
      <c r="J176" s="1097">
        <v>89985</v>
      </c>
      <c r="K176" s="1097">
        <v>157473</v>
      </c>
      <c r="L176" s="1097">
        <v>114027</v>
      </c>
      <c r="M176" s="1097">
        <v>199548</v>
      </c>
      <c r="N176" s="1097">
        <v>148709</v>
      </c>
      <c r="O176" s="1097">
        <v>260240</v>
      </c>
      <c r="P176" s="1097">
        <v>185341</v>
      </c>
      <c r="Q176" s="1097">
        <v>324348</v>
      </c>
      <c r="R176" s="1097">
        <v>208545</v>
      </c>
      <c r="S176" s="1097">
        <v>364955</v>
      </c>
      <c r="T176" s="1097">
        <v>231399</v>
      </c>
      <c r="U176" s="1097">
        <v>404948</v>
      </c>
    </row>
    <row r="177" spans="1:21" ht="21.95" customHeight="1">
      <c r="A177" s="1092">
        <v>2</v>
      </c>
      <c r="B177" s="1093" t="s">
        <v>260</v>
      </c>
      <c r="C177" s="1094" t="s">
        <v>243</v>
      </c>
      <c r="D177" s="1094" t="s">
        <v>664</v>
      </c>
      <c r="E177" s="1095" t="s">
        <v>1195</v>
      </c>
      <c r="F177">
        <v>4</v>
      </c>
      <c r="G177" s="1096" t="s">
        <v>33</v>
      </c>
      <c r="H177" s="1097">
        <v>76048</v>
      </c>
      <c r="I177" s="1097">
        <v>121676</v>
      </c>
      <c r="J177" s="1097">
        <v>106467</v>
      </c>
      <c r="K177" s="1097">
        <v>170347</v>
      </c>
      <c r="L177" s="1097">
        <v>136886</v>
      </c>
      <c r="M177" s="1097">
        <v>219017</v>
      </c>
      <c r="N177" s="1097">
        <v>182514</v>
      </c>
      <c r="O177" s="1097">
        <v>292023</v>
      </c>
      <c r="P177" s="1097">
        <v>228143</v>
      </c>
      <c r="Q177" s="1097">
        <v>365029</v>
      </c>
      <c r="R177" s="1097">
        <v>258562</v>
      </c>
      <c r="S177" s="1097">
        <v>413700</v>
      </c>
      <c r="T177" s="1097">
        <v>288981</v>
      </c>
      <c r="U177" s="1097">
        <v>462370</v>
      </c>
    </row>
    <row r="178" spans="1:21" ht="22.5" customHeight="1">
      <c r="A178" s="1092">
        <v>2</v>
      </c>
      <c r="B178" s="1093" t="s">
        <v>260</v>
      </c>
      <c r="C178" s="1094" t="s">
        <v>243</v>
      </c>
      <c r="D178" s="1094" t="s">
        <v>664</v>
      </c>
      <c r="E178" s="1095" t="s">
        <v>1196</v>
      </c>
      <c r="F178">
        <v>1</v>
      </c>
      <c r="G178" s="1096" t="s">
        <v>240</v>
      </c>
      <c r="H178" s="1097">
        <v>113274</v>
      </c>
      <c r="I178" s="1097">
        <v>198229</v>
      </c>
      <c r="J178" s="1097">
        <v>149438</v>
      </c>
      <c r="K178" s="1097">
        <v>261517</v>
      </c>
      <c r="L178" s="1097">
        <v>179367</v>
      </c>
      <c r="M178" s="1097">
        <v>313893</v>
      </c>
      <c r="N178" s="1097">
        <v>216520</v>
      </c>
      <c r="O178" s="1097">
        <v>378909</v>
      </c>
      <c r="P178" s="1097">
        <v>255419</v>
      </c>
      <c r="Q178" s="1097">
        <v>446983</v>
      </c>
      <c r="R178" s="1097">
        <v>279253</v>
      </c>
      <c r="S178" s="1097">
        <v>488694</v>
      </c>
      <c r="T178" s="1097">
        <v>300550</v>
      </c>
      <c r="U178" s="1097">
        <v>525962</v>
      </c>
    </row>
    <row r="179" spans="1:21" ht="21.95" customHeight="1">
      <c r="A179" s="1092">
        <v>2</v>
      </c>
      <c r="B179" s="1093" t="s">
        <v>260</v>
      </c>
      <c r="C179" s="1094" t="s">
        <v>243</v>
      </c>
      <c r="D179" s="1094" t="s">
        <v>664</v>
      </c>
      <c r="E179" s="1095" t="s">
        <v>1196</v>
      </c>
      <c r="F179">
        <v>2</v>
      </c>
      <c r="G179" s="1096" t="s">
        <v>31</v>
      </c>
      <c r="H179" s="1097">
        <v>107356</v>
      </c>
      <c r="I179" s="1097">
        <v>187873</v>
      </c>
      <c r="J179" s="1097">
        <v>142032</v>
      </c>
      <c r="K179" s="1097">
        <v>248555</v>
      </c>
      <c r="L179" s="1097">
        <v>170980</v>
      </c>
      <c r="M179" s="1097">
        <v>299215</v>
      </c>
      <c r="N179" s="1097">
        <v>207601</v>
      </c>
      <c r="O179" s="1097">
        <v>363303</v>
      </c>
      <c r="P179" s="1097">
        <v>247319</v>
      </c>
      <c r="Q179" s="1097">
        <v>432808</v>
      </c>
      <c r="R179" s="1097">
        <v>272900</v>
      </c>
      <c r="S179" s="1097">
        <v>477575</v>
      </c>
      <c r="T179" s="1097">
        <v>296973</v>
      </c>
      <c r="U179" s="1097">
        <v>519702</v>
      </c>
    </row>
    <row r="180" spans="1:21" ht="21.95" customHeight="1">
      <c r="A180" s="1092">
        <v>2</v>
      </c>
      <c r="B180" s="1093" t="s">
        <v>260</v>
      </c>
      <c r="C180" s="1094" t="s">
        <v>243</v>
      </c>
      <c r="D180" s="1094" t="s">
        <v>664</v>
      </c>
      <c r="E180" s="1095" t="s">
        <v>1196</v>
      </c>
      <c r="F180">
        <v>3</v>
      </c>
      <c r="G180" s="1096" t="s">
        <v>58</v>
      </c>
      <c r="H180" s="1097">
        <v>87255</v>
      </c>
      <c r="I180" s="1097">
        <v>152696</v>
      </c>
      <c r="J180" s="1097">
        <v>120396</v>
      </c>
      <c r="K180" s="1097">
        <v>210692</v>
      </c>
      <c r="L180" s="1097">
        <v>152524</v>
      </c>
      <c r="M180" s="1097">
        <v>266917</v>
      </c>
      <c r="N180" s="1097">
        <v>198833</v>
      </c>
      <c r="O180" s="1097">
        <v>347958</v>
      </c>
      <c r="P180" s="1097">
        <v>247800</v>
      </c>
      <c r="Q180" s="1097">
        <v>433650</v>
      </c>
      <c r="R180" s="1097">
        <v>278786</v>
      </c>
      <c r="S180" s="1097">
        <v>487875</v>
      </c>
      <c r="T180" s="1097">
        <v>309294</v>
      </c>
      <c r="U180" s="1097">
        <v>541265</v>
      </c>
    </row>
    <row r="181" spans="1:21" ht="21.95" customHeight="1">
      <c r="A181" s="1092">
        <v>2</v>
      </c>
      <c r="B181" s="1093" t="s">
        <v>260</v>
      </c>
      <c r="C181" s="1094" t="s">
        <v>243</v>
      </c>
      <c r="D181" s="1094" t="s">
        <v>664</v>
      </c>
      <c r="E181" s="1095" t="s">
        <v>1196</v>
      </c>
      <c r="F181">
        <v>4</v>
      </c>
      <c r="G181" s="1096" t="s">
        <v>33</v>
      </c>
      <c r="H181" s="1097">
        <v>102134</v>
      </c>
      <c r="I181" s="1097">
        <v>163414</v>
      </c>
      <c r="J181" s="1097">
        <v>142987</v>
      </c>
      <c r="K181" s="1097">
        <v>228779</v>
      </c>
      <c r="L181" s="1097">
        <v>183841</v>
      </c>
      <c r="M181" s="1097">
        <v>294145</v>
      </c>
      <c r="N181" s="1097">
        <v>245121</v>
      </c>
      <c r="O181" s="1097">
        <v>392193</v>
      </c>
      <c r="P181" s="1097">
        <v>306401</v>
      </c>
      <c r="Q181" s="1097">
        <v>490241</v>
      </c>
      <c r="R181" s="1097">
        <v>347254</v>
      </c>
      <c r="S181" s="1097">
        <v>555607</v>
      </c>
      <c r="T181" s="1097">
        <v>388108</v>
      </c>
      <c r="U181" s="1097">
        <v>620972</v>
      </c>
    </row>
    <row r="182" spans="1:21" ht="22.5" customHeight="1">
      <c r="A182" s="1092">
        <v>2</v>
      </c>
      <c r="B182" s="1093" t="s">
        <v>260</v>
      </c>
      <c r="C182" s="1094" t="s">
        <v>243</v>
      </c>
      <c r="D182" s="1094" t="s">
        <v>664</v>
      </c>
      <c r="E182" s="1095" t="s">
        <v>1197</v>
      </c>
      <c r="F182">
        <v>1</v>
      </c>
      <c r="G182" s="1096" t="s">
        <v>240</v>
      </c>
      <c r="H182" s="1097">
        <v>119302</v>
      </c>
      <c r="I182" s="1097">
        <v>208779</v>
      </c>
      <c r="J182" s="1097">
        <v>157188</v>
      </c>
      <c r="K182" s="1097">
        <v>275079</v>
      </c>
      <c r="L182" s="1097">
        <v>188345</v>
      </c>
      <c r="M182" s="1097">
        <v>329604</v>
      </c>
      <c r="N182" s="1097">
        <v>226800</v>
      </c>
      <c r="O182" s="1097">
        <v>396900</v>
      </c>
      <c r="P182" s="1097">
        <v>267431</v>
      </c>
      <c r="Q182" s="1097">
        <v>468005</v>
      </c>
      <c r="R182" s="1097">
        <v>292361</v>
      </c>
      <c r="S182" s="1097">
        <v>511631</v>
      </c>
      <c r="T182" s="1097">
        <v>314619</v>
      </c>
      <c r="U182" s="1097">
        <v>550583</v>
      </c>
    </row>
    <row r="183" spans="1:21" ht="21.95" customHeight="1">
      <c r="A183" s="1092">
        <v>2</v>
      </c>
      <c r="B183" s="1093" t="s">
        <v>260</v>
      </c>
      <c r="C183" s="1094" t="s">
        <v>243</v>
      </c>
      <c r="D183" s="1094" t="s">
        <v>664</v>
      </c>
      <c r="E183" s="1095" t="s">
        <v>1197</v>
      </c>
      <c r="F183">
        <v>2</v>
      </c>
      <c r="G183" s="1096" t="s">
        <v>31</v>
      </c>
      <c r="H183" s="1097">
        <v>113344</v>
      </c>
      <c r="I183" s="1097">
        <v>198351</v>
      </c>
      <c r="J183" s="1097">
        <v>149730</v>
      </c>
      <c r="K183" s="1097">
        <v>262027</v>
      </c>
      <c r="L183" s="1097">
        <v>179899</v>
      </c>
      <c r="M183" s="1097">
        <v>314823</v>
      </c>
      <c r="N183" s="1097">
        <v>217820</v>
      </c>
      <c r="O183" s="1097">
        <v>381184</v>
      </c>
      <c r="P183" s="1097">
        <v>259275</v>
      </c>
      <c r="Q183" s="1097">
        <v>453732</v>
      </c>
      <c r="R183" s="1097">
        <v>285962</v>
      </c>
      <c r="S183" s="1097">
        <v>500434</v>
      </c>
      <c r="T183" s="1097">
        <v>311017</v>
      </c>
      <c r="U183" s="1097">
        <v>544279</v>
      </c>
    </row>
    <row r="184" spans="1:21" ht="21.95" customHeight="1">
      <c r="A184" s="1092">
        <v>2</v>
      </c>
      <c r="B184" s="1093" t="s">
        <v>260</v>
      </c>
      <c r="C184" s="1094" t="s">
        <v>243</v>
      </c>
      <c r="D184" s="1094" t="s">
        <v>664</v>
      </c>
      <c r="E184" s="1095" t="s">
        <v>1197</v>
      </c>
      <c r="F184">
        <v>3</v>
      </c>
      <c r="G184" s="1096" t="s">
        <v>58</v>
      </c>
      <c r="H184" s="1097">
        <v>92553</v>
      </c>
      <c r="I184" s="1097">
        <v>161968</v>
      </c>
      <c r="J184" s="1097">
        <v>127801</v>
      </c>
      <c r="K184" s="1097">
        <v>223652</v>
      </c>
      <c r="L184" s="1097">
        <v>162030</v>
      </c>
      <c r="M184" s="1097">
        <v>283552</v>
      </c>
      <c r="N184" s="1097">
        <v>211476</v>
      </c>
      <c r="O184" s="1097">
        <v>370083</v>
      </c>
      <c r="P184" s="1097">
        <v>263598</v>
      </c>
      <c r="Q184" s="1097">
        <v>461297</v>
      </c>
      <c r="R184" s="1097">
        <v>296676</v>
      </c>
      <c r="S184" s="1097">
        <v>519183</v>
      </c>
      <c r="T184" s="1097">
        <v>329273</v>
      </c>
      <c r="U184" s="1097">
        <v>576228</v>
      </c>
    </row>
    <row r="185" spans="1:21" ht="21.95" customHeight="1">
      <c r="A185" s="1092">
        <v>2</v>
      </c>
      <c r="B185" s="1093" t="s">
        <v>260</v>
      </c>
      <c r="C185" s="1094" t="s">
        <v>243</v>
      </c>
      <c r="D185" s="1094" t="s">
        <v>664</v>
      </c>
      <c r="E185" s="1095" t="s">
        <v>1197</v>
      </c>
      <c r="F185">
        <v>4</v>
      </c>
      <c r="G185" s="1096" t="s">
        <v>33</v>
      </c>
      <c r="H185" s="1097">
        <v>107222</v>
      </c>
      <c r="I185" s="1097">
        <v>171556</v>
      </c>
      <c r="J185" s="1097">
        <v>150111</v>
      </c>
      <c r="K185" s="1097">
        <v>240178</v>
      </c>
      <c r="L185" s="1097">
        <v>193000</v>
      </c>
      <c r="M185" s="1097">
        <v>308800</v>
      </c>
      <c r="N185" s="1097">
        <v>257334</v>
      </c>
      <c r="O185" s="1097">
        <v>411734</v>
      </c>
      <c r="P185" s="1097">
        <v>321667</v>
      </c>
      <c r="Q185" s="1097">
        <v>514667</v>
      </c>
      <c r="R185" s="1097">
        <v>364556</v>
      </c>
      <c r="S185" s="1097">
        <v>583289</v>
      </c>
      <c r="T185" s="1097">
        <v>407445</v>
      </c>
      <c r="U185" s="1097">
        <v>651912</v>
      </c>
    </row>
    <row r="186" spans="1:21" ht="22.5" customHeight="1">
      <c r="A186" s="1092">
        <v>2</v>
      </c>
      <c r="B186" s="1093" t="s">
        <v>260</v>
      </c>
      <c r="C186" s="1094" t="s">
        <v>243</v>
      </c>
      <c r="D186" s="1094" t="s">
        <v>664</v>
      </c>
      <c r="E186" s="1095" t="s">
        <v>1198</v>
      </c>
      <c r="F186">
        <v>1</v>
      </c>
      <c r="G186" s="1096" t="s">
        <v>240</v>
      </c>
      <c r="H186" s="1097">
        <v>116646</v>
      </c>
      <c r="I186" s="1097">
        <v>204131</v>
      </c>
      <c r="J186" s="1097">
        <v>153726</v>
      </c>
      <c r="K186" s="1097">
        <v>269020</v>
      </c>
      <c r="L186" s="1097">
        <v>184256</v>
      </c>
      <c r="M186" s="1097">
        <v>322447</v>
      </c>
      <c r="N186" s="1097">
        <v>221978</v>
      </c>
      <c r="O186" s="1097">
        <v>388461</v>
      </c>
      <c r="P186" s="1097">
        <v>261766</v>
      </c>
      <c r="Q186" s="1097">
        <v>458091</v>
      </c>
      <c r="R186" s="1097">
        <v>286172</v>
      </c>
      <c r="S186" s="1097">
        <v>500801</v>
      </c>
      <c r="T186" s="1097">
        <v>307966</v>
      </c>
      <c r="U186" s="1097">
        <v>538941</v>
      </c>
    </row>
    <row r="187" spans="1:21" ht="21.95" customHeight="1">
      <c r="A187" s="1092">
        <v>2</v>
      </c>
      <c r="B187" s="1093" t="s">
        <v>260</v>
      </c>
      <c r="C187" s="1094" t="s">
        <v>243</v>
      </c>
      <c r="D187" s="1094" t="s">
        <v>664</v>
      </c>
      <c r="E187" s="1095" t="s">
        <v>1198</v>
      </c>
      <c r="F187">
        <v>2</v>
      </c>
      <c r="G187" s="1096" t="s">
        <v>31</v>
      </c>
      <c r="H187" s="1097">
        <v>110770</v>
      </c>
      <c r="I187" s="1097">
        <v>193848</v>
      </c>
      <c r="J187" s="1097">
        <v>146371</v>
      </c>
      <c r="K187" s="1097">
        <v>256149</v>
      </c>
      <c r="L187" s="1097">
        <v>175927</v>
      </c>
      <c r="M187" s="1097">
        <v>307872</v>
      </c>
      <c r="N187" s="1097">
        <v>213122</v>
      </c>
      <c r="O187" s="1097">
        <v>372964</v>
      </c>
      <c r="P187" s="1097">
        <v>253723</v>
      </c>
      <c r="Q187" s="1097">
        <v>444016</v>
      </c>
      <c r="R187" s="1097">
        <v>279863</v>
      </c>
      <c r="S187" s="1097">
        <v>489760</v>
      </c>
      <c r="T187" s="1097">
        <v>304414</v>
      </c>
      <c r="U187" s="1097">
        <v>532725</v>
      </c>
    </row>
    <row r="188" spans="1:21" ht="21.95" customHeight="1">
      <c r="A188" s="1092">
        <v>2</v>
      </c>
      <c r="B188" s="1093" t="s">
        <v>260</v>
      </c>
      <c r="C188" s="1094" t="s">
        <v>243</v>
      </c>
      <c r="D188" s="1094" t="s">
        <v>664</v>
      </c>
      <c r="E188" s="1095" t="s">
        <v>1198</v>
      </c>
      <c r="F188">
        <v>3</v>
      </c>
      <c r="G188" s="1096" t="s">
        <v>58</v>
      </c>
      <c r="H188" s="1097">
        <v>90373</v>
      </c>
      <c r="I188" s="1097">
        <v>158153</v>
      </c>
      <c r="J188" s="1097">
        <v>124774</v>
      </c>
      <c r="K188" s="1097">
        <v>218355</v>
      </c>
      <c r="L188" s="1097">
        <v>158170</v>
      </c>
      <c r="M188" s="1097">
        <v>276797</v>
      </c>
      <c r="N188" s="1097">
        <v>206392</v>
      </c>
      <c r="O188" s="1097">
        <v>361187</v>
      </c>
      <c r="P188" s="1097">
        <v>257254</v>
      </c>
      <c r="Q188" s="1097">
        <v>450194</v>
      </c>
      <c r="R188" s="1097">
        <v>289515</v>
      </c>
      <c r="S188" s="1097">
        <v>506651</v>
      </c>
      <c r="T188" s="1097">
        <v>321302</v>
      </c>
      <c r="U188" s="1097">
        <v>562278</v>
      </c>
    </row>
    <row r="189" spans="1:21" ht="21.95" customHeight="1">
      <c r="A189" s="1092">
        <v>2</v>
      </c>
      <c r="B189" s="1093" t="s">
        <v>260</v>
      </c>
      <c r="C189" s="1094" t="s">
        <v>243</v>
      </c>
      <c r="D189" s="1094" t="s">
        <v>664</v>
      </c>
      <c r="E189" s="1095" t="s">
        <v>1198</v>
      </c>
      <c r="F189">
        <v>4</v>
      </c>
      <c r="G189" s="1096" t="s">
        <v>33</v>
      </c>
      <c r="H189" s="1097">
        <v>104899</v>
      </c>
      <c r="I189" s="1097">
        <v>167838</v>
      </c>
      <c r="J189" s="1097">
        <v>146858</v>
      </c>
      <c r="K189" s="1097">
        <v>234973</v>
      </c>
      <c r="L189" s="1097">
        <v>188818</v>
      </c>
      <c r="M189" s="1097">
        <v>302108</v>
      </c>
      <c r="N189" s="1097">
        <v>251757</v>
      </c>
      <c r="O189" s="1097">
        <v>402811</v>
      </c>
      <c r="P189" s="1097">
        <v>314696</v>
      </c>
      <c r="Q189" s="1097">
        <v>503514</v>
      </c>
      <c r="R189" s="1097">
        <v>356655</v>
      </c>
      <c r="S189" s="1097">
        <v>570649</v>
      </c>
      <c r="T189" s="1097">
        <v>398615</v>
      </c>
      <c r="U189" s="1097">
        <v>637784</v>
      </c>
    </row>
    <row r="190" spans="1:21" ht="22.5" customHeight="1">
      <c r="A190" s="1092">
        <v>2</v>
      </c>
      <c r="B190" s="1093" t="s">
        <v>260</v>
      </c>
      <c r="C190" s="1094" t="s">
        <v>243</v>
      </c>
      <c r="D190" s="1094" t="s">
        <v>664</v>
      </c>
      <c r="E190" s="1095" t="s">
        <v>1199</v>
      </c>
      <c r="F190">
        <v>1</v>
      </c>
      <c r="G190" s="1096" t="s">
        <v>240</v>
      </c>
      <c r="H190" s="1097">
        <v>102533</v>
      </c>
      <c r="I190" s="1097">
        <v>179432</v>
      </c>
      <c r="J190" s="1097">
        <v>135131</v>
      </c>
      <c r="K190" s="1097">
        <v>236479</v>
      </c>
      <c r="L190" s="1097">
        <v>161977</v>
      </c>
      <c r="M190" s="1097">
        <v>283460</v>
      </c>
      <c r="N190" s="1097">
        <v>195154</v>
      </c>
      <c r="O190" s="1097">
        <v>341519</v>
      </c>
      <c r="P190" s="1097">
        <v>230137</v>
      </c>
      <c r="Q190" s="1097">
        <v>402740</v>
      </c>
      <c r="R190" s="1097">
        <v>251595</v>
      </c>
      <c r="S190" s="1097">
        <v>440291</v>
      </c>
      <c r="T190" s="1097">
        <v>270756</v>
      </c>
      <c r="U190" s="1097">
        <v>473824</v>
      </c>
    </row>
    <row r="191" spans="1:21" ht="21.95" customHeight="1">
      <c r="A191" s="1092">
        <v>2</v>
      </c>
      <c r="B191" s="1093" t="s">
        <v>260</v>
      </c>
      <c r="C191" s="1094" t="s">
        <v>243</v>
      </c>
      <c r="D191" s="1094" t="s">
        <v>664</v>
      </c>
      <c r="E191" s="1095" t="s">
        <v>1199</v>
      </c>
      <c r="F191">
        <v>2</v>
      </c>
      <c r="G191" s="1096" t="s">
        <v>31</v>
      </c>
      <c r="H191" s="1097">
        <v>97360</v>
      </c>
      <c r="I191" s="1097">
        <v>170380</v>
      </c>
      <c r="J191" s="1097">
        <v>128657</v>
      </c>
      <c r="K191" s="1097">
        <v>225150</v>
      </c>
      <c r="L191" s="1097">
        <v>154646</v>
      </c>
      <c r="M191" s="1097">
        <v>270630</v>
      </c>
      <c r="N191" s="1097">
        <v>187358</v>
      </c>
      <c r="O191" s="1097">
        <v>327877</v>
      </c>
      <c r="P191" s="1097">
        <v>223057</v>
      </c>
      <c r="Q191" s="1097">
        <v>390350</v>
      </c>
      <c r="R191" s="1097">
        <v>246041</v>
      </c>
      <c r="S191" s="1097">
        <v>430572</v>
      </c>
      <c r="T191" s="1097">
        <v>267630</v>
      </c>
      <c r="U191" s="1097">
        <v>468352</v>
      </c>
    </row>
    <row r="192" spans="1:21" ht="21.95" customHeight="1">
      <c r="A192" s="1092">
        <v>2</v>
      </c>
      <c r="B192" s="1093" t="s">
        <v>260</v>
      </c>
      <c r="C192" s="1094" t="s">
        <v>243</v>
      </c>
      <c r="D192" s="1094" t="s">
        <v>664</v>
      </c>
      <c r="E192" s="1095" t="s">
        <v>1199</v>
      </c>
      <c r="F192">
        <v>3</v>
      </c>
      <c r="G192" s="1096" t="s">
        <v>58</v>
      </c>
      <c r="H192" s="1097">
        <v>79421</v>
      </c>
      <c r="I192" s="1097">
        <v>138986</v>
      </c>
      <c r="J192" s="1097">
        <v>109650</v>
      </c>
      <c r="K192" s="1097">
        <v>191887</v>
      </c>
      <c r="L192" s="1097">
        <v>138994</v>
      </c>
      <c r="M192" s="1097">
        <v>243239</v>
      </c>
      <c r="N192" s="1097">
        <v>181363</v>
      </c>
      <c r="O192" s="1097">
        <v>317386</v>
      </c>
      <c r="P192" s="1097">
        <v>226056</v>
      </c>
      <c r="Q192" s="1097">
        <v>395598</v>
      </c>
      <c r="R192" s="1097">
        <v>254401</v>
      </c>
      <c r="S192" s="1097">
        <v>445202</v>
      </c>
      <c r="T192" s="1097">
        <v>282329</v>
      </c>
      <c r="U192" s="1097">
        <v>494076</v>
      </c>
    </row>
    <row r="193" spans="1:21" ht="21.95" customHeight="1">
      <c r="A193" s="1092">
        <v>2</v>
      </c>
      <c r="B193" s="1093" t="s">
        <v>260</v>
      </c>
      <c r="C193" s="1094" t="s">
        <v>243</v>
      </c>
      <c r="D193" s="1094" t="s">
        <v>664</v>
      </c>
      <c r="E193" s="1095" t="s">
        <v>1199</v>
      </c>
      <c r="F193">
        <v>4</v>
      </c>
      <c r="G193" s="1096" t="s">
        <v>33</v>
      </c>
      <c r="H193" s="1097">
        <v>92216</v>
      </c>
      <c r="I193" s="1097">
        <v>147545</v>
      </c>
      <c r="J193" s="1097">
        <v>129102</v>
      </c>
      <c r="K193" s="1097">
        <v>206564</v>
      </c>
      <c r="L193" s="1097">
        <v>165989</v>
      </c>
      <c r="M193" s="1097">
        <v>265582</v>
      </c>
      <c r="N193" s="1097">
        <v>221318</v>
      </c>
      <c r="O193" s="1097">
        <v>354109</v>
      </c>
      <c r="P193" s="1097">
        <v>276648</v>
      </c>
      <c r="Q193" s="1097">
        <v>442636</v>
      </c>
      <c r="R193" s="1097">
        <v>313534</v>
      </c>
      <c r="S193" s="1097">
        <v>501655</v>
      </c>
      <c r="T193" s="1097">
        <v>350420</v>
      </c>
      <c r="U193" s="1097">
        <v>560673</v>
      </c>
    </row>
    <row r="194" spans="1:21" ht="22.5" customHeight="1">
      <c r="A194" s="1092">
        <v>2</v>
      </c>
      <c r="B194" s="1093" t="s">
        <v>260</v>
      </c>
      <c r="C194" s="1094" t="s">
        <v>243</v>
      </c>
      <c r="D194" s="1094" t="s">
        <v>664</v>
      </c>
      <c r="E194" s="1095" t="s">
        <v>1200</v>
      </c>
      <c r="F194">
        <v>1</v>
      </c>
      <c r="G194" s="1096" t="s">
        <v>240</v>
      </c>
      <c r="H194" s="1097">
        <v>88114</v>
      </c>
      <c r="I194" s="1097">
        <v>154199</v>
      </c>
      <c r="J194" s="1097">
        <v>116084</v>
      </c>
      <c r="K194" s="1097">
        <v>203147</v>
      </c>
      <c r="L194" s="1097">
        <v>139076</v>
      </c>
      <c r="M194" s="1097">
        <v>243383</v>
      </c>
      <c r="N194" s="1097">
        <v>167442</v>
      </c>
      <c r="O194" s="1097">
        <v>293023</v>
      </c>
      <c r="P194" s="1097">
        <v>197433</v>
      </c>
      <c r="Q194" s="1097">
        <v>345508</v>
      </c>
      <c r="R194" s="1097">
        <v>215836</v>
      </c>
      <c r="S194" s="1097">
        <v>377712</v>
      </c>
      <c r="T194" s="1097">
        <v>232266</v>
      </c>
      <c r="U194" s="1097">
        <v>406465</v>
      </c>
    </row>
    <row r="195" spans="1:21" ht="21.95" customHeight="1">
      <c r="A195" s="1092">
        <v>2</v>
      </c>
      <c r="B195" s="1093" t="s">
        <v>260</v>
      </c>
      <c r="C195" s="1094" t="s">
        <v>243</v>
      </c>
      <c r="D195" s="1094" t="s">
        <v>664</v>
      </c>
      <c r="E195" s="1095" t="s">
        <v>1200</v>
      </c>
      <c r="F195">
        <v>2</v>
      </c>
      <c r="G195" s="1096" t="s">
        <v>31</v>
      </c>
      <c r="H195" s="1097">
        <v>83727</v>
      </c>
      <c r="I195" s="1097">
        <v>146523</v>
      </c>
      <c r="J195" s="1097">
        <v>110594</v>
      </c>
      <c r="K195" s="1097">
        <v>193539</v>
      </c>
      <c r="L195" s="1097">
        <v>132859</v>
      </c>
      <c r="M195" s="1097">
        <v>232503</v>
      </c>
      <c r="N195" s="1097">
        <v>160831</v>
      </c>
      <c r="O195" s="1097">
        <v>281455</v>
      </c>
      <c r="P195" s="1097">
        <v>191429</v>
      </c>
      <c r="Q195" s="1097">
        <v>335001</v>
      </c>
      <c r="R195" s="1097">
        <v>211126</v>
      </c>
      <c r="S195" s="1097">
        <v>369470</v>
      </c>
      <c r="T195" s="1097">
        <v>229614</v>
      </c>
      <c r="U195" s="1097">
        <v>401825</v>
      </c>
    </row>
    <row r="196" spans="1:21" ht="21.95" customHeight="1">
      <c r="A196" s="1092">
        <v>2</v>
      </c>
      <c r="B196" s="1093" t="s">
        <v>260</v>
      </c>
      <c r="C196" s="1094" t="s">
        <v>243</v>
      </c>
      <c r="D196" s="1094" t="s">
        <v>664</v>
      </c>
      <c r="E196" s="1095" t="s">
        <v>1200</v>
      </c>
      <c r="F196">
        <v>3</v>
      </c>
      <c r="G196" s="1096" t="s">
        <v>58</v>
      </c>
      <c r="H196" s="1097">
        <v>68393</v>
      </c>
      <c r="I196" s="1097">
        <v>119687</v>
      </c>
      <c r="J196" s="1097">
        <v>94444</v>
      </c>
      <c r="K196" s="1097">
        <v>165277</v>
      </c>
      <c r="L196" s="1097">
        <v>119745</v>
      </c>
      <c r="M196" s="1097">
        <v>209555</v>
      </c>
      <c r="N196" s="1097">
        <v>156301</v>
      </c>
      <c r="O196" s="1097">
        <v>273527</v>
      </c>
      <c r="P196" s="1097">
        <v>194827</v>
      </c>
      <c r="Q196" s="1097">
        <v>340947</v>
      </c>
      <c r="R196" s="1097">
        <v>219281</v>
      </c>
      <c r="S196" s="1097">
        <v>383742</v>
      </c>
      <c r="T196" s="1097">
        <v>243381</v>
      </c>
      <c r="U196" s="1097">
        <v>425917</v>
      </c>
    </row>
    <row r="197" spans="1:21" ht="21.95" customHeight="1">
      <c r="A197" s="1092">
        <v>2</v>
      </c>
      <c r="B197" s="1093" t="s">
        <v>260</v>
      </c>
      <c r="C197" s="1094" t="s">
        <v>243</v>
      </c>
      <c r="D197" s="1094" t="s">
        <v>664</v>
      </c>
      <c r="E197" s="1095" t="s">
        <v>1200</v>
      </c>
      <c r="F197">
        <v>4</v>
      </c>
      <c r="G197" s="1096" t="s">
        <v>33</v>
      </c>
      <c r="H197" s="1097">
        <v>79173</v>
      </c>
      <c r="I197" s="1097">
        <v>126677</v>
      </c>
      <c r="J197" s="1097">
        <v>110842</v>
      </c>
      <c r="K197" s="1097">
        <v>177347</v>
      </c>
      <c r="L197" s="1097">
        <v>142511</v>
      </c>
      <c r="M197" s="1097">
        <v>228018</v>
      </c>
      <c r="N197" s="1097">
        <v>190015</v>
      </c>
      <c r="O197" s="1097">
        <v>304024</v>
      </c>
      <c r="P197" s="1097">
        <v>237519</v>
      </c>
      <c r="Q197" s="1097">
        <v>380030</v>
      </c>
      <c r="R197" s="1097">
        <v>269188</v>
      </c>
      <c r="S197" s="1097">
        <v>430701</v>
      </c>
      <c r="T197" s="1097">
        <v>300857</v>
      </c>
      <c r="U197" s="1097">
        <v>481372</v>
      </c>
    </row>
    <row r="198" spans="1:21" ht="22.5" customHeight="1">
      <c r="A198" s="1092">
        <v>2</v>
      </c>
      <c r="B198" s="1093" t="s">
        <v>260</v>
      </c>
      <c r="C198" s="1094" t="s">
        <v>243</v>
      </c>
      <c r="D198" s="1094" t="s">
        <v>664</v>
      </c>
      <c r="E198" s="1095" t="s">
        <v>1201</v>
      </c>
      <c r="F198">
        <v>1</v>
      </c>
      <c r="G198" s="1096" t="s">
        <v>240</v>
      </c>
      <c r="H198" s="1097">
        <v>104272</v>
      </c>
      <c r="I198" s="1097">
        <v>182476</v>
      </c>
      <c r="J198" s="1097">
        <v>137235</v>
      </c>
      <c r="K198" s="1097">
        <v>240161</v>
      </c>
      <c r="L198" s="1097">
        <v>164198</v>
      </c>
      <c r="M198" s="1097">
        <v>287347</v>
      </c>
      <c r="N198" s="1097">
        <v>197313</v>
      </c>
      <c r="O198" s="1097">
        <v>345298</v>
      </c>
      <c r="P198" s="1097">
        <v>232577</v>
      </c>
      <c r="Q198" s="1097">
        <v>407010</v>
      </c>
      <c r="R198" s="1097">
        <v>254238</v>
      </c>
      <c r="S198" s="1097">
        <v>444916</v>
      </c>
      <c r="T198" s="1097">
        <v>273566</v>
      </c>
      <c r="U198" s="1097">
        <v>478740</v>
      </c>
    </row>
    <row r="199" spans="1:21" ht="21.95" customHeight="1">
      <c r="A199" s="1092">
        <v>2</v>
      </c>
      <c r="B199" s="1093" t="s">
        <v>260</v>
      </c>
      <c r="C199" s="1094" t="s">
        <v>243</v>
      </c>
      <c r="D199" s="1094" t="s">
        <v>664</v>
      </c>
      <c r="E199" s="1095" t="s">
        <v>1201</v>
      </c>
      <c r="F199">
        <v>2</v>
      </c>
      <c r="G199" s="1096" t="s">
        <v>31</v>
      </c>
      <c r="H199" s="1097">
        <v>99265</v>
      </c>
      <c r="I199" s="1097">
        <v>173714</v>
      </c>
      <c r="J199" s="1097">
        <v>130968</v>
      </c>
      <c r="K199" s="1097">
        <v>229194</v>
      </c>
      <c r="L199" s="1097">
        <v>157101</v>
      </c>
      <c r="M199" s="1097">
        <v>274928</v>
      </c>
      <c r="N199" s="1097">
        <v>189767</v>
      </c>
      <c r="O199" s="1097">
        <v>332092</v>
      </c>
      <c r="P199" s="1097">
        <v>225724</v>
      </c>
      <c r="Q199" s="1097">
        <v>395017</v>
      </c>
      <c r="R199" s="1097">
        <v>248862</v>
      </c>
      <c r="S199" s="1097">
        <v>435508</v>
      </c>
      <c r="T199" s="1097">
        <v>270539</v>
      </c>
      <c r="U199" s="1097">
        <v>473443</v>
      </c>
    </row>
    <row r="200" spans="1:21" ht="21.95" customHeight="1">
      <c r="A200" s="1092">
        <v>2</v>
      </c>
      <c r="B200" s="1093" t="s">
        <v>260</v>
      </c>
      <c r="C200" s="1094" t="s">
        <v>243</v>
      </c>
      <c r="D200" s="1094" t="s">
        <v>664</v>
      </c>
      <c r="E200" s="1095" t="s">
        <v>1201</v>
      </c>
      <c r="F200">
        <v>3</v>
      </c>
      <c r="G200" s="1096" t="s">
        <v>58</v>
      </c>
      <c r="H200" s="1097">
        <v>81374</v>
      </c>
      <c r="I200" s="1097">
        <v>142405</v>
      </c>
      <c r="J200" s="1097">
        <v>112434</v>
      </c>
      <c r="K200" s="1097">
        <v>196759</v>
      </c>
      <c r="L200" s="1097">
        <v>142637</v>
      </c>
      <c r="M200" s="1097">
        <v>249614</v>
      </c>
      <c r="N200" s="1097">
        <v>186348</v>
      </c>
      <c r="O200" s="1097">
        <v>326108</v>
      </c>
      <c r="P200" s="1097">
        <v>232307</v>
      </c>
      <c r="Q200" s="1097">
        <v>406537</v>
      </c>
      <c r="R200" s="1097">
        <v>261543</v>
      </c>
      <c r="S200" s="1097">
        <v>457701</v>
      </c>
      <c r="T200" s="1097">
        <v>290375</v>
      </c>
      <c r="U200" s="1097">
        <v>508157</v>
      </c>
    </row>
    <row r="201" spans="1:21" ht="21.95" customHeight="1">
      <c r="A201" s="1092">
        <v>2</v>
      </c>
      <c r="B201" s="1093" t="s">
        <v>260</v>
      </c>
      <c r="C201" s="1094" t="s">
        <v>243</v>
      </c>
      <c r="D201" s="1094" t="s">
        <v>664</v>
      </c>
      <c r="E201" s="1095" t="s">
        <v>1201</v>
      </c>
      <c r="F201">
        <v>4</v>
      </c>
      <c r="G201" s="1096" t="s">
        <v>33</v>
      </c>
      <c r="H201" s="1097">
        <v>93459</v>
      </c>
      <c r="I201" s="1097">
        <v>149534</v>
      </c>
      <c r="J201" s="1097">
        <v>130842</v>
      </c>
      <c r="K201" s="1097">
        <v>209348</v>
      </c>
      <c r="L201" s="1097">
        <v>168226</v>
      </c>
      <c r="M201" s="1097">
        <v>269162</v>
      </c>
      <c r="N201" s="1097">
        <v>224301</v>
      </c>
      <c r="O201" s="1097">
        <v>358882</v>
      </c>
      <c r="P201" s="1097">
        <v>280377</v>
      </c>
      <c r="Q201" s="1097">
        <v>448603</v>
      </c>
      <c r="R201" s="1097">
        <v>317760</v>
      </c>
      <c r="S201" s="1097">
        <v>508416</v>
      </c>
      <c r="T201" s="1097">
        <v>355144</v>
      </c>
      <c r="U201" s="1097">
        <v>568230</v>
      </c>
    </row>
    <row r="202" spans="1:21" ht="22.5" customHeight="1">
      <c r="A202" s="1092">
        <v>2</v>
      </c>
      <c r="B202" s="1093" t="s">
        <v>260</v>
      </c>
      <c r="C202" s="1094" t="s">
        <v>243</v>
      </c>
      <c r="D202" s="1094" t="s">
        <v>664</v>
      </c>
      <c r="E202" s="1095" t="s">
        <v>414</v>
      </c>
      <c r="F202">
        <v>1</v>
      </c>
      <c r="G202" s="1096" t="s">
        <v>240</v>
      </c>
      <c r="H202" s="1097">
        <v>90440</v>
      </c>
      <c r="I202" s="1097">
        <v>158270</v>
      </c>
      <c r="J202" s="1097">
        <v>119248</v>
      </c>
      <c r="K202" s="1097">
        <v>208684</v>
      </c>
      <c r="L202" s="1097">
        <v>143024</v>
      </c>
      <c r="M202" s="1097">
        <v>250292</v>
      </c>
      <c r="N202" s="1097">
        <v>172465</v>
      </c>
      <c r="O202" s="1097">
        <v>301814</v>
      </c>
      <c r="P202" s="1097">
        <v>203412</v>
      </c>
      <c r="Q202" s="1097">
        <v>355971</v>
      </c>
      <c r="R202" s="1097">
        <v>222385</v>
      </c>
      <c r="S202" s="1097">
        <v>389174</v>
      </c>
      <c r="T202" s="1097">
        <v>239332</v>
      </c>
      <c r="U202" s="1097">
        <v>418831</v>
      </c>
    </row>
    <row r="203" spans="1:21" ht="21.95" customHeight="1">
      <c r="A203" s="1092">
        <v>2</v>
      </c>
      <c r="B203" s="1093" t="s">
        <v>260</v>
      </c>
      <c r="C203" s="1094" t="s">
        <v>243</v>
      </c>
      <c r="D203" s="1094" t="s">
        <v>664</v>
      </c>
      <c r="E203" s="1095" t="s">
        <v>414</v>
      </c>
      <c r="F203">
        <v>2</v>
      </c>
      <c r="G203" s="1096" t="s">
        <v>31</v>
      </c>
      <c r="H203" s="1097">
        <v>85806</v>
      </c>
      <c r="I203" s="1097">
        <v>150160</v>
      </c>
      <c r="J203" s="1097">
        <v>113447</v>
      </c>
      <c r="K203" s="1097">
        <v>198532</v>
      </c>
      <c r="L203" s="1097">
        <v>136455</v>
      </c>
      <c r="M203" s="1097">
        <v>238796</v>
      </c>
      <c r="N203" s="1097">
        <v>165481</v>
      </c>
      <c r="O203" s="1097">
        <v>289591</v>
      </c>
      <c r="P203" s="1097">
        <v>197068</v>
      </c>
      <c r="Q203" s="1097">
        <v>344870</v>
      </c>
      <c r="R203" s="1097">
        <v>217409</v>
      </c>
      <c r="S203" s="1097">
        <v>380465</v>
      </c>
      <c r="T203" s="1097">
        <v>236531</v>
      </c>
      <c r="U203" s="1097">
        <v>413928</v>
      </c>
    </row>
    <row r="204" spans="1:21" ht="21.95" customHeight="1">
      <c r="A204" s="1092">
        <v>2</v>
      </c>
      <c r="B204" s="1093" t="s">
        <v>260</v>
      </c>
      <c r="C204" s="1094" t="s">
        <v>243</v>
      </c>
      <c r="D204" s="1094" t="s">
        <v>664</v>
      </c>
      <c r="E204" s="1095" t="s">
        <v>414</v>
      </c>
      <c r="F204">
        <v>3</v>
      </c>
      <c r="G204" s="1096" t="s">
        <v>58</v>
      </c>
      <c r="H204" s="1097">
        <v>69881</v>
      </c>
      <c r="I204" s="1097">
        <v>122293</v>
      </c>
      <c r="J204" s="1097">
        <v>96455</v>
      </c>
      <c r="K204" s="1097">
        <v>168796</v>
      </c>
      <c r="L204" s="1097">
        <v>122235</v>
      </c>
      <c r="M204" s="1097">
        <v>213912</v>
      </c>
      <c r="N204" s="1097">
        <v>159431</v>
      </c>
      <c r="O204" s="1097">
        <v>279004</v>
      </c>
      <c r="P204" s="1097">
        <v>198708</v>
      </c>
      <c r="Q204" s="1097">
        <v>347738</v>
      </c>
      <c r="R204" s="1097">
        <v>223593</v>
      </c>
      <c r="S204" s="1097">
        <v>391288</v>
      </c>
      <c r="T204" s="1097">
        <v>248105</v>
      </c>
      <c r="U204" s="1097">
        <v>434184</v>
      </c>
    </row>
    <row r="205" spans="1:21" ht="21.95" customHeight="1">
      <c r="A205" s="1092">
        <v>2</v>
      </c>
      <c r="B205" s="1093" t="s">
        <v>260</v>
      </c>
      <c r="C205" s="1094" t="s">
        <v>243</v>
      </c>
      <c r="D205" s="1094" t="s">
        <v>664</v>
      </c>
      <c r="E205" s="1095" t="s">
        <v>414</v>
      </c>
      <c r="F205">
        <v>4</v>
      </c>
      <c r="G205" s="1096" t="s">
        <v>33</v>
      </c>
      <c r="H205" s="1097">
        <v>81432</v>
      </c>
      <c r="I205" s="1097">
        <v>130291</v>
      </c>
      <c r="J205" s="1097">
        <v>114004</v>
      </c>
      <c r="K205" s="1097">
        <v>182407</v>
      </c>
      <c r="L205" s="1097">
        <v>146577</v>
      </c>
      <c r="M205" s="1097">
        <v>234523</v>
      </c>
      <c r="N205" s="1097">
        <v>195436</v>
      </c>
      <c r="O205" s="1097">
        <v>312698</v>
      </c>
      <c r="P205" s="1097">
        <v>244295</v>
      </c>
      <c r="Q205" s="1097">
        <v>390872</v>
      </c>
      <c r="R205" s="1097">
        <v>276868</v>
      </c>
      <c r="S205" s="1097">
        <v>442988</v>
      </c>
      <c r="T205" s="1097">
        <v>309440</v>
      </c>
      <c r="U205" s="1097">
        <v>495105</v>
      </c>
    </row>
    <row r="206" spans="1:21" ht="22.5" customHeight="1">
      <c r="A206" s="1092">
        <v>2</v>
      </c>
      <c r="B206" s="1093" t="s">
        <v>260</v>
      </c>
      <c r="C206" s="1094" t="s">
        <v>243</v>
      </c>
      <c r="D206" s="1094" t="s">
        <v>664</v>
      </c>
      <c r="E206" s="1095" t="s">
        <v>1202</v>
      </c>
      <c r="F206">
        <v>1</v>
      </c>
      <c r="G206" s="1096" t="s">
        <v>240</v>
      </c>
      <c r="H206" s="1097">
        <v>104084</v>
      </c>
      <c r="I206" s="1097">
        <v>182147</v>
      </c>
      <c r="J206" s="1097">
        <v>137240</v>
      </c>
      <c r="K206" s="1097">
        <v>240171</v>
      </c>
      <c r="L206" s="1097">
        <v>164609</v>
      </c>
      <c r="M206" s="1097">
        <v>288066</v>
      </c>
      <c r="N206" s="1097">
        <v>198503</v>
      </c>
      <c r="O206" s="1097">
        <v>347380</v>
      </c>
      <c r="P206" s="1097">
        <v>234123</v>
      </c>
      <c r="Q206" s="1097">
        <v>409716</v>
      </c>
      <c r="R206" s="1097">
        <v>255961</v>
      </c>
      <c r="S206" s="1097">
        <v>447932</v>
      </c>
      <c r="T206" s="1097">
        <v>275467</v>
      </c>
      <c r="U206" s="1097">
        <v>482068</v>
      </c>
    </row>
    <row r="207" spans="1:21" ht="21.95" customHeight="1">
      <c r="A207" s="1092">
        <v>2</v>
      </c>
      <c r="B207" s="1093" t="s">
        <v>260</v>
      </c>
      <c r="C207" s="1094" t="s">
        <v>243</v>
      </c>
      <c r="D207" s="1094" t="s">
        <v>664</v>
      </c>
      <c r="E207" s="1095" t="s">
        <v>1202</v>
      </c>
      <c r="F207">
        <v>2</v>
      </c>
      <c r="G207" s="1096" t="s">
        <v>31</v>
      </c>
      <c r="H207" s="1097">
        <v>98746</v>
      </c>
      <c r="I207" s="1097">
        <v>172805</v>
      </c>
      <c r="J207" s="1097">
        <v>130559</v>
      </c>
      <c r="K207" s="1097">
        <v>228479</v>
      </c>
      <c r="L207" s="1097">
        <v>157043</v>
      </c>
      <c r="M207" s="1097">
        <v>274825</v>
      </c>
      <c r="N207" s="1097">
        <v>190458</v>
      </c>
      <c r="O207" s="1097">
        <v>333301</v>
      </c>
      <c r="P207" s="1097">
        <v>226817</v>
      </c>
      <c r="Q207" s="1097">
        <v>396929</v>
      </c>
      <c r="R207" s="1097">
        <v>250229</v>
      </c>
      <c r="S207" s="1097">
        <v>437902</v>
      </c>
      <c r="T207" s="1097">
        <v>272241</v>
      </c>
      <c r="U207" s="1097">
        <v>476421</v>
      </c>
    </row>
    <row r="208" spans="1:21" ht="21.95" customHeight="1">
      <c r="A208" s="1092">
        <v>2</v>
      </c>
      <c r="B208" s="1093" t="s">
        <v>260</v>
      </c>
      <c r="C208" s="1094" t="s">
        <v>243</v>
      </c>
      <c r="D208" s="1094" t="s">
        <v>664</v>
      </c>
      <c r="E208" s="1095" t="s">
        <v>1202</v>
      </c>
      <c r="F208">
        <v>3</v>
      </c>
      <c r="G208" s="1096" t="s">
        <v>58</v>
      </c>
      <c r="H208" s="1097">
        <v>80413</v>
      </c>
      <c r="I208" s="1097">
        <v>140723</v>
      </c>
      <c r="J208" s="1097">
        <v>110990</v>
      </c>
      <c r="K208" s="1097">
        <v>194233</v>
      </c>
      <c r="L208" s="1097">
        <v>140654</v>
      </c>
      <c r="M208" s="1097">
        <v>246144</v>
      </c>
      <c r="N208" s="1097">
        <v>183450</v>
      </c>
      <c r="O208" s="1097">
        <v>321037</v>
      </c>
      <c r="P208" s="1097">
        <v>228643</v>
      </c>
      <c r="Q208" s="1097">
        <v>400126</v>
      </c>
      <c r="R208" s="1097">
        <v>257276</v>
      </c>
      <c r="S208" s="1097">
        <v>450233</v>
      </c>
      <c r="T208" s="1097">
        <v>285478</v>
      </c>
      <c r="U208" s="1097">
        <v>499587</v>
      </c>
    </row>
    <row r="209" spans="1:21" ht="21.95" customHeight="1">
      <c r="A209" s="1092">
        <v>2</v>
      </c>
      <c r="B209" s="1093" t="s">
        <v>260</v>
      </c>
      <c r="C209" s="1094" t="s">
        <v>243</v>
      </c>
      <c r="D209" s="1094" t="s">
        <v>664</v>
      </c>
      <c r="E209" s="1095" t="s">
        <v>1202</v>
      </c>
      <c r="F209">
        <v>4</v>
      </c>
      <c r="G209" s="1096" t="s">
        <v>33</v>
      </c>
      <c r="H209" s="1097">
        <v>93722</v>
      </c>
      <c r="I209" s="1097">
        <v>149955</v>
      </c>
      <c r="J209" s="1097">
        <v>131210</v>
      </c>
      <c r="K209" s="1097">
        <v>209937</v>
      </c>
      <c r="L209" s="1097">
        <v>168699</v>
      </c>
      <c r="M209" s="1097">
        <v>269919</v>
      </c>
      <c r="N209" s="1097">
        <v>224932</v>
      </c>
      <c r="O209" s="1097">
        <v>359892</v>
      </c>
      <c r="P209" s="1097">
        <v>281165</v>
      </c>
      <c r="Q209" s="1097">
        <v>449864</v>
      </c>
      <c r="R209" s="1097">
        <v>318654</v>
      </c>
      <c r="S209" s="1097">
        <v>509846</v>
      </c>
      <c r="T209" s="1097">
        <v>356143</v>
      </c>
      <c r="U209" s="1097">
        <v>569828</v>
      </c>
    </row>
    <row r="210" spans="1:21" ht="22.5" customHeight="1">
      <c r="A210" s="1092">
        <v>2</v>
      </c>
      <c r="B210" s="1093" t="s">
        <v>260</v>
      </c>
      <c r="C210" s="1094" t="s">
        <v>243</v>
      </c>
      <c r="D210" s="1094" t="s">
        <v>664</v>
      </c>
      <c r="E210" s="1095" t="s">
        <v>1203</v>
      </c>
      <c r="F210">
        <v>1</v>
      </c>
      <c r="G210" s="1096" t="s">
        <v>240</v>
      </c>
      <c r="H210" s="1097">
        <v>113274</v>
      </c>
      <c r="I210" s="1097">
        <v>198229</v>
      </c>
      <c r="J210" s="1097">
        <v>149438</v>
      </c>
      <c r="K210" s="1097">
        <v>261517</v>
      </c>
      <c r="L210" s="1097">
        <v>179367</v>
      </c>
      <c r="M210" s="1097">
        <v>313893</v>
      </c>
      <c r="N210" s="1097">
        <v>216520</v>
      </c>
      <c r="O210" s="1097">
        <v>378909</v>
      </c>
      <c r="P210" s="1097">
        <v>255419</v>
      </c>
      <c r="Q210" s="1097">
        <v>446983</v>
      </c>
      <c r="R210" s="1097">
        <v>279253</v>
      </c>
      <c r="S210" s="1097">
        <v>488694</v>
      </c>
      <c r="T210" s="1097">
        <v>300550</v>
      </c>
      <c r="U210" s="1097">
        <v>525962</v>
      </c>
    </row>
    <row r="211" spans="1:21" ht="21.95" customHeight="1">
      <c r="A211" s="1092">
        <v>2</v>
      </c>
      <c r="B211" s="1093" t="s">
        <v>260</v>
      </c>
      <c r="C211" s="1094" t="s">
        <v>243</v>
      </c>
      <c r="D211" s="1094" t="s">
        <v>664</v>
      </c>
      <c r="E211" s="1095" t="s">
        <v>1203</v>
      </c>
      <c r="F211">
        <v>2</v>
      </c>
      <c r="G211" s="1096" t="s">
        <v>31</v>
      </c>
      <c r="H211" s="1097">
        <v>107356</v>
      </c>
      <c r="I211" s="1097">
        <v>187873</v>
      </c>
      <c r="J211" s="1097">
        <v>142032</v>
      </c>
      <c r="K211" s="1097">
        <v>248555</v>
      </c>
      <c r="L211" s="1097">
        <v>170980</v>
      </c>
      <c r="M211" s="1097">
        <v>299215</v>
      </c>
      <c r="N211" s="1097">
        <v>207601</v>
      </c>
      <c r="O211" s="1097">
        <v>363303</v>
      </c>
      <c r="P211" s="1097">
        <v>247319</v>
      </c>
      <c r="Q211" s="1097">
        <v>432808</v>
      </c>
      <c r="R211" s="1097">
        <v>272900</v>
      </c>
      <c r="S211" s="1097">
        <v>477575</v>
      </c>
      <c r="T211" s="1097">
        <v>296973</v>
      </c>
      <c r="U211" s="1097">
        <v>519702</v>
      </c>
    </row>
    <row r="212" spans="1:21" ht="21.95" customHeight="1">
      <c r="A212" s="1092">
        <v>2</v>
      </c>
      <c r="B212" s="1093" t="s">
        <v>260</v>
      </c>
      <c r="C212" s="1094" t="s">
        <v>243</v>
      </c>
      <c r="D212" s="1094" t="s">
        <v>664</v>
      </c>
      <c r="E212" s="1095" t="s">
        <v>1203</v>
      </c>
      <c r="F212">
        <v>3</v>
      </c>
      <c r="G212" s="1096" t="s">
        <v>58</v>
      </c>
      <c r="H212" s="1097">
        <v>87255</v>
      </c>
      <c r="I212" s="1097">
        <v>152696</v>
      </c>
      <c r="J212" s="1097">
        <v>120396</v>
      </c>
      <c r="K212" s="1097">
        <v>210692</v>
      </c>
      <c r="L212" s="1097">
        <v>152524</v>
      </c>
      <c r="M212" s="1097">
        <v>266917</v>
      </c>
      <c r="N212" s="1097">
        <v>198833</v>
      </c>
      <c r="O212" s="1097">
        <v>347958</v>
      </c>
      <c r="P212" s="1097">
        <v>247800</v>
      </c>
      <c r="Q212" s="1097">
        <v>433650</v>
      </c>
      <c r="R212" s="1097">
        <v>278786</v>
      </c>
      <c r="S212" s="1097">
        <v>487875</v>
      </c>
      <c r="T212" s="1097">
        <v>309294</v>
      </c>
      <c r="U212" s="1097">
        <v>541265</v>
      </c>
    </row>
    <row r="213" spans="1:21" ht="21.95" customHeight="1">
      <c r="A213" s="1092">
        <v>2</v>
      </c>
      <c r="B213" s="1093" t="s">
        <v>260</v>
      </c>
      <c r="C213" s="1094" t="s">
        <v>243</v>
      </c>
      <c r="D213" s="1094" t="s">
        <v>664</v>
      </c>
      <c r="E213" s="1095" t="s">
        <v>1203</v>
      </c>
      <c r="F213">
        <v>4</v>
      </c>
      <c r="G213" s="1096" t="s">
        <v>33</v>
      </c>
      <c r="H213" s="1097">
        <v>102134</v>
      </c>
      <c r="I213" s="1097">
        <v>163414</v>
      </c>
      <c r="J213" s="1097">
        <v>142987</v>
      </c>
      <c r="K213" s="1097">
        <v>228779</v>
      </c>
      <c r="L213" s="1097">
        <v>183841</v>
      </c>
      <c r="M213" s="1097">
        <v>294145</v>
      </c>
      <c r="N213" s="1097">
        <v>245121</v>
      </c>
      <c r="O213" s="1097">
        <v>392193</v>
      </c>
      <c r="P213" s="1097">
        <v>306401</v>
      </c>
      <c r="Q213" s="1097">
        <v>490241</v>
      </c>
      <c r="R213" s="1097">
        <v>347254</v>
      </c>
      <c r="S213" s="1097">
        <v>555607</v>
      </c>
      <c r="T213" s="1097">
        <v>388108</v>
      </c>
      <c r="U213" s="1097">
        <v>620972</v>
      </c>
    </row>
    <row r="214" spans="1:21" ht="22.5" customHeight="1">
      <c r="A214" s="1092">
        <v>2</v>
      </c>
      <c r="B214" s="1093" t="s">
        <v>260</v>
      </c>
      <c r="C214" s="1094" t="s">
        <v>243</v>
      </c>
      <c r="D214" s="1094" t="s">
        <v>664</v>
      </c>
      <c r="E214" s="1095" t="s">
        <v>1204</v>
      </c>
      <c r="F214">
        <v>1</v>
      </c>
      <c r="G214" s="1096" t="s">
        <v>240</v>
      </c>
      <c r="H214" s="1097">
        <v>89500</v>
      </c>
      <c r="I214" s="1097">
        <v>156625</v>
      </c>
      <c r="J214" s="1097">
        <v>118044</v>
      </c>
      <c r="K214" s="1097">
        <v>206577</v>
      </c>
      <c r="L214" s="1097">
        <v>141637</v>
      </c>
      <c r="M214" s="1097">
        <v>247865</v>
      </c>
      <c r="N214" s="1097">
        <v>170892</v>
      </c>
      <c r="O214" s="1097">
        <v>299060</v>
      </c>
      <c r="P214" s="1097">
        <v>201576</v>
      </c>
      <c r="Q214" s="1097">
        <v>352758</v>
      </c>
      <c r="R214" s="1097">
        <v>220382</v>
      </c>
      <c r="S214" s="1097">
        <v>385669</v>
      </c>
      <c r="T214" s="1097">
        <v>237183</v>
      </c>
      <c r="U214" s="1097">
        <v>415071</v>
      </c>
    </row>
    <row r="215" spans="1:21" ht="21.95" customHeight="1">
      <c r="A215" s="1092">
        <v>2</v>
      </c>
      <c r="B215" s="1093" t="s">
        <v>260</v>
      </c>
      <c r="C215" s="1094" t="s">
        <v>243</v>
      </c>
      <c r="D215" s="1094" t="s">
        <v>664</v>
      </c>
      <c r="E215" s="1095" t="s">
        <v>1204</v>
      </c>
      <c r="F215">
        <v>2</v>
      </c>
      <c r="G215" s="1096" t="s">
        <v>31</v>
      </c>
      <c r="H215" s="1097">
        <v>84866</v>
      </c>
      <c r="I215" s="1097">
        <v>148515</v>
      </c>
      <c r="J215" s="1097">
        <v>112243</v>
      </c>
      <c r="K215" s="1097">
        <v>196426</v>
      </c>
      <c r="L215" s="1097">
        <v>135068</v>
      </c>
      <c r="M215" s="1097">
        <v>236369</v>
      </c>
      <c r="N215" s="1097">
        <v>163907</v>
      </c>
      <c r="O215" s="1097">
        <v>286837</v>
      </c>
      <c r="P215" s="1097">
        <v>195232</v>
      </c>
      <c r="Q215" s="1097">
        <v>341657</v>
      </c>
      <c r="R215" s="1097">
        <v>215406</v>
      </c>
      <c r="S215" s="1097">
        <v>376961</v>
      </c>
      <c r="T215" s="1097">
        <v>234382</v>
      </c>
      <c r="U215" s="1097">
        <v>410168</v>
      </c>
    </row>
    <row r="216" spans="1:21" ht="21.95" customHeight="1">
      <c r="A216" s="1092">
        <v>2</v>
      </c>
      <c r="B216" s="1093" t="s">
        <v>260</v>
      </c>
      <c r="C216" s="1094" t="s">
        <v>243</v>
      </c>
      <c r="D216" s="1094" t="s">
        <v>664</v>
      </c>
      <c r="E216" s="1095" t="s">
        <v>1204</v>
      </c>
      <c r="F216">
        <v>3</v>
      </c>
      <c r="G216" s="1096" t="s">
        <v>58</v>
      </c>
      <c r="H216" s="1097">
        <v>69040</v>
      </c>
      <c r="I216" s="1097">
        <v>120820</v>
      </c>
      <c r="J216" s="1097">
        <v>95276</v>
      </c>
      <c r="K216" s="1097">
        <v>166734</v>
      </c>
      <c r="L216" s="1097">
        <v>120720</v>
      </c>
      <c r="M216" s="1097">
        <v>211260</v>
      </c>
      <c r="N216" s="1097">
        <v>157411</v>
      </c>
      <c r="O216" s="1097">
        <v>275469</v>
      </c>
      <c r="P216" s="1097">
        <v>196182</v>
      </c>
      <c r="Q216" s="1097">
        <v>343319</v>
      </c>
      <c r="R216" s="1097">
        <v>220731</v>
      </c>
      <c r="S216" s="1097">
        <v>386280</v>
      </c>
      <c r="T216" s="1097">
        <v>244906</v>
      </c>
      <c r="U216" s="1097">
        <v>428586</v>
      </c>
    </row>
    <row r="217" spans="1:21" ht="21.95" customHeight="1">
      <c r="A217" s="1092">
        <v>2</v>
      </c>
      <c r="B217" s="1093" t="s">
        <v>260</v>
      </c>
      <c r="C217" s="1094" t="s">
        <v>243</v>
      </c>
      <c r="D217" s="1094" t="s">
        <v>664</v>
      </c>
      <c r="E217" s="1095" t="s">
        <v>1204</v>
      </c>
      <c r="F217">
        <v>4</v>
      </c>
      <c r="G217" s="1096" t="s">
        <v>33</v>
      </c>
      <c r="H217" s="1097">
        <v>80646</v>
      </c>
      <c r="I217" s="1097">
        <v>129034</v>
      </c>
      <c r="J217" s="1097">
        <v>112905</v>
      </c>
      <c r="K217" s="1097">
        <v>180648</v>
      </c>
      <c r="L217" s="1097">
        <v>145163</v>
      </c>
      <c r="M217" s="1097">
        <v>232261</v>
      </c>
      <c r="N217" s="1097">
        <v>193551</v>
      </c>
      <c r="O217" s="1097">
        <v>309682</v>
      </c>
      <c r="P217" s="1097">
        <v>241939</v>
      </c>
      <c r="Q217" s="1097">
        <v>387102</v>
      </c>
      <c r="R217" s="1097">
        <v>274198</v>
      </c>
      <c r="S217" s="1097">
        <v>438716</v>
      </c>
      <c r="T217" s="1097">
        <v>306456</v>
      </c>
      <c r="U217" s="1097">
        <v>490330</v>
      </c>
    </row>
    <row r="218" spans="1:21" ht="22.5" customHeight="1">
      <c r="A218" s="1092">
        <v>2</v>
      </c>
      <c r="B218" s="1093" t="s">
        <v>260</v>
      </c>
      <c r="C218" s="1094" t="s">
        <v>243</v>
      </c>
      <c r="D218" s="1094" t="s">
        <v>664</v>
      </c>
      <c r="E218" s="1095" t="s">
        <v>1205</v>
      </c>
      <c r="F218">
        <v>1</v>
      </c>
      <c r="G218" s="1096" t="s">
        <v>240</v>
      </c>
      <c r="H218" s="1097">
        <v>105330</v>
      </c>
      <c r="I218" s="1097">
        <v>184327</v>
      </c>
      <c r="J218" s="1097">
        <v>138897</v>
      </c>
      <c r="K218" s="1097">
        <v>243070</v>
      </c>
      <c r="L218" s="1097">
        <v>166618</v>
      </c>
      <c r="M218" s="1097">
        <v>291582</v>
      </c>
      <c r="N218" s="1097">
        <v>200964</v>
      </c>
      <c r="O218" s="1097">
        <v>351687</v>
      </c>
      <c r="P218" s="1097">
        <v>237034</v>
      </c>
      <c r="Q218" s="1097">
        <v>414810</v>
      </c>
      <c r="R218" s="1097">
        <v>259146</v>
      </c>
      <c r="S218" s="1097">
        <v>453505</v>
      </c>
      <c r="T218" s="1097">
        <v>278897</v>
      </c>
      <c r="U218" s="1097">
        <v>488070</v>
      </c>
    </row>
    <row r="219" spans="1:21" ht="21.95" customHeight="1">
      <c r="A219" s="1092">
        <v>2</v>
      </c>
      <c r="B219" s="1093" t="s">
        <v>260</v>
      </c>
      <c r="C219" s="1094" t="s">
        <v>243</v>
      </c>
      <c r="D219" s="1094" t="s">
        <v>664</v>
      </c>
      <c r="E219" s="1095" t="s">
        <v>1205</v>
      </c>
      <c r="F219">
        <v>2</v>
      </c>
      <c r="G219" s="1096" t="s">
        <v>31</v>
      </c>
      <c r="H219" s="1097">
        <v>99909</v>
      </c>
      <c r="I219" s="1097">
        <v>174840</v>
      </c>
      <c r="J219" s="1097">
        <v>132112</v>
      </c>
      <c r="K219" s="1097">
        <v>231196</v>
      </c>
      <c r="L219" s="1097">
        <v>158935</v>
      </c>
      <c r="M219" s="1097">
        <v>278136</v>
      </c>
      <c r="N219" s="1097">
        <v>192794</v>
      </c>
      <c r="O219" s="1097">
        <v>337390</v>
      </c>
      <c r="P219" s="1097">
        <v>229614</v>
      </c>
      <c r="Q219" s="1097">
        <v>401825</v>
      </c>
      <c r="R219" s="1097">
        <v>253325</v>
      </c>
      <c r="S219" s="1097">
        <v>443319</v>
      </c>
      <c r="T219" s="1097">
        <v>275620</v>
      </c>
      <c r="U219" s="1097">
        <v>482336</v>
      </c>
    </row>
    <row r="220" spans="1:21" ht="21.95" customHeight="1">
      <c r="A220" s="1092">
        <v>2</v>
      </c>
      <c r="B220" s="1093" t="s">
        <v>260</v>
      </c>
      <c r="C220" s="1094" t="s">
        <v>243</v>
      </c>
      <c r="D220" s="1094" t="s">
        <v>664</v>
      </c>
      <c r="E220" s="1095" t="s">
        <v>1205</v>
      </c>
      <c r="F220">
        <v>3</v>
      </c>
      <c r="G220" s="1096" t="s">
        <v>58</v>
      </c>
      <c r="H220" s="1097">
        <v>81331</v>
      </c>
      <c r="I220" s="1097">
        <v>142328</v>
      </c>
      <c r="J220" s="1097">
        <v>112250</v>
      </c>
      <c r="K220" s="1097">
        <v>196437</v>
      </c>
      <c r="L220" s="1097">
        <v>142241</v>
      </c>
      <c r="M220" s="1097">
        <v>248922</v>
      </c>
      <c r="N220" s="1097">
        <v>185503</v>
      </c>
      <c r="O220" s="1097">
        <v>324630</v>
      </c>
      <c r="P220" s="1097">
        <v>231199</v>
      </c>
      <c r="Q220" s="1097">
        <v>404599</v>
      </c>
      <c r="R220" s="1097">
        <v>260144</v>
      </c>
      <c r="S220" s="1097">
        <v>455253</v>
      </c>
      <c r="T220" s="1097">
        <v>288652</v>
      </c>
      <c r="U220" s="1097">
        <v>505141</v>
      </c>
    </row>
    <row r="221" spans="1:21" ht="21.95" customHeight="1">
      <c r="A221" s="1092">
        <v>2</v>
      </c>
      <c r="B221" s="1093" t="s">
        <v>260</v>
      </c>
      <c r="C221" s="1094" t="s">
        <v>243</v>
      </c>
      <c r="D221" s="1094" t="s">
        <v>664</v>
      </c>
      <c r="E221" s="1095" t="s">
        <v>1205</v>
      </c>
      <c r="F221">
        <v>4</v>
      </c>
      <c r="G221" s="1096" t="s">
        <v>33</v>
      </c>
      <c r="H221" s="1097">
        <v>94867</v>
      </c>
      <c r="I221" s="1097">
        <v>151788</v>
      </c>
      <c r="J221" s="1097">
        <v>132814</v>
      </c>
      <c r="K221" s="1097">
        <v>212503</v>
      </c>
      <c r="L221" s="1097">
        <v>170761</v>
      </c>
      <c r="M221" s="1097">
        <v>273218</v>
      </c>
      <c r="N221" s="1097">
        <v>227682</v>
      </c>
      <c r="O221" s="1097">
        <v>364291</v>
      </c>
      <c r="P221" s="1097">
        <v>284602</v>
      </c>
      <c r="Q221" s="1097">
        <v>455363</v>
      </c>
      <c r="R221" s="1097">
        <v>322549</v>
      </c>
      <c r="S221" s="1097">
        <v>516078</v>
      </c>
      <c r="T221" s="1097">
        <v>360496</v>
      </c>
      <c r="U221" s="1097">
        <v>576793</v>
      </c>
    </row>
    <row r="222" spans="1:21" ht="22.5" customHeight="1">
      <c r="A222" s="1092">
        <v>2</v>
      </c>
      <c r="B222" s="1093" t="s">
        <v>260</v>
      </c>
      <c r="C222" s="1094" t="s">
        <v>262</v>
      </c>
      <c r="D222" s="1094" t="s">
        <v>1211</v>
      </c>
      <c r="E222" s="1095" t="s">
        <v>263</v>
      </c>
      <c r="F222">
        <v>1</v>
      </c>
      <c r="G222" s="1096" t="s">
        <v>240</v>
      </c>
      <c r="H222" s="1097">
        <v>88948</v>
      </c>
      <c r="I222" s="1097">
        <v>155659</v>
      </c>
      <c r="J222" s="1097">
        <v>117368</v>
      </c>
      <c r="K222" s="1097">
        <v>205393</v>
      </c>
      <c r="L222" s="1097">
        <v>140909</v>
      </c>
      <c r="M222" s="1097">
        <v>246590</v>
      </c>
      <c r="N222" s="1097">
        <v>170155</v>
      </c>
      <c r="O222" s="1097">
        <v>297771</v>
      </c>
      <c r="P222" s="1097">
        <v>200736</v>
      </c>
      <c r="Q222" s="1097">
        <v>351289</v>
      </c>
      <c r="R222" s="1097">
        <v>219471</v>
      </c>
      <c r="S222" s="1097">
        <v>384075</v>
      </c>
      <c r="T222" s="1097">
        <v>236213</v>
      </c>
      <c r="U222" s="1097">
        <v>413372</v>
      </c>
    </row>
    <row r="223" spans="1:21" ht="21.95" customHeight="1">
      <c r="A223" s="1092">
        <v>2</v>
      </c>
      <c r="B223" s="1093" t="s">
        <v>260</v>
      </c>
      <c r="C223" s="1094" t="s">
        <v>262</v>
      </c>
      <c r="D223" s="1094" t="s">
        <v>1211</v>
      </c>
      <c r="E223" s="1095" t="s">
        <v>263</v>
      </c>
      <c r="F223">
        <v>2</v>
      </c>
      <c r="G223" s="1096" t="s">
        <v>31</v>
      </c>
      <c r="H223" s="1097">
        <v>84272</v>
      </c>
      <c r="I223" s="1097">
        <v>147476</v>
      </c>
      <c r="J223" s="1097">
        <v>111515</v>
      </c>
      <c r="K223" s="1097">
        <v>195151</v>
      </c>
      <c r="L223" s="1097">
        <v>134281</v>
      </c>
      <c r="M223" s="1097">
        <v>234991</v>
      </c>
      <c r="N223" s="1097">
        <v>163108</v>
      </c>
      <c r="O223" s="1097">
        <v>285438</v>
      </c>
      <c r="P223" s="1097">
        <v>194336</v>
      </c>
      <c r="Q223" s="1097">
        <v>340088</v>
      </c>
      <c r="R223" s="1097">
        <v>214451</v>
      </c>
      <c r="S223" s="1097">
        <v>375289</v>
      </c>
      <c r="T223" s="1097">
        <v>233386</v>
      </c>
      <c r="U223" s="1097">
        <v>408426</v>
      </c>
    </row>
    <row r="224" spans="1:21" ht="21.95" customHeight="1">
      <c r="A224" s="1092">
        <v>2</v>
      </c>
      <c r="B224" s="1093" t="s">
        <v>260</v>
      </c>
      <c r="C224" s="1094" t="s">
        <v>262</v>
      </c>
      <c r="D224" s="1094" t="s">
        <v>1211</v>
      </c>
      <c r="E224" s="1095" t="s">
        <v>263</v>
      </c>
      <c r="F224">
        <v>3</v>
      </c>
      <c r="G224" s="1096" t="s">
        <v>58</v>
      </c>
      <c r="H224" s="1097">
        <v>68446</v>
      </c>
      <c r="I224" s="1097">
        <v>119781</v>
      </c>
      <c r="J224" s="1097">
        <v>94433</v>
      </c>
      <c r="K224" s="1097">
        <v>165258</v>
      </c>
      <c r="L224" s="1097">
        <v>119620</v>
      </c>
      <c r="M224" s="1097">
        <v>209335</v>
      </c>
      <c r="N224" s="1097">
        <v>155912</v>
      </c>
      <c r="O224" s="1097">
        <v>272846</v>
      </c>
      <c r="P224" s="1097">
        <v>194304</v>
      </c>
      <c r="Q224" s="1097">
        <v>340032</v>
      </c>
      <c r="R224" s="1097">
        <v>218588</v>
      </c>
      <c r="S224" s="1097">
        <v>382529</v>
      </c>
      <c r="T224" s="1097">
        <v>242495</v>
      </c>
      <c r="U224" s="1097">
        <v>424366</v>
      </c>
    </row>
    <row r="225" spans="1:21" ht="21.95" customHeight="1">
      <c r="A225" s="1092">
        <v>2</v>
      </c>
      <c r="B225" s="1093" t="s">
        <v>260</v>
      </c>
      <c r="C225" s="1094" t="s">
        <v>262</v>
      </c>
      <c r="D225" s="1094" t="s">
        <v>1211</v>
      </c>
      <c r="E225" s="1095" t="s">
        <v>263</v>
      </c>
      <c r="F225">
        <v>4</v>
      </c>
      <c r="G225" s="1096" t="s">
        <v>33</v>
      </c>
      <c r="H225" s="1097">
        <v>80237</v>
      </c>
      <c r="I225" s="1097">
        <v>128380</v>
      </c>
      <c r="J225" s="1097">
        <v>112332</v>
      </c>
      <c r="K225" s="1097">
        <v>179732</v>
      </c>
      <c r="L225" s="1097">
        <v>144427</v>
      </c>
      <c r="M225" s="1097">
        <v>231084</v>
      </c>
      <c r="N225" s="1097">
        <v>192570</v>
      </c>
      <c r="O225" s="1097">
        <v>308112</v>
      </c>
      <c r="P225" s="1097">
        <v>240712</v>
      </c>
      <c r="Q225" s="1097">
        <v>385140</v>
      </c>
      <c r="R225" s="1097">
        <v>272807</v>
      </c>
      <c r="S225" s="1097">
        <v>436492</v>
      </c>
      <c r="T225" s="1097">
        <v>304902</v>
      </c>
      <c r="U225" s="1097">
        <v>487843</v>
      </c>
    </row>
    <row r="226" spans="1:21" ht="22.5" customHeight="1">
      <c r="A226" s="1092">
        <v>2</v>
      </c>
      <c r="B226" s="1093" t="s">
        <v>260</v>
      </c>
      <c r="C226" s="1094" t="s">
        <v>262</v>
      </c>
      <c r="D226" s="1094" t="s">
        <v>1211</v>
      </c>
      <c r="E226" s="1095" t="s">
        <v>264</v>
      </c>
      <c r="F226">
        <v>1</v>
      </c>
      <c r="G226" s="1096" t="s">
        <v>240</v>
      </c>
      <c r="H226" s="1097">
        <v>88948</v>
      </c>
      <c r="I226" s="1097">
        <v>155659</v>
      </c>
      <c r="J226" s="1097">
        <v>117368</v>
      </c>
      <c r="K226" s="1097">
        <v>205393</v>
      </c>
      <c r="L226" s="1097">
        <v>140909</v>
      </c>
      <c r="M226" s="1097">
        <v>246590</v>
      </c>
      <c r="N226" s="1097">
        <v>170155</v>
      </c>
      <c r="O226" s="1097">
        <v>297771</v>
      </c>
      <c r="P226" s="1097">
        <v>200736</v>
      </c>
      <c r="Q226" s="1097">
        <v>351289</v>
      </c>
      <c r="R226" s="1097">
        <v>219471</v>
      </c>
      <c r="S226" s="1097">
        <v>384075</v>
      </c>
      <c r="T226" s="1097">
        <v>236213</v>
      </c>
      <c r="U226" s="1097">
        <v>413372</v>
      </c>
    </row>
    <row r="227" spans="1:21" ht="21.95" customHeight="1">
      <c r="A227" s="1092">
        <v>2</v>
      </c>
      <c r="B227" s="1093" t="s">
        <v>260</v>
      </c>
      <c r="C227" s="1094" t="s">
        <v>262</v>
      </c>
      <c r="D227" s="1094" t="s">
        <v>1211</v>
      </c>
      <c r="E227" s="1095" t="s">
        <v>264</v>
      </c>
      <c r="F227">
        <v>2</v>
      </c>
      <c r="G227" s="1096" t="s">
        <v>31</v>
      </c>
      <c r="H227" s="1097">
        <v>84272</v>
      </c>
      <c r="I227" s="1097">
        <v>147476</v>
      </c>
      <c r="J227" s="1097">
        <v>111515</v>
      </c>
      <c r="K227" s="1097">
        <v>195151</v>
      </c>
      <c r="L227" s="1097">
        <v>134281</v>
      </c>
      <c r="M227" s="1097">
        <v>234991</v>
      </c>
      <c r="N227" s="1097">
        <v>163108</v>
      </c>
      <c r="O227" s="1097">
        <v>285438</v>
      </c>
      <c r="P227" s="1097">
        <v>194336</v>
      </c>
      <c r="Q227" s="1097">
        <v>340088</v>
      </c>
      <c r="R227" s="1097">
        <v>214451</v>
      </c>
      <c r="S227" s="1097">
        <v>375289</v>
      </c>
      <c r="T227" s="1097">
        <v>233386</v>
      </c>
      <c r="U227" s="1097">
        <v>408426</v>
      </c>
    </row>
    <row r="228" spans="1:21" ht="21.95" customHeight="1">
      <c r="A228" s="1092">
        <v>2</v>
      </c>
      <c r="B228" s="1093" t="s">
        <v>260</v>
      </c>
      <c r="C228" s="1094" t="s">
        <v>262</v>
      </c>
      <c r="D228" s="1094" t="s">
        <v>1211</v>
      </c>
      <c r="E228" s="1095" t="s">
        <v>264</v>
      </c>
      <c r="F228">
        <v>3</v>
      </c>
      <c r="G228" s="1096" t="s">
        <v>58</v>
      </c>
      <c r="H228" s="1097">
        <v>68446</v>
      </c>
      <c r="I228" s="1097">
        <v>119781</v>
      </c>
      <c r="J228" s="1097">
        <v>94433</v>
      </c>
      <c r="K228" s="1097">
        <v>165258</v>
      </c>
      <c r="L228" s="1097">
        <v>119620</v>
      </c>
      <c r="M228" s="1097">
        <v>209335</v>
      </c>
      <c r="N228" s="1097">
        <v>155912</v>
      </c>
      <c r="O228" s="1097">
        <v>272846</v>
      </c>
      <c r="P228" s="1097">
        <v>194304</v>
      </c>
      <c r="Q228" s="1097">
        <v>340032</v>
      </c>
      <c r="R228" s="1097">
        <v>218588</v>
      </c>
      <c r="S228" s="1097">
        <v>382529</v>
      </c>
      <c r="T228" s="1097">
        <v>242495</v>
      </c>
      <c r="U228" s="1097">
        <v>424366</v>
      </c>
    </row>
    <row r="229" spans="1:21" ht="21.95" customHeight="1">
      <c r="A229" s="1092">
        <v>2</v>
      </c>
      <c r="B229" s="1093" t="s">
        <v>260</v>
      </c>
      <c r="C229" s="1094" t="s">
        <v>262</v>
      </c>
      <c r="D229" s="1094" t="s">
        <v>1211</v>
      </c>
      <c r="E229" s="1095" t="s">
        <v>264</v>
      </c>
      <c r="F229">
        <v>4</v>
      </c>
      <c r="G229" s="1096" t="s">
        <v>33</v>
      </c>
      <c r="H229" s="1097">
        <v>80237</v>
      </c>
      <c r="I229" s="1097">
        <v>128380</v>
      </c>
      <c r="J229" s="1097">
        <v>112332</v>
      </c>
      <c r="K229" s="1097">
        <v>179732</v>
      </c>
      <c r="L229" s="1097">
        <v>144427</v>
      </c>
      <c r="M229" s="1097">
        <v>231084</v>
      </c>
      <c r="N229" s="1097">
        <v>192570</v>
      </c>
      <c r="O229" s="1097">
        <v>308112</v>
      </c>
      <c r="P229" s="1097">
        <v>240712</v>
      </c>
      <c r="Q229" s="1097">
        <v>385140</v>
      </c>
      <c r="R229" s="1097">
        <v>272807</v>
      </c>
      <c r="S229" s="1097">
        <v>436492</v>
      </c>
      <c r="T229" s="1097">
        <v>304902</v>
      </c>
      <c r="U229" s="1097">
        <v>487843</v>
      </c>
    </row>
    <row r="230" spans="1:21" ht="22.5" customHeight="1">
      <c r="A230" s="1092">
        <v>2</v>
      </c>
      <c r="B230" s="1093" t="s">
        <v>260</v>
      </c>
      <c r="C230" s="1094" t="s">
        <v>262</v>
      </c>
      <c r="D230" s="1094" t="s">
        <v>1211</v>
      </c>
      <c r="E230" s="1095" t="s">
        <v>265</v>
      </c>
      <c r="F230">
        <v>1</v>
      </c>
      <c r="G230" s="1096" t="s">
        <v>240</v>
      </c>
      <c r="H230" s="1097">
        <v>88948</v>
      </c>
      <c r="I230" s="1097">
        <v>155659</v>
      </c>
      <c r="J230" s="1097">
        <v>117368</v>
      </c>
      <c r="K230" s="1097">
        <v>205393</v>
      </c>
      <c r="L230" s="1097">
        <v>140909</v>
      </c>
      <c r="M230" s="1097">
        <v>246590</v>
      </c>
      <c r="N230" s="1097">
        <v>170155</v>
      </c>
      <c r="O230" s="1097">
        <v>297771</v>
      </c>
      <c r="P230" s="1097">
        <v>200736</v>
      </c>
      <c r="Q230" s="1097">
        <v>351289</v>
      </c>
      <c r="R230" s="1097">
        <v>219471</v>
      </c>
      <c r="S230" s="1097">
        <v>384075</v>
      </c>
      <c r="T230" s="1097">
        <v>236213</v>
      </c>
      <c r="U230" s="1097">
        <v>413372</v>
      </c>
    </row>
    <row r="231" spans="1:21" ht="21.95" customHeight="1">
      <c r="A231" s="1092">
        <v>2</v>
      </c>
      <c r="B231" s="1093" t="s">
        <v>260</v>
      </c>
      <c r="C231" s="1094" t="s">
        <v>262</v>
      </c>
      <c r="D231" s="1094" t="s">
        <v>1211</v>
      </c>
      <c r="E231" s="1095" t="s">
        <v>265</v>
      </c>
      <c r="F231">
        <v>2</v>
      </c>
      <c r="G231" s="1096" t="s">
        <v>31</v>
      </c>
      <c r="H231" s="1097">
        <v>84272</v>
      </c>
      <c r="I231" s="1097">
        <v>147476</v>
      </c>
      <c r="J231" s="1097">
        <v>111515</v>
      </c>
      <c r="K231" s="1097">
        <v>195151</v>
      </c>
      <c r="L231" s="1097">
        <v>134281</v>
      </c>
      <c r="M231" s="1097">
        <v>234991</v>
      </c>
      <c r="N231" s="1097">
        <v>163108</v>
      </c>
      <c r="O231" s="1097">
        <v>285438</v>
      </c>
      <c r="P231" s="1097">
        <v>194336</v>
      </c>
      <c r="Q231" s="1097">
        <v>340088</v>
      </c>
      <c r="R231" s="1097">
        <v>214451</v>
      </c>
      <c r="S231" s="1097">
        <v>375289</v>
      </c>
      <c r="T231" s="1097">
        <v>233386</v>
      </c>
      <c r="U231" s="1097">
        <v>408426</v>
      </c>
    </row>
    <row r="232" spans="1:21" ht="21.95" customHeight="1">
      <c r="A232" s="1092">
        <v>2</v>
      </c>
      <c r="B232" s="1093" t="s">
        <v>260</v>
      </c>
      <c r="C232" s="1094" t="s">
        <v>262</v>
      </c>
      <c r="D232" s="1094" t="s">
        <v>1211</v>
      </c>
      <c r="E232" s="1095" t="s">
        <v>265</v>
      </c>
      <c r="F232">
        <v>3</v>
      </c>
      <c r="G232" s="1096" t="s">
        <v>58</v>
      </c>
      <c r="H232" s="1097">
        <v>68446</v>
      </c>
      <c r="I232" s="1097">
        <v>119781</v>
      </c>
      <c r="J232" s="1097">
        <v>94433</v>
      </c>
      <c r="K232" s="1097">
        <v>165258</v>
      </c>
      <c r="L232" s="1097">
        <v>119620</v>
      </c>
      <c r="M232" s="1097">
        <v>209335</v>
      </c>
      <c r="N232" s="1097">
        <v>155912</v>
      </c>
      <c r="O232" s="1097">
        <v>272846</v>
      </c>
      <c r="P232" s="1097">
        <v>194304</v>
      </c>
      <c r="Q232" s="1097">
        <v>340032</v>
      </c>
      <c r="R232" s="1097">
        <v>218588</v>
      </c>
      <c r="S232" s="1097">
        <v>382529</v>
      </c>
      <c r="T232" s="1097">
        <v>242495</v>
      </c>
      <c r="U232" s="1097">
        <v>424366</v>
      </c>
    </row>
    <row r="233" spans="1:21" ht="21.95" customHeight="1">
      <c r="A233" s="1092">
        <v>2</v>
      </c>
      <c r="B233" s="1093" t="s">
        <v>260</v>
      </c>
      <c r="C233" s="1094" t="s">
        <v>262</v>
      </c>
      <c r="D233" s="1094" t="s">
        <v>1211</v>
      </c>
      <c r="E233" s="1095" t="s">
        <v>265</v>
      </c>
      <c r="F233">
        <v>4</v>
      </c>
      <c r="G233" s="1096" t="s">
        <v>33</v>
      </c>
      <c r="H233" s="1097">
        <v>80237</v>
      </c>
      <c r="I233" s="1097">
        <v>128380</v>
      </c>
      <c r="J233" s="1097">
        <v>112332</v>
      </c>
      <c r="K233" s="1097">
        <v>179732</v>
      </c>
      <c r="L233" s="1097">
        <v>144427</v>
      </c>
      <c r="M233" s="1097">
        <v>231084</v>
      </c>
      <c r="N233" s="1097">
        <v>192570</v>
      </c>
      <c r="O233" s="1097">
        <v>308112</v>
      </c>
      <c r="P233" s="1097">
        <v>240712</v>
      </c>
      <c r="Q233" s="1097">
        <v>385140</v>
      </c>
      <c r="R233" s="1097">
        <v>272807</v>
      </c>
      <c r="S233" s="1097">
        <v>436492</v>
      </c>
      <c r="T233" s="1097">
        <v>304902</v>
      </c>
      <c r="U233" s="1097">
        <v>487843</v>
      </c>
    </row>
    <row r="234" spans="1:21" ht="22.5" customHeight="1">
      <c r="A234" s="1092">
        <v>2</v>
      </c>
      <c r="B234" s="1093" t="s">
        <v>260</v>
      </c>
      <c r="C234" s="1094" t="s">
        <v>262</v>
      </c>
      <c r="D234" s="1094" t="s">
        <v>1211</v>
      </c>
      <c r="E234" s="1095" t="s">
        <v>266</v>
      </c>
      <c r="F234">
        <v>1</v>
      </c>
      <c r="G234" s="1096" t="s">
        <v>240</v>
      </c>
      <c r="H234" s="1097">
        <v>88948</v>
      </c>
      <c r="I234" s="1097">
        <v>155659</v>
      </c>
      <c r="J234" s="1097">
        <v>117368</v>
      </c>
      <c r="K234" s="1097">
        <v>205393</v>
      </c>
      <c r="L234" s="1097">
        <v>140909</v>
      </c>
      <c r="M234" s="1097">
        <v>246590</v>
      </c>
      <c r="N234" s="1097">
        <v>170155</v>
      </c>
      <c r="O234" s="1097">
        <v>297771</v>
      </c>
      <c r="P234" s="1097">
        <v>200736</v>
      </c>
      <c r="Q234" s="1097">
        <v>351289</v>
      </c>
      <c r="R234" s="1097">
        <v>219471</v>
      </c>
      <c r="S234" s="1097">
        <v>384075</v>
      </c>
      <c r="T234" s="1097">
        <v>236213</v>
      </c>
      <c r="U234" s="1097">
        <v>413372</v>
      </c>
    </row>
    <row r="235" spans="1:21" ht="21.95" customHeight="1">
      <c r="A235" s="1092">
        <v>2</v>
      </c>
      <c r="B235" s="1093" t="s">
        <v>260</v>
      </c>
      <c r="C235" s="1094" t="s">
        <v>262</v>
      </c>
      <c r="D235" s="1094" t="s">
        <v>1211</v>
      </c>
      <c r="E235" s="1095" t="s">
        <v>266</v>
      </c>
      <c r="F235">
        <v>2</v>
      </c>
      <c r="G235" s="1096" t="s">
        <v>31</v>
      </c>
      <c r="H235" s="1097">
        <v>84272</v>
      </c>
      <c r="I235" s="1097">
        <v>147476</v>
      </c>
      <c r="J235" s="1097">
        <v>111515</v>
      </c>
      <c r="K235" s="1097">
        <v>195151</v>
      </c>
      <c r="L235" s="1097">
        <v>134281</v>
      </c>
      <c r="M235" s="1097">
        <v>234991</v>
      </c>
      <c r="N235" s="1097">
        <v>163108</v>
      </c>
      <c r="O235" s="1097">
        <v>285438</v>
      </c>
      <c r="P235" s="1097">
        <v>194336</v>
      </c>
      <c r="Q235" s="1097">
        <v>340088</v>
      </c>
      <c r="R235" s="1097">
        <v>214451</v>
      </c>
      <c r="S235" s="1097">
        <v>375289</v>
      </c>
      <c r="T235" s="1097">
        <v>233386</v>
      </c>
      <c r="U235" s="1097">
        <v>408426</v>
      </c>
    </row>
    <row r="236" spans="1:21" ht="21.95" customHeight="1">
      <c r="A236" s="1092">
        <v>2</v>
      </c>
      <c r="B236" s="1093" t="s">
        <v>260</v>
      </c>
      <c r="C236" s="1094" t="s">
        <v>262</v>
      </c>
      <c r="D236" s="1094" t="s">
        <v>1211</v>
      </c>
      <c r="E236" s="1095" t="s">
        <v>266</v>
      </c>
      <c r="F236">
        <v>3</v>
      </c>
      <c r="G236" s="1096" t="s">
        <v>58</v>
      </c>
      <c r="H236" s="1097">
        <v>68446</v>
      </c>
      <c r="I236" s="1097">
        <v>119781</v>
      </c>
      <c r="J236" s="1097">
        <v>94433</v>
      </c>
      <c r="K236" s="1097">
        <v>165258</v>
      </c>
      <c r="L236" s="1097">
        <v>119620</v>
      </c>
      <c r="M236" s="1097">
        <v>209335</v>
      </c>
      <c r="N236" s="1097">
        <v>155912</v>
      </c>
      <c r="O236" s="1097">
        <v>272846</v>
      </c>
      <c r="P236" s="1097">
        <v>194304</v>
      </c>
      <c r="Q236" s="1097">
        <v>340032</v>
      </c>
      <c r="R236" s="1097">
        <v>218588</v>
      </c>
      <c r="S236" s="1097">
        <v>382529</v>
      </c>
      <c r="T236" s="1097">
        <v>242495</v>
      </c>
      <c r="U236" s="1097">
        <v>424366</v>
      </c>
    </row>
    <row r="237" spans="1:21" ht="21.95" customHeight="1">
      <c r="A237" s="1092">
        <v>2</v>
      </c>
      <c r="B237" s="1093" t="s">
        <v>260</v>
      </c>
      <c r="C237" s="1094" t="s">
        <v>262</v>
      </c>
      <c r="D237" s="1094" t="s">
        <v>1211</v>
      </c>
      <c r="E237" s="1095" t="s">
        <v>266</v>
      </c>
      <c r="F237">
        <v>4</v>
      </c>
      <c r="G237" s="1096" t="s">
        <v>33</v>
      </c>
      <c r="H237" s="1097">
        <v>80237</v>
      </c>
      <c r="I237" s="1097">
        <v>128380</v>
      </c>
      <c r="J237" s="1097">
        <v>112332</v>
      </c>
      <c r="K237" s="1097">
        <v>179732</v>
      </c>
      <c r="L237" s="1097">
        <v>144427</v>
      </c>
      <c r="M237" s="1097">
        <v>231084</v>
      </c>
      <c r="N237" s="1097">
        <v>192570</v>
      </c>
      <c r="O237" s="1097">
        <v>308112</v>
      </c>
      <c r="P237" s="1097">
        <v>240712</v>
      </c>
      <c r="Q237" s="1097">
        <v>385140</v>
      </c>
      <c r="R237" s="1097">
        <v>272807</v>
      </c>
      <c r="S237" s="1097">
        <v>436492</v>
      </c>
      <c r="T237" s="1097">
        <v>304902</v>
      </c>
      <c r="U237" s="1097">
        <v>487843</v>
      </c>
    </row>
    <row r="238" spans="1:21" ht="22.5" customHeight="1">
      <c r="A238" s="1092">
        <v>2</v>
      </c>
      <c r="B238" s="1093" t="s">
        <v>260</v>
      </c>
      <c r="C238" s="1094" t="s">
        <v>267</v>
      </c>
      <c r="D238" s="1094" t="s">
        <v>665</v>
      </c>
      <c r="E238" s="1095" t="s">
        <v>268</v>
      </c>
      <c r="F238">
        <v>1</v>
      </c>
      <c r="G238" s="1096" t="s">
        <v>240</v>
      </c>
      <c r="H238" s="1097">
        <v>111029</v>
      </c>
      <c r="I238" s="1097">
        <v>194301</v>
      </c>
      <c r="J238" s="1097">
        <v>146349</v>
      </c>
      <c r="K238" s="1097">
        <v>256110</v>
      </c>
      <c r="L238" s="1097">
        <v>175455</v>
      </c>
      <c r="M238" s="1097">
        <v>307046</v>
      </c>
      <c r="N238" s="1097">
        <v>211446</v>
      </c>
      <c r="O238" s="1097">
        <v>370030</v>
      </c>
      <c r="P238" s="1097">
        <v>249361</v>
      </c>
      <c r="Q238" s="1097">
        <v>436382</v>
      </c>
      <c r="R238" s="1097">
        <v>272614</v>
      </c>
      <c r="S238" s="1097">
        <v>477074</v>
      </c>
      <c r="T238" s="1097">
        <v>293380</v>
      </c>
      <c r="U238" s="1097">
        <v>513415</v>
      </c>
    </row>
    <row r="239" spans="1:21" ht="21.95" customHeight="1">
      <c r="A239" s="1092">
        <v>2</v>
      </c>
      <c r="B239" s="1093" t="s">
        <v>260</v>
      </c>
      <c r="C239" s="1094" t="s">
        <v>267</v>
      </c>
      <c r="D239" s="1094" t="s">
        <v>665</v>
      </c>
      <c r="E239" s="1095" t="s">
        <v>268</v>
      </c>
      <c r="F239">
        <v>2</v>
      </c>
      <c r="G239" s="1096" t="s">
        <v>31</v>
      </c>
      <c r="H239" s="1097">
        <v>105401</v>
      </c>
      <c r="I239" s="1097">
        <v>184452</v>
      </c>
      <c r="J239" s="1097">
        <v>139305</v>
      </c>
      <c r="K239" s="1097">
        <v>243783</v>
      </c>
      <c r="L239" s="1097">
        <v>167478</v>
      </c>
      <c r="M239" s="1097">
        <v>293086</v>
      </c>
      <c r="N239" s="1097">
        <v>202964</v>
      </c>
      <c r="O239" s="1097">
        <v>355187</v>
      </c>
      <c r="P239" s="1097">
        <v>241658</v>
      </c>
      <c r="Q239" s="1097">
        <v>422902</v>
      </c>
      <c r="R239" s="1097">
        <v>266571</v>
      </c>
      <c r="S239" s="1097">
        <v>466499</v>
      </c>
      <c r="T239" s="1097">
        <v>289978</v>
      </c>
      <c r="U239" s="1097">
        <v>507462</v>
      </c>
    </row>
    <row r="240" spans="1:21" ht="21.95" customHeight="1">
      <c r="A240" s="1092">
        <v>2</v>
      </c>
      <c r="B240" s="1093" t="s">
        <v>260</v>
      </c>
      <c r="C240" s="1094" t="s">
        <v>267</v>
      </c>
      <c r="D240" s="1094" t="s">
        <v>665</v>
      </c>
      <c r="E240" s="1095" t="s">
        <v>268</v>
      </c>
      <c r="F240">
        <v>3</v>
      </c>
      <c r="G240" s="1096" t="s">
        <v>58</v>
      </c>
      <c r="H240" s="1097">
        <v>85938</v>
      </c>
      <c r="I240" s="1097">
        <v>150392</v>
      </c>
      <c r="J240" s="1097">
        <v>118639</v>
      </c>
      <c r="K240" s="1097">
        <v>207618</v>
      </c>
      <c r="L240" s="1097">
        <v>150377</v>
      </c>
      <c r="M240" s="1097">
        <v>263159</v>
      </c>
      <c r="N240" s="1097">
        <v>196192</v>
      </c>
      <c r="O240" s="1097">
        <v>343336</v>
      </c>
      <c r="P240" s="1097">
        <v>244535</v>
      </c>
      <c r="Q240" s="1097">
        <v>427936</v>
      </c>
      <c r="R240" s="1097">
        <v>275186</v>
      </c>
      <c r="S240" s="1097">
        <v>481575</v>
      </c>
      <c r="T240" s="1097">
        <v>305383</v>
      </c>
      <c r="U240" s="1097">
        <v>534420</v>
      </c>
    </row>
    <row r="241" spans="1:21" ht="21.95" customHeight="1">
      <c r="A241" s="1092">
        <v>2</v>
      </c>
      <c r="B241" s="1093" t="s">
        <v>260</v>
      </c>
      <c r="C241" s="1094" t="s">
        <v>267</v>
      </c>
      <c r="D241" s="1094" t="s">
        <v>665</v>
      </c>
      <c r="E241" s="1095" t="s">
        <v>268</v>
      </c>
      <c r="F241">
        <v>4</v>
      </c>
      <c r="G241" s="1096" t="s">
        <v>33</v>
      </c>
      <c r="H241" s="1097">
        <v>99891</v>
      </c>
      <c r="I241" s="1097">
        <v>159826</v>
      </c>
      <c r="J241" s="1097">
        <v>139848</v>
      </c>
      <c r="K241" s="1097">
        <v>223756</v>
      </c>
      <c r="L241" s="1097">
        <v>179804</v>
      </c>
      <c r="M241" s="1097">
        <v>287686</v>
      </c>
      <c r="N241" s="1097">
        <v>239739</v>
      </c>
      <c r="O241" s="1097">
        <v>383582</v>
      </c>
      <c r="P241" s="1097">
        <v>299673</v>
      </c>
      <c r="Q241" s="1097">
        <v>479477</v>
      </c>
      <c r="R241" s="1097">
        <v>339630</v>
      </c>
      <c r="S241" s="1097">
        <v>543408</v>
      </c>
      <c r="T241" s="1097">
        <v>379586</v>
      </c>
      <c r="U241" s="1097">
        <v>607338</v>
      </c>
    </row>
    <row r="242" spans="1:21" ht="22.5" customHeight="1">
      <c r="A242" s="1092">
        <v>2</v>
      </c>
      <c r="B242" s="1093" t="s">
        <v>260</v>
      </c>
      <c r="C242" s="1094" t="s">
        <v>267</v>
      </c>
      <c r="D242" s="1094" t="s">
        <v>665</v>
      </c>
      <c r="E242" s="1095" t="s">
        <v>269</v>
      </c>
      <c r="F242">
        <v>1</v>
      </c>
      <c r="G242" s="1096" t="s">
        <v>240</v>
      </c>
      <c r="H242" s="1097">
        <v>111805</v>
      </c>
      <c r="I242" s="1097">
        <v>195658</v>
      </c>
      <c r="J242" s="1097">
        <v>147403</v>
      </c>
      <c r="K242" s="1097">
        <v>257956</v>
      </c>
      <c r="L242" s="1097">
        <v>176771</v>
      </c>
      <c r="M242" s="1097">
        <v>309349</v>
      </c>
      <c r="N242" s="1097">
        <v>213120</v>
      </c>
      <c r="O242" s="1097">
        <v>372960</v>
      </c>
      <c r="P242" s="1097">
        <v>251354</v>
      </c>
      <c r="Q242" s="1097">
        <v>439870</v>
      </c>
      <c r="R242" s="1097">
        <v>274797</v>
      </c>
      <c r="S242" s="1097">
        <v>480895</v>
      </c>
      <c r="T242" s="1097">
        <v>295735</v>
      </c>
      <c r="U242" s="1097">
        <v>517537</v>
      </c>
    </row>
    <row r="243" spans="1:21" ht="21.95" customHeight="1">
      <c r="A243" s="1092">
        <v>2</v>
      </c>
      <c r="B243" s="1093" t="s">
        <v>260</v>
      </c>
      <c r="C243" s="1094" t="s">
        <v>267</v>
      </c>
      <c r="D243" s="1094" t="s">
        <v>665</v>
      </c>
      <c r="E243" s="1095" t="s">
        <v>269</v>
      </c>
      <c r="F243">
        <v>2</v>
      </c>
      <c r="G243" s="1096" t="s">
        <v>31</v>
      </c>
      <c r="H243" s="1097">
        <v>106094</v>
      </c>
      <c r="I243" s="1097">
        <v>185665</v>
      </c>
      <c r="J243" s="1097">
        <v>140256</v>
      </c>
      <c r="K243" s="1097">
        <v>245448</v>
      </c>
      <c r="L243" s="1097">
        <v>168677</v>
      </c>
      <c r="M243" s="1097">
        <v>295184</v>
      </c>
      <c r="N243" s="1097">
        <v>204514</v>
      </c>
      <c r="O243" s="1097">
        <v>357899</v>
      </c>
      <c r="P243" s="1097">
        <v>243538</v>
      </c>
      <c r="Q243" s="1097">
        <v>426191</v>
      </c>
      <c r="R243" s="1097">
        <v>268665</v>
      </c>
      <c r="S243" s="1097">
        <v>470164</v>
      </c>
      <c r="T243" s="1097">
        <v>292283</v>
      </c>
      <c r="U243" s="1097">
        <v>511496</v>
      </c>
    </row>
    <row r="244" spans="1:21" ht="21.95" customHeight="1">
      <c r="A244" s="1092">
        <v>2</v>
      </c>
      <c r="B244" s="1093" t="s">
        <v>260</v>
      </c>
      <c r="C244" s="1094" t="s">
        <v>267</v>
      </c>
      <c r="D244" s="1094" t="s">
        <v>665</v>
      </c>
      <c r="E244" s="1095" t="s">
        <v>269</v>
      </c>
      <c r="F244">
        <v>3</v>
      </c>
      <c r="G244" s="1096" t="s">
        <v>58</v>
      </c>
      <c r="H244" s="1097">
        <v>86435</v>
      </c>
      <c r="I244" s="1097">
        <v>151261</v>
      </c>
      <c r="J244" s="1097">
        <v>119309</v>
      </c>
      <c r="K244" s="1097">
        <v>208791</v>
      </c>
      <c r="L244" s="1097">
        <v>151207</v>
      </c>
      <c r="M244" s="1097">
        <v>264612</v>
      </c>
      <c r="N244" s="1097">
        <v>197235</v>
      </c>
      <c r="O244" s="1097">
        <v>345162</v>
      </c>
      <c r="P244" s="1097">
        <v>245828</v>
      </c>
      <c r="Q244" s="1097">
        <v>430199</v>
      </c>
      <c r="R244" s="1097">
        <v>276623</v>
      </c>
      <c r="S244" s="1097">
        <v>484091</v>
      </c>
      <c r="T244" s="1097">
        <v>306957</v>
      </c>
      <c r="U244" s="1097">
        <v>537175</v>
      </c>
    </row>
    <row r="245" spans="1:21" ht="21.95" customHeight="1">
      <c r="A245" s="1092">
        <v>2</v>
      </c>
      <c r="B245" s="1093" t="s">
        <v>260</v>
      </c>
      <c r="C245" s="1094" t="s">
        <v>267</v>
      </c>
      <c r="D245" s="1094" t="s">
        <v>665</v>
      </c>
      <c r="E245" s="1095" t="s">
        <v>269</v>
      </c>
      <c r="F245">
        <v>4</v>
      </c>
      <c r="G245" s="1096" t="s">
        <v>33</v>
      </c>
      <c r="H245" s="1097">
        <v>100644</v>
      </c>
      <c r="I245" s="1097">
        <v>161030</v>
      </c>
      <c r="J245" s="1097">
        <v>140902</v>
      </c>
      <c r="K245" s="1097">
        <v>225443</v>
      </c>
      <c r="L245" s="1097">
        <v>181159</v>
      </c>
      <c r="M245" s="1097">
        <v>289855</v>
      </c>
      <c r="N245" s="1097">
        <v>241546</v>
      </c>
      <c r="O245" s="1097">
        <v>386473</v>
      </c>
      <c r="P245" s="1097">
        <v>301932</v>
      </c>
      <c r="Q245" s="1097">
        <v>483091</v>
      </c>
      <c r="R245" s="1097">
        <v>342190</v>
      </c>
      <c r="S245" s="1097">
        <v>547504</v>
      </c>
      <c r="T245" s="1097">
        <v>382447</v>
      </c>
      <c r="U245" s="1097">
        <v>611916</v>
      </c>
    </row>
    <row r="246" spans="1:21" ht="22.5" customHeight="1">
      <c r="A246" s="1092">
        <v>3</v>
      </c>
      <c r="B246" s="1093" t="s">
        <v>270</v>
      </c>
      <c r="C246" s="1094" t="s">
        <v>1212</v>
      </c>
      <c r="D246" s="1094" t="s">
        <v>1213</v>
      </c>
      <c r="E246" s="1095" t="s">
        <v>271</v>
      </c>
      <c r="F246">
        <v>1</v>
      </c>
      <c r="G246" s="1096" t="s">
        <v>240</v>
      </c>
      <c r="H246" s="1097">
        <v>89359</v>
      </c>
      <c r="I246" s="1097">
        <v>156379</v>
      </c>
      <c r="J246" s="1097">
        <v>117740</v>
      </c>
      <c r="K246" s="1097">
        <v>206046</v>
      </c>
      <c r="L246" s="1097">
        <v>141085</v>
      </c>
      <c r="M246" s="1097">
        <v>246899</v>
      </c>
      <c r="N246" s="1097">
        <v>169903</v>
      </c>
      <c r="O246" s="1097">
        <v>297331</v>
      </c>
      <c r="P246" s="1097">
        <v>200344</v>
      </c>
      <c r="Q246" s="1097">
        <v>350602</v>
      </c>
      <c r="R246" s="1097">
        <v>219020</v>
      </c>
      <c r="S246" s="1097">
        <v>383285</v>
      </c>
      <c r="T246" s="1097">
        <v>235695</v>
      </c>
      <c r="U246" s="1097">
        <v>412467</v>
      </c>
    </row>
    <row r="247" spans="1:21" ht="21.95" customHeight="1">
      <c r="A247" s="1092">
        <v>3</v>
      </c>
      <c r="B247" s="1093" t="s">
        <v>270</v>
      </c>
      <c r="C247" s="1094" t="s">
        <v>1212</v>
      </c>
      <c r="D247" s="1094" t="s">
        <v>1213</v>
      </c>
      <c r="E247" s="1095" t="s">
        <v>271</v>
      </c>
      <c r="F247">
        <v>2</v>
      </c>
      <c r="G247" s="1096" t="s">
        <v>31</v>
      </c>
      <c r="H247" s="1097">
        <v>84890</v>
      </c>
      <c r="I247" s="1097">
        <v>148558</v>
      </c>
      <c r="J247" s="1097">
        <v>112147</v>
      </c>
      <c r="K247" s="1097">
        <v>196257</v>
      </c>
      <c r="L247" s="1097">
        <v>134751</v>
      </c>
      <c r="M247" s="1097">
        <v>235814</v>
      </c>
      <c r="N247" s="1097">
        <v>163168</v>
      </c>
      <c r="O247" s="1097">
        <v>285544</v>
      </c>
      <c r="P247" s="1097">
        <v>194227</v>
      </c>
      <c r="Q247" s="1097">
        <v>339897</v>
      </c>
      <c r="R247" s="1097">
        <v>214222</v>
      </c>
      <c r="S247" s="1097">
        <v>374888</v>
      </c>
      <c r="T247" s="1097">
        <v>232994</v>
      </c>
      <c r="U247" s="1097">
        <v>407739</v>
      </c>
    </row>
    <row r="248" spans="1:21" ht="21.95" customHeight="1">
      <c r="A248" s="1092">
        <v>3</v>
      </c>
      <c r="B248" s="1093" t="s">
        <v>270</v>
      </c>
      <c r="C248" s="1094" t="s">
        <v>1212</v>
      </c>
      <c r="D248" s="1094" t="s">
        <v>1213</v>
      </c>
      <c r="E248" s="1095" t="s">
        <v>271</v>
      </c>
      <c r="F248">
        <v>3</v>
      </c>
      <c r="G248" s="1096" t="s">
        <v>58</v>
      </c>
      <c r="H248" s="1097">
        <v>69310</v>
      </c>
      <c r="I248" s="1097">
        <v>121292</v>
      </c>
      <c r="J248" s="1097">
        <v>95704</v>
      </c>
      <c r="K248" s="1097">
        <v>167481</v>
      </c>
      <c r="L248" s="1097">
        <v>121333</v>
      </c>
      <c r="M248" s="1097">
        <v>212333</v>
      </c>
      <c r="N248" s="1097">
        <v>158354</v>
      </c>
      <c r="O248" s="1097">
        <v>277120</v>
      </c>
      <c r="P248" s="1097">
        <v>197383</v>
      </c>
      <c r="Q248" s="1097">
        <v>345420</v>
      </c>
      <c r="R248" s="1097">
        <v>222149</v>
      </c>
      <c r="S248" s="1097">
        <v>388761</v>
      </c>
      <c r="T248" s="1097">
        <v>246555</v>
      </c>
      <c r="U248" s="1097">
        <v>431472</v>
      </c>
    </row>
    <row r="249" spans="1:21" ht="21.95" customHeight="1">
      <c r="A249" s="1092">
        <v>3</v>
      </c>
      <c r="B249" s="1093" t="s">
        <v>270</v>
      </c>
      <c r="C249" s="1094" t="s">
        <v>1212</v>
      </c>
      <c r="D249" s="1094" t="s">
        <v>1213</v>
      </c>
      <c r="E249" s="1095" t="s">
        <v>271</v>
      </c>
      <c r="F249">
        <v>4</v>
      </c>
      <c r="G249" s="1096" t="s">
        <v>33</v>
      </c>
      <c r="H249" s="1097">
        <v>80319</v>
      </c>
      <c r="I249" s="1097">
        <v>128510</v>
      </c>
      <c r="J249" s="1097">
        <v>112446</v>
      </c>
      <c r="K249" s="1097">
        <v>179914</v>
      </c>
      <c r="L249" s="1097">
        <v>144573</v>
      </c>
      <c r="M249" s="1097">
        <v>231317</v>
      </c>
      <c r="N249" s="1097">
        <v>192765</v>
      </c>
      <c r="O249" s="1097">
        <v>308423</v>
      </c>
      <c r="P249" s="1097">
        <v>240956</v>
      </c>
      <c r="Q249" s="1097">
        <v>385529</v>
      </c>
      <c r="R249" s="1097">
        <v>273083</v>
      </c>
      <c r="S249" s="1097">
        <v>436933</v>
      </c>
      <c r="T249" s="1097">
        <v>305211</v>
      </c>
      <c r="U249" s="1097">
        <v>488337</v>
      </c>
    </row>
    <row r="250" spans="1:21" ht="22.5" customHeight="1">
      <c r="A250" s="1092">
        <v>3</v>
      </c>
      <c r="B250" s="1093" t="s">
        <v>270</v>
      </c>
      <c r="C250" s="1094" t="s">
        <v>1212</v>
      </c>
      <c r="D250" s="1094" t="s">
        <v>1213</v>
      </c>
      <c r="E250" s="1095" t="s">
        <v>272</v>
      </c>
      <c r="F250">
        <v>1</v>
      </c>
      <c r="G250" s="1096" t="s">
        <v>240</v>
      </c>
      <c r="H250" s="1097">
        <v>91768</v>
      </c>
      <c r="I250" s="1097">
        <v>160594</v>
      </c>
      <c r="J250" s="1097">
        <v>120979</v>
      </c>
      <c r="K250" s="1097">
        <v>211713</v>
      </c>
      <c r="L250" s="1097">
        <v>145069</v>
      </c>
      <c r="M250" s="1097">
        <v>253870</v>
      </c>
      <c r="N250" s="1097">
        <v>174876</v>
      </c>
      <c r="O250" s="1097">
        <v>306034</v>
      </c>
      <c r="P250" s="1097">
        <v>206245</v>
      </c>
      <c r="Q250" s="1097">
        <v>360928</v>
      </c>
      <c r="R250" s="1097">
        <v>225479</v>
      </c>
      <c r="S250" s="1097">
        <v>394589</v>
      </c>
      <c r="T250" s="1097">
        <v>242658</v>
      </c>
      <c r="U250" s="1097">
        <v>424652</v>
      </c>
    </row>
    <row r="251" spans="1:21" ht="21.95" customHeight="1">
      <c r="A251" s="1092">
        <v>3</v>
      </c>
      <c r="B251" s="1093" t="s">
        <v>270</v>
      </c>
      <c r="C251" s="1094" t="s">
        <v>1212</v>
      </c>
      <c r="D251" s="1094" t="s">
        <v>1213</v>
      </c>
      <c r="E251" s="1095" t="s">
        <v>272</v>
      </c>
      <c r="F251">
        <v>2</v>
      </c>
      <c r="G251" s="1096" t="s">
        <v>31</v>
      </c>
      <c r="H251" s="1097">
        <v>87092</v>
      </c>
      <c r="I251" s="1097">
        <v>152411</v>
      </c>
      <c r="J251" s="1097">
        <v>115126</v>
      </c>
      <c r="K251" s="1097">
        <v>201471</v>
      </c>
      <c r="L251" s="1097">
        <v>138441</v>
      </c>
      <c r="M251" s="1097">
        <v>242271</v>
      </c>
      <c r="N251" s="1097">
        <v>167829</v>
      </c>
      <c r="O251" s="1097">
        <v>293701</v>
      </c>
      <c r="P251" s="1097">
        <v>199844</v>
      </c>
      <c r="Q251" s="1097">
        <v>349728</v>
      </c>
      <c r="R251" s="1097">
        <v>220458</v>
      </c>
      <c r="S251" s="1097">
        <v>385802</v>
      </c>
      <c r="T251" s="1097">
        <v>239832</v>
      </c>
      <c r="U251" s="1097">
        <v>419706</v>
      </c>
    </row>
    <row r="252" spans="1:21" ht="21.95" customHeight="1">
      <c r="A252" s="1092">
        <v>3</v>
      </c>
      <c r="B252" s="1093" t="s">
        <v>270</v>
      </c>
      <c r="C252" s="1094" t="s">
        <v>1212</v>
      </c>
      <c r="D252" s="1094" t="s">
        <v>1213</v>
      </c>
      <c r="E252" s="1095" t="s">
        <v>272</v>
      </c>
      <c r="F252">
        <v>3</v>
      </c>
      <c r="G252" s="1096" t="s">
        <v>58</v>
      </c>
      <c r="H252" s="1097">
        <v>70971</v>
      </c>
      <c r="I252" s="1097">
        <v>124200</v>
      </c>
      <c r="J252" s="1097">
        <v>97968</v>
      </c>
      <c r="K252" s="1097">
        <v>171445</v>
      </c>
      <c r="L252" s="1097">
        <v>124166</v>
      </c>
      <c r="M252" s="1097">
        <v>217290</v>
      </c>
      <c r="N252" s="1097">
        <v>161973</v>
      </c>
      <c r="O252" s="1097">
        <v>283452</v>
      </c>
      <c r="P252" s="1097">
        <v>201880</v>
      </c>
      <c r="Q252" s="1097">
        <v>353290</v>
      </c>
      <c r="R252" s="1097">
        <v>227174</v>
      </c>
      <c r="S252" s="1097">
        <v>397554</v>
      </c>
      <c r="T252" s="1097">
        <v>252091</v>
      </c>
      <c r="U252" s="1097">
        <v>441159</v>
      </c>
    </row>
    <row r="253" spans="1:21" ht="21.95" customHeight="1">
      <c r="A253" s="1092">
        <v>3</v>
      </c>
      <c r="B253" s="1093" t="s">
        <v>270</v>
      </c>
      <c r="C253" s="1094" t="s">
        <v>1212</v>
      </c>
      <c r="D253" s="1094" t="s">
        <v>1213</v>
      </c>
      <c r="E253" s="1095" t="s">
        <v>272</v>
      </c>
      <c r="F253">
        <v>4</v>
      </c>
      <c r="G253" s="1096" t="s">
        <v>33</v>
      </c>
      <c r="H253" s="1097">
        <v>82594</v>
      </c>
      <c r="I253" s="1097">
        <v>132150</v>
      </c>
      <c r="J253" s="1097">
        <v>115631</v>
      </c>
      <c r="K253" s="1097">
        <v>185010</v>
      </c>
      <c r="L253" s="1097">
        <v>148668</v>
      </c>
      <c r="M253" s="1097">
        <v>237869</v>
      </c>
      <c r="N253" s="1097">
        <v>198224</v>
      </c>
      <c r="O253" s="1097">
        <v>317159</v>
      </c>
      <c r="P253" s="1097">
        <v>247781</v>
      </c>
      <c r="Q253" s="1097">
        <v>396449</v>
      </c>
      <c r="R253" s="1097">
        <v>280818</v>
      </c>
      <c r="S253" s="1097">
        <v>449309</v>
      </c>
      <c r="T253" s="1097">
        <v>313855</v>
      </c>
      <c r="U253" s="1097">
        <v>502169</v>
      </c>
    </row>
    <row r="254" spans="1:21" ht="22.5" customHeight="1">
      <c r="A254" s="1092">
        <v>3</v>
      </c>
      <c r="B254" s="1093" t="s">
        <v>270</v>
      </c>
      <c r="C254" s="1094" t="s">
        <v>273</v>
      </c>
      <c r="D254" s="1094" t="s">
        <v>666</v>
      </c>
      <c r="E254" s="1095" t="s">
        <v>274</v>
      </c>
      <c r="F254">
        <v>1</v>
      </c>
      <c r="G254" s="1096" t="s">
        <v>240</v>
      </c>
      <c r="H254" s="1097">
        <v>84435</v>
      </c>
      <c r="I254" s="1097">
        <v>147762</v>
      </c>
      <c r="J254" s="1097">
        <v>111343</v>
      </c>
      <c r="K254" s="1097">
        <v>194851</v>
      </c>
      <c r="L254" s="1097">
        <v>133565</v>
      </c>
      <c r="M254" s="1097">
        <v>233739</v>
      </c>
      <c r="N254" s="1097">
        <v>161096</v>
      </c>
      <c r="O254" s="1097">
        <v>281918</v>
      </c>
      <c r="P254" s="1097">
        <v>190010</v>
      </c>
      <c r="Q254" s="1097">
        <v>332518</v>
      </c>
      <c r="R254" s="1097">
        <v>207735</v>
      </c>
      <c r="S254" s="1097">
        <v>363536</v>
      </c>
      <c r="T254" s="1097">
        <v>223568</v>
      </c>
      <c r="U254" s="1097">
        <v>391244</v>
      </c>
    </row>
    <row r="255" spans="1:21" ht="21.95" customHeight="1">
      <c r="A255" s="1092">
        <v>3</v>
      </c>
      <c r="B255" s="1093" t="s">
        <v>270</v>
      </c>
      <c r="C255" s="1094" t="s">
        <v>273</v>
      </c>
      <c r="D255" s="1094" t="s">
        <v>666</v>
      </c>
      <c r="E255" s="1095" t="s">
        <v>274</v>
      </c>
      <c r="F255">
        <v>2</v>
      </c>
      <c r="G255" s="1096" t="s">
        <v>31</v>
      </c>
      <c r="H255" s="1097">
        <v>80090</v>
      </c>
      <c r="I255" s="1097">
        <v>140158</v>
      </c>
      <c r="J255" s="1097">
        <v>105905</v>
      </c>
      <c r="K255" s="1097">
        <v>185334</v>
      </c>
      <c r="L255" s="1097">
        <v>127406</v>
      </c>
      <c r="M255" s="1097">
        <v>222961</v>
      </c>
      <c r="N255" s="1097">
        <v>154548</v>
      </c>
      <c r="O255" s="1097">
        <v>270459</v>
      </c>
      <c r="P255" s="1097">
        <v>184063</v>
      </c>
      <c r="Q255" s="1097">
        <v>322110</v>
      </c>
      <c r="R255" s="1097">
        <v>203070</v>
      </c>
      <c r="S255" s="1097">
        <v>355372</v>
      </c>
      <c r="T255" s="1097">
        <v>220942</v>
      </c>
      <c r="U255" s="1097">
        <v>386648</v>
      </c>
    </row>
    <row r="256" spans="1:21" ht="21.95" customHeight="1">
      <c r="A256" s="1092">
        <v>3</v>
      </c>
      <c r="B256" s="1093" t="s">
        <v>270</v>
      </c>
      <c r="C256" s="1094" t="s">
        <v>273</v>
      </c>
      <c r="D256" s="1094" t="s">
        <v>666</v>
      </c>
      <c r="E256" s="1095" t="s">
        <v>274</v>
      </c>
      <c r="F256">
        <v>3</v>
      </c>
      <c r="G256" s="1096" t="s">
        <v>58</v>
      </c>
      <c r="H256" s="1097">
        <v>65198</v>
      </c>
      <c r="I256" s="1097">
        <v>114097</v>
      </c>
      <c r="J256" s="1097">
        <v>89985</v>
      </c>
      <c r="K256" s="1097">
        <v>157473</v>
      </c>
      <c r="L256" s="1097">
        <v>114027</v>
      </c>
      <c r="M256" s="1097">
        <v>199548</v>
      </c>
      <c r="N256" s="1097">
        <v>148709</v>
      </c>
      <c r="O256" s="1097">
        <v>260240</v>
      </c>
      <c r="P256" s="1097">
        <v>185341</v>
      </c>
      <c r="Q256" s="1097">
        <v>324348</v>
      </c>
      <c r="R256" s="1097">
        <v>208545</v>
      </c>
      <c r="S256" s="1097">
        <v>364955</v>
      </c>
      <c r="T256" s="1097">
        <v>231399</v>
      </c>
      <c r="U256" s="1097">
        <v>404948</v>
      </c>
    </row>
    <row r="257" spans="1:21" ht="21.95" customHeight="1">
      <c r="A257" s="1092">
        <v>3</v>
      </c>
      <c r="B257" s="1093" t="s">
        <v>270</v>
      </c>
      <c r="C257" s="1094" t="s">
        <v>273</v>
      </c>
      <c r="D257" s="1094" t="s">
        <v>666</v>
      </c>
      <c r="E257" s="1095" t="s">
        <v>274</v>
      </c>
      <c r="F257">
        <v>4</v>
      </c>
      <c r="G257" s="1096" t="s">
        <v>33</v>
      </c>
      <c r="H257" s="1097">
        <v>76048</v>
      </c>
      <c r="I257" s="1097">
        <v>121676</v>
      </c>
      <c r="J257" s="1097">
        <v>106467</v>
      </c>
      <c r="K257" s="1097">
        <v>170347</v>
      </c>
      <c r="L257" s="1097">
        <v>136886</v>
      </c>
      <c r="M257" s="1097">
        <v>219017</v>
      </c>
      <c r="N257" s="1097">
        <v>182514</v>
      </c>
      <c r="O257" s="1097">
        <v>292023</v>
      </c>
      <c r="P257" s="1097">
        <v>228143</v>
      </c>
      <c r="Q257" s="1097">
        <v>365029</v>
      </c>
      <c r="R257" s="1097">
        <v>258562</v>
      </c>
      <c r="S257" s="1097">
        <v>413700</v>
      </c>
      <c r="T257" s="1097">
        <v>288981</v>
      </c>
      <c r="U257" s="1097">
        <v>462370</v>
      </c>
    </row>
    <row r="258" spans="1:21" ht="22.5" customHeight="1">
      <c r="A258" s="1092">
        <v>3</v>
      </c>
      <c r="B258" s="1093" t="s">
        <v>270</v>
      </c>
      <c r="C258" s="1094" t="s">
        <v>275</v>
      </c>
      <c r="D258" s="1094" t="s">
        <v>667</v>
      </c>
      <c r="E258" s="1095" t="s">
        <v>276</v>
      </c>
      <c r="F258">
        <v>1</v>
      </c>
      <c r="G258" s="1096" t="s">
        <v>240</v>
      </c>
      <c r="H258" s="1097">
        <v>81474</v>
      </c>
      <c r="I258" s="1097">
        <v>142579</v>
      </c>
      <c r="J258" s="1097">
        <v>107428</v>
      </c>
      <c r="K258" s="1097">
        <v>188000</v>
      </c>
      <c r="L258" s="1097">
        <v>128853</v>
      </c>
      <c r="M258" s="1097">
        <v>225493</v>
      </c>
      <c r="N258" s="1097">
        <v>155386</v>
      </c>
      <c r="O258" s="1097">
        <v>271926</v>
      </c>
      <c r="P258" s="1097">
        <v>183270</v>
      </c>
      <c r="Q258" s="1097">
        <v>320723</v>
      </c>
      <c r="R258" s="1097">
        <v>200365</v>
      </c>
      <c r="S258" s="1097">
        <v>350639</v>
      </c>
      <c r="T258" s="1097">
        <v>215634</v>
      </c>
      <c r="U258" s="1097">
        <v>377360</v>
      </c>
    </row>
    <row r="259" spans="1:21" ht="21.95" customHeight="1">
      <c r="A259" s="1092">
        <v>3</v>
      </c>
      <c r="B259" s="1093" t="s">
        <v>270</v>
      </c>
      <c r="C259" s="1094" t="s">
        <v>275</v>
      </c>
      <c r="D259" s="1094" t="s">
        <v>667</v>
      </c>
      <c r="E259" s="1095" t="s">
        <v>276</v>
      </c>
      <c r="F259">
        <v>2</v>
      </c>
      <c r="G259" s="1096" t="s">
        <v>31</v>
      </c>
      <c r="H259" s="1097">
        <v>77294</v>
      </c>
      <c r="I259" s="1097">
        <v>135265</v>
      </c>
      <c r="J259" s="1097">
        <v>102197</v>
      </c>
      <c r="K259" s="1097">
        <v>178845</v>
      </c>
      <c r="L259" s="1097">
        <v>122929</v>
      </c>
      <c r="M259" s="1097">
        <v>215126</v>
      </c>
      <c r="N259" s="1097">
        <v>149087</v>
      </c>
      <c r="O259" s="1097">
        <v>260903</v>
      </c>
      <c r="P259" s="1097">
        <v>177550</v>
      </c>
      <c r="Q259" s="1097">
        <v>310712</v>
      </c>
      <c r="R259" s="1097">
        <v>195877</v>
      </c>
      <c r="S259" s="1097">
        <v>342785</v>
      </c>
      <c r="T259" s="1097">
        <v>213108</v>
      </c>
      <c r="U259" s="1097">
        <v>372939</v>
      </c>
    </row>
    <row r="260" spans="1:21" ht="21.95" customHeight="1">
      <c r="A260" s="1092">
        <v>3</v>
      </c>
      <c r="B260" s="1093" t="s">
        <v>270</v>
      </c>
      <c r="C260" s="1094" t="s">
        <v>275</v>
      </c>
      <c r="D260" s="1094" t="s">
        <v>667</v>
      </c>
      <c r="E260" s="1095" t="s">
        <v>276</v>
      </c>
      <c r="F260">
        <v>3</v>
      </c>
      <c r="G260" s="1096" t="s">
        <v>58</v>
      </c>
      <c r="H260" s="1097">
        <v>62943</v>
      </c>
      <c r="I260" s="1097">
        <v>110150</v>
      </c>
      <c r="J260" s="1097">
        <v>86876</v>
      </c>
      <c r="K260" s="1097">
        <v>152034</v>
      </c>
      <c r="L260" s="1097">
        <v>110095</v>
      </c>
      <c r="M260" s="1097">
        <v>192666</v>
      </c>
      <c r="N260" s="1097">
        <v>143592</v>
      </c>
      <c r="O260" s="1097">
        <v>251286</v>
      </c>
      <c r="P260" s="1097">
        <v>178966</v>
      </c>
      <c r="Q260" s="1097">
        <v>313191</v>
      </c>
      <c r="R260" s="1097">
        <v>201378</v>
      </c>
      <c r="S260" s="1097">
        <v>352411</v>
      </c>
      <c r="T260" s="1097">
        <v>223452</v>
      </c>
      <c r="U260" s="1097">
        <v>391041</v>
      </c>
    </row>
    <row r="261" spans="1:21" ht="21.95" customHeight="1">
      <c r="A261" s="1092">
        <v>3</v>
      </c>
      <c r="B261" s="1093" t="s">
        <v>270</v>
      </c>
      <c r="C261" s="1094" t="s">
        <v>275</v>
      </c>
      <c r="D261" s="1094" t="s">
        <v>667</v>
      </c>
      <c r="E261" s="1095" t="s">
        <v>276</v>
      </c>
      <c r="F261">
        <v>4</v>
      </c>
      <c r="G261" s="1096" t="s">
        <v>33</v>
      </c>
      <c r="H261" s="1097">
        <v>73364</v>
      </c>
      <c r="I261" s="1097">
        <v>117382</v>
      </c>
      <c r="J261" s="1097">
        <v>102709</v>
      </c>
      <c r="K261" s="1097">
        <v>164335</v>
      </c>
      <c r="L261" s="1097">
        <v>132055</v>
      </c>
      <c r="M261" s="1097">
        <v>211288</v>
      </c>
      <c r="N261" s="1097">
        <v>176073</v>
      </c>
      <c r="O261" s="1097">
        <v>281717</v>
      </c>
      <c r="P261" s="1097">
        <v>220091</v>
      </c>
      <c r="Q261" s="1097">
        <v>352146</v>
      </c>
      <c r="R261" s="1097">
        <v>249437</v>
      </c>
      <c r="S261" s="1097">
        <v>399099</v>
      </c>
      <c r="T261" s="1097">
        <v>278783</v>
      </c>
      <c r="U261" s="1097">
        <v>446052</v>
      </c>
    </row>
    <row r="262" spans="1:21" ht="22.5" customHeight="1">
      <c r="A262" s="1092">
        <v>3</v>
      </c>
      <c r="B262" s="1093" t="s">
        <v>270</v>
      </c>
      <c r="C262" s="1094" t="s">
        <v>275</v>
      </c>
      <c r="D262" s="1094" t="s">
        <v>667</v>
      </c>
      <c r="E262" s="1095" t="s">
        <v>277</v>
      </c>
      <c r="F262">
        <v>1</v>
      </c>
      <c r="G262" s="1096" t="s">
        <v>240</v>
      </c>
      <c r="H262" s="1097">
        <v>81474</v>
      </c>
      <c r="I262" s="1097">
        <v>142579</v>
      </c>
      <c r="J262" s="1097">
        <v>107428</v>
      </c>
      <c r="K262" s="1097">
        <v>188000</v>
      </c>
      <c r="L262" s="1097">
        <v>128853</v>
      </c>
      <c r="M262" s="1097">
        <v>225493</v>
      </c>
      <c r="N262" s="1097">
        <v>155386</v>
      </c>
      <c r="O262" s="1097">
        <v>271926</v>
      </c>
      <c r="P262" s="1097">
        <v>183270</v>
      </c>
      <c r="Q262" s="1097">
        <v>320723</v>
      </c>
      <c r="R262" s="1097">
        <v>200365</v>
      </c>
      <c r="S262" s="1097">
        <v>350639</v>
      </c>
      <c r="T262" s="1097">
        <v>215634</v>
      </c>
      <c r="U262" s="1097">
        <v>377360</v>
      </c>
    </row>
    <row r="263" spans="1:21" ht="21.95" customHeight="1">
      <c r="A263" s="1092">
        <v>3</v>
      </c>
      <c r="B263" s="1093" t="s">
        <v>270</v>
      </c>
      <c r="C263" s="1094" t="s">
        <v>275</v>
      </c>
      <c r="D263" s="1094" t="s">
        <v>667</v>
      </c>
      <c r="E263" s="1095" t="s">
        <v>277</v>
      </c>
      <c r="F263">
        <v>2</v>
      </c>
      <c r="G263" s="1096" t="s">
        <v>31</v>
      </c>
      <c r="H263" s="1097">
        <v>77294</v>
      </c>
      <c r="I263" s="1097">
        <v>135265</v>
      </c>
      <c r="J263" s="1097">
        <v>102197</v>
      </c>
      <c r="K263" s="1097">
        <v>178845</v>
      </c>
      <c r="L263" s="1097">
        <v>122929</v>
      </c>
      <c r="M263" s="1097">
        <v>215126</v>
      </c>
      <c r="N263" s="1097">
        <v>149087</v>
      </c>
      <c r="O263" s="1097">
        <v>260903</v>
      </c>
      <c r="P263" s="1097">
        <v>177550</v>
      </c>
      <c r="Q263" s="1097">
        <v>310712</v>
      </c>
      <c r="R263" s="1097">
        <v>195877</v>
      </c>
      <c r="S263" s="1097">
        <v>342785</v>
      </c>
      <c r="T263" s="1097">
        <v>213108</v>
      </c>
      <c r="U263" s="1097">
        <v>372939</v>
      </c>
    </row>
    <row r="264" spans="1:21" ht="21.95" customHeight="1">
      <c r="A264" s="1092">
        <v>3</v>
      </c>
      <c r="B264" s="1093" t="s">
        <v>270</v>
      </c>
      <c r="C264" s="1094" t="s">
        <v>275</v>
      </c>
      <c r="D264" s="1094" t="s">
        <v>667</v>
      </c>
      <c r="E264" s="1095" t="s">
        <v>277</v>
      </c>
      <c r="F264">
        <v>3</v>
      </c>
      <c r="G264" s="1096" t="s">
        <v>58</v>
      </c>
      <c r="H264" s="1097">
        <v>62943</v>
      </c>
      <c r="I264" s="1097">
        <v>110150</v>
      </c>
      <c r="J264" s="1097">
        <v>86876</v>
      </c>
      <c r="K264" s="1097">
        <v>152034</v>
      </c>
      <c r="L264" s="1097">
        <v>110095</v>
      </c>
      <c r="M264" s="1097">
        <v>192666</v>
      </c>
      <c r="N264" s="1097">
        <v>143592</v>
      </c>
      <c r="O264" s="1097">
        <v>251286</v>
      </c>
      <c r="P264" s="1097">
        <v>178966</v>
      </c>
      <c r="Q264" s="1097">
        <v>313191</v>
      </c>
      <c r="R264" s="1097">
        <v>201378</v>
      </c>
      <c r="S264" s="1097">
        <v>352411</v>
      </c>
      <c r="T264" s="1097">
        <v>223452</v>
      </c>
      <c r="U264" s="1097">
        <v>391041</v>
      </c>
    </row>
    <row r="265" spans="1:21" ht="21.95" customHeight="1">
      <c r="A265" s="1092">
        <v>3</v>
      </c>
      <c r="B265" s="1093" t="s">
        <v>270</v>
      </c>
      <c r="C265" s="1094" t="s">
        <v>275</v>
      </c>
      <c r="D265" s="1094" t="s">
        <v>667</v>
      </c>
      <c r="E265" s="1095" t="s">
        <v>277</v>
      </c>
      <c r="F265">
        <v>4</v>
      </c>
      <c r="G265" s="1096" t="s">
        <v>33</v>
      </c>
      <c r="H265" s="1097">
        <v>73364</v>
      </c>
      <c r="I265" s="1097">
        <v>117382</v>
      </c>
      <c r="J265" s="1097">
        <v>102709</v>
      </c>
      <c r="K265" s="1097">
        <v>164335</v>
      </c>
      <c r="L265" s="1097">
        <v>132055</v>
      </c>
      <c r="M265" s="1097">
        <v>211288</v>
      </c>
      <c r="N265" s="1097">
        <v>176073</v>
      </c>
      <c r="O265" s="1097">
        <v>281717</v>
      </c>
      <c r="P265" s="1097">
        <v>220091</v>
      </c>
      <c r="Q265" s="1097">
        <v>352146</v>
      </c>
      <c r="R265" s="1097">
        <v>249437</v>
      </c>
      <c r="S265" s="1097">
        <v>399099</v>
      </c>
      <c r="T265" s="1097">
        <v>278783</v>
      </c>
      <c r="U265" s="1097">
        <v>446052</v>
      </c>
    </row>
    <row r="266" spans="1:21" ht="22.5" customHeight="1">
      <c r="A266" s="1092">
        <v>3</v>
      </c>
      <c r="B266" s="1093" t="s">
        <v>270</v>
      </c>
      <c r="C266" s="1094" t="s">
        <v>275</v>
      </c>
      <c r="D266" s="1094" t="s">
        <v>667</v>
      </c>
      <c r="E266" s="1095" t="s">
        <v>278</v>
      </c>
      <c r="F266">
        <v>1</v>
      </c>
      <c r="G266" s="1096" t="s">
        <v>240</v>
      </c>
      <c r="H266" s="1097">
        <v>80451</v>
      </c>
      <c r="I266" s="1097">
        <v>140790</v>
      </c>
      <c r="J266" s="1097">
        <v>106150</v>
      </c>
      <c r="K266" s="1097">
        <v>185763</v>
      </c>
      <c r="L266" s="1097">
        <v>127431</v>
      </c>
      <c r="M266" s="1097">
        <v>223005</v>
      </c>
      <c r="N266" s="1097">
        <v>153863</v>
      </c>
      <c r="O266" s="1097">
        <v>269260</v>
      </c>
      <c r="P266" s="1097">
        <v>181513</v>
      </c>
      <c r="Q266" s="1097">
        <v>317647</v>
      </c>
      <c r="R266" s="1097">
        <v>198453</v>
      </c>
      <c r="S266" s="1097">
        <v>347292</v>
      </c>
      <c r="T266" s="1097">
        <v>213589</v>
      </c>
      <c r="U266" s="1097">
        <v>373781</v>
      </c>
    </row>
    <row r="267" spans="1:21" ht="21.95" customHeight="1">
      <c r="A267" s="1092">
        <v>3</v>
      </c>
      <c r="B267" s="1093" t="s">
        <v>270</v>
      </c>
      <c r="C267" s="1094" t="s">
        <v>275</v>
      </c>
      <c r="D267" s="1094" t="s">
        <v>667</v>
      </c>
      <c r="E267" s="1095" t="s">
        <v>278</v>
      </c>
      <c r="F267">
        <v>2</v>
      </c>
      <c r="G267" s="1096" t="s">
        <v>31</v>
      </c>
      <c r="H267" s="1097">
        <v>76231</v>
      </c>
      <c r="I267" s="1097">
        <v>133403</v>
      </c>
      <c r="J267" s="1097">
        <v>100867</v>
      </c>
      <c r="K267" s="1097">
        <v>176518</v>
      </c>
      <c r="L267" s="1097">
        <v>121449</v>
      </c>
      <c r="M267" s="1097">
        <v>212535</v>
      </c>
      <c r="N267" s="1097">
        <v>147502</v>
      </c>
      <c r="O267" s="1097">
        <v>258128</v>
      </c>
      <c r="P267" s="1097">
        <v>175735</v>
      </c>
      <c r="Q267" s="1097">
        <v>307537</v>
      </c>
      <c r="R267" s="1097">
        <v>193921</v>
      </c>
      <c r="S267" s="1097">
        <v>339361</v>
      </c>
      <c r="T267" s="1097">
        <v>211038</v>
      </c>
      <c r="U267" s="1097">
        <v>369316</v>
      </c>
    </row>
    <row r="268" spans="1:21" ht="21.95" customHeight="1">
      <c r="A268" s="1092">
        <v>3</v>
      </c>
      <c r="B268" s="1093" t="s">
        <v>270</v>
      </c>
      <c r="C268" s="1094" t="s">
        <v>275</v>
      </c>
      <c r="D268" s="1094" t="s">
        <v>667</v>
      </c>
      <c r="E268" s="1095" t="s">
        <v>278</v>
      </c>
      <c r="F268">
        <v>3</v>
      </c>
      <c r="G268" s="1096" t="s">
        <v>58</v>
      </c>
      <c r="H268" s="1097">
        <v>61928</v>
      </c>
      <c r="I268" s="1097">
        <v>108375</v>
      </c>
      <c r="J268" s="1097">
        <v>85444</v>
      </c>
      <c r="K268" s="1097">
        <v>149527</v>
      </c>
      <c r="L268" s="1097">
        <v>108237</v>
      </c>
      <c r="M268" s="1097">
        <v>189415</v>
      </c>
      <c r="N268" s="1097">
        <v>141083</v>
      </c>
      <c r="O268" s="1097">
        <v>246896</v>
      </c>
      <c r="P268" s="1097">
        <v>175825</v>
      </c>
      <c r="Q268" s="1097">
        <v>307694</v>
      </c>
      <c r="R268" s="1097">
        <v>197803</v>
      </c>
      <c r="S268" s="1097">
        <v>346156</v>
      </c>
      <c r="T268" s="1097">
        <v>219441</v>
      </c>
      <c r="U268" s="1097">
        <v>384022</v>
      </c>
    </row>
    <row r="269" spans="1:21" ht="21.95" customHeight="1">
      <c r="A269" s="1092">
        <v>3</v>
      </c>
      <c r="B269" s="1093" t="s">
        <v>270</v>
      </c>
      <c r="C269" s="1094" t="s">
        <v>275</v>
      </c>
      <c r="D269" s="1094" t="s">
        <v>667</v>
      </c>
      <c r="E269" s="1095" t="s">
        <v>278</v>
      </c>
      <c r="F269">
        <v>4</v>
      </c>
      <c r="G269" s="1096" t="s">
        <v>33</v>
      </c>
      <c r="H269" s="1097">
        <v>72562</v>
      </c>
      <c r="I269" s="1097">
        <v>116100</v>
      </c>
      <c r="J269" s="1097">
        <v>101587</v>
      </c>
      <c r="K269" s="1097">
        <v>162539</v>
      </c>
      <c r="L269" s="1097">
        <v>130612</v>
      </c>
      <c r="M269" s="1097">
        <v>208979</v>
      </c>
      <c r="N269" s="1097">
        <v>174149</v>
      </c>
      <c r="O269" s="1097">
        <v>278639</v>
      </c>
      <c r="P269" s="1097">
        <v>217687</v>
      </c>
      <c r="Q269" s="1097">
        <v>348299</v>
      </c>
      <c r="R269" s="1097">
        <v>246712</v>
      </c>
      <c r="S269" s="1097">
        <v>394738</v>
      </c>
      <c r="T269" s="1097">
        <v>275736</v>
      </c>
      <c r="U269" s="1097">
        <v>441178</v>
      </c>
    </row>
    <row r="270" spans="1:21" ht="22.5" customHeight="1">
      <c r="A270" s="1092">
        <v>3</v>
      </c>
      <c r="B270" s="1093" t="s">
        <v>270</v>
      </c>
      <c r="C270" s="1094" t="s">
        <v>275</v>
      </c>
      <c r="D270" s="1094" t="s">
        <v>667</v>
      </c>
      <c r="E270" s="1095" t="s">
        <v>279</v>
      </c>
      <c r="F270">
        <v>1</v>
      </c>
      <c r="G270" s="1096" t="s">
        <v>240</v>
      </c>
      <c r="H270" s="1097">
        <v>76550</v>
      </c>
      <c r="I270" s="1097">
        <v>133962</v>
      </c>
      <c r="J270" s="1097">
        <v>101032</v>
      </c>
      <c r="K270" s="1097">
        <v>176805</v>
      </c>
      <c r="L270" s="1097">
        <v>121333</v>
      </c>
      <c r="M270" s="1097">
        <v>212332</v>
      </c>
      <c r="N270" s="1097">
        <v>146579</v>
      </c>
      <c r="O270" s="1097">
        <v>256513</v>
      </c>
      <c r="P270" s="1097">
        <v>172936</v>
      </c>
      <c r="Q270" s="1097">
        <v>302639</v>
      </c>
      <c r="R270" s="1097">
        <v>189080</v>
      </c>
      <c r="S270" s="1097">
        <v>330890</v>
      </c>
      <c r="T270" s="1097">
        <v>203507</v>
      </c>
      <c r="U270" s="1097">
        <v>356137</v>
      </c>
    </row>
    <row r="271" spans="1:21" ht="21.95" customHeight="1">
      <c r="A271" s="1092">
        <v>3</v>
      </c>
      <c r="B271" s="1093" t="s">
        <v>270</v>
      </c>
      <c r="C271" s="1094" t="s">
        <v>275</v>
      </c>
      <c r="D271" s="1094" t="s">
        <v>667</v>
      </c>
      <c r="E271" s="1095" t="s">
        <v>279</v>
      </c>
      <c r="F271">
        <v>2</v>
      </c>
      <c r="G271" s="1096" t="s">
        <v>31</v>
      </c>
      <c r="H271" s="1097">
        <v>72495</v>
      </c>
      <c r="I271" s="1097">
        <v>126865</v>
      </c>
      <c r="J271" s="1097">
        <v>95956</v>
      </c>
      <c r="K271" s="1097">
        <v>167923</v>
      </c>
      <c r="L271" s="1097">
        <v>115585</v>
      </c>
      <c r="M271" s="1097">
        <v>202273</v>
      </c>
      <c r="N271" s="1097">
        <v>140467</v>
      </c>
      <c r="O271" s="1097">
        <v>245818</v>
      </c>
      <c r="P271" s="1097">
        <v>167386</v>
      </c>
      <c r="Q271" s="1097">
        <v>292925</v>
      </c>
      <c r="R271" s="1097">
        <v>184726</v>
      </c>
      <c r="S271" s="1097">
        <v>323270</v>
      </c>
      <c r="T271" s="1097">
        <v>201056</v>
      </c>
      <c r="U271" s="1097">
        <v>351847</v>
      </c>
    </row>
    <row r="272" spans="1:21" ht="21.95" customHeight="1">
      <c r="A272" s="1092">
        <v>3</v>
      </c>
      <c r="B272" s="1093" t="s">
        <v>270</v>
      </c>
      <c r="C272" s="1094" t="s">
        <v>275</v>
      </c>
      <c r="D272" s="1094" t="s">
        <v>667</v>
      </c>
      <c r="E272" s="1095" t="s">
        <v>279</v>
      </c>
      <c r="F272">
        <v>3</v>
      </c>
      <c r="G272" s="1096" t="s">
        <v>58</v>
      </c>
      <c r="H272" s="1097">
        <v>58831</v>
      </c>
      <c r="I272" s="1097">
        <v>102955</v>
      </c>
      <c r="J272" s="1097">
        <v>81157</v>
      </c>
      <c r="K272" s="1097">
        <v>142025</v>
      </c>
      <c r="L272" s="1097">
        <v>102789</v>
      </c>
      <c r="M272" s="1097">
        <v>179881</v>
      </c>
      <c r="N272" s="1097">
        <v>133946</v>
      </c>
      <c r="O272" s="1097">
        <v>234406</v>
      </c>
      <c r="P272" s="1097">
        <v>166925</v>
      </c>
      <c r="Q272" s="1097">
        <v>292118</v>
      </c>
      <c r="R272" s="1097">
        <v>187774</v>
      </c>
      <c r="S272" s="1097">
        <v>328604</v>
      </c>
      <c r="T272" s="1097">
        <v>208296</v>
      </c>
      <c r="U272" s="1097">
        <v>364517</v>
      </c>
    </row>
    <row r="273" spans="1:21" ht="21.95" customHeight="1">
      <c r="A273" s="1092">
        <v>3</v>
      </c>
      <c r="B273" s="1093" t="s">
        <v>270</v>
      </c>
      <c r="C273" s="1094" t="s">
        <v>275</v>
      </c>
      <c r="D273" s="1094" t="s">
        <v>667</v>
      </c>
      <c r="E273" s="1095" t="s">
        <v>279</v>
      </c>
      <c r="F273">
        <v>4</v>
      </c>
      <c r="G273" s="1096" t="s">
        <v>33</v>
      </c>
      <c r="H273" s="1097">
        <v>69093</v>
      </c>
      <c r="I273" s="1097">
        <v>110549</v>
      </c>
      <c r="J273" s="1097">
        <v>96730</v>
      </c>
      <c r="K273" s="1097">
        <v>154768</v>
      </c>
      <c r="L273" s="1097">
        <v>124367</v>
      </c>
      <c r="M273" s="1097">
        <v>198988</v>
      </c>
      <c r="N273" s="1097">
        <v>165823</v>
      </c>
      <c r="O273" s="1097">
        <v>265317</v>
      </c>
      <c r="P273" s="1097">
        <v>207279</v>
      </c>
      <c r="Q273" s="1097">
        <v>331646</v>
      </c>
      <c r="R273" s="1097">
        <v>234916</v>
      </c>
      <c r="S273" s="1097">
        <v>375866</v>
      </c>
      <c r="T273" s="1097">
        <v>262553</v>
      </c>
      <c r="U273" s="1097">
        <v>420085</v>
      </c>
    </row>
    <row r="274" spans="1:21" ht="22.5" customHeight="1">
      <c r="A274" s="1092">
        <v>3</v>
      </c>
      <c r="B274" s="1093" t="s">
        <v>270</v>
      </c>
      <c r="C274" s="1094" t="s">
        <v>275</v>
      </c>
      <c r="D274" s="1094" t="s">
        <v>667</v>
      </c>
      <c r="E274" s="1095" t="s">
        <v>280</v>
      </c>
      <c r="F274">
        <v>1</v>
      </c>
      <c r="G274" s="1096" t="s">
        <v>240</v>
      </c>
      <c r="H274" s="1097">
        <v>81779</v>
      </c>
      <c r="I274" s="1097">
        <v>143114</v>
      </c>
      <c r="J274" s="1097">
        <v>107881</v>
      </c>
      <c r="K274" s="1097">
        <v>188792</v>
      </c>
      <c r="L274" s="1097">
        <v>129476</v>
      </c>
      <c r="M274" s="1097">
        <v>226583</v>
      </c>
      <c r="N274" s="1097">
        <v>156274</v>
      </c>
      <c r="O274" s="1097">
        <v>273479</v>
      </c>
      <c r="P274" s="1097">
        <v>184345</v>
      </c>
      <c r="Q274" s="1097">
        <v>322604</v>
      </c>
      <c r="R274" s="1097">
        <v>201547</v>
      </c>
      <c r="S274" s="1097">
        <v>352707</v>
      </c>
      <c r="T274" s="1097">
        <v>216915</v>
      </c>
      <c r="U274" s="1097">
        <v>379602</v>
      </c>
    </row>
    <row r="275" spans="1:21" ht="21.95" customHeight="1">
      <c r="A275" s="1092">
        <v>3</v>
      </c>
      <c r="B275" s="1093" t="s">
        <v>270</v>
      </c>
      <c r="C275" s="1094" t="s">
        <v>275</v>
      </c>
      <c r="D275" s="1094" t="s">
        <v>667</v>
      </c>
      <c r="E275" s="1095" t="s">
        <v>280</v>
      </c>
      <c r="F275">
        <v>2</v>
      </c>
      <c r="G275" s="1096" t="s">
        <v>31</v>
      </c>
      <c r="H275" s="1097">
        <v>77517</v>
      </c>
      <c r="I275" s="1097">
        <v>135655</v>
      </c>
      <c r="J275" s="1097">
        <v>102547</v>
      </c>
      <c r="K275" s="1097">
        <v>179457</v>
      </c>
      <c r="L275" s="1097">
        <v>123434</v>
      </c>
      <c r="M275" s="1097">
        <v>216010</v>
      </c>
      <c r="N275" s="1097">
        <v>149850</v>
      </c>
      <c r="O275" s="1097">
        <v>262238</v>
      </c>
      <c r="P275" s="1097">
        <v>178511</v>
      </c>
      <c r="Q275" s="1097">
        <v>312395</v>
      </c>
      <c r="R275" s="1097">
        <v>196970</v>
      </c>
      <c r="S275" s="1097">
        <v>344698</v>
      </c>
      <c r="T275" s="1097">
        <v>214339</v>
      </c>
      <c r="U275" s="1097">
        <v>375093</v>
      </c>
    </row>
    <row r="276" spans="1:21" ht="21.95" customHeight="1">
      <c r="A276" s="1092">
        <v>3</v>
      </c>
      <c r="B276" s="1093" t="s">
        <v>270</v>
      </c>
      <c r="C276" s="1094" t="s">
        <v>275</v>
      </c>
      <c r="D276" s="1094" t="s">
        <v>667</v>
      </c>
      <c r="E276" s="1095" t="s">
        <v>280</v>
      </c>
      <c r="F276">
        <v>3</v>
      </c>
      <c r="G276" s="1096" t="s">
        <v>58</v>
      </c>
      <c r="H276" s="1097">
        <v>63018</v>
      </c>
      <c r="I276" s="1097">
        <v>110282</v>
      </c>
      <c r="J276" s="1097">
        <v>86957</v>
      </c>
      <c r="K276" s="1097">
        <v>152176</v>
      </c>
      <c r="L276" s="1097">
        <v>110167</v>
      </c>
      <c r="M276" s="1097">
        <v>192793</v>
      </c>
      <c r="N276" s="1097">
        <v>143625</v>
      </c>
      <c r="O276" s="1097">
        <v>251344</v>
      </c>
      <c r="P276" s="1097">
        <v>178997</v>
      </c>
      <c r="Q276" s="1097">
        <v>313245</v>
      </c>
      <c r="R276" s="1097">
        <v>201384</v>
      </c>
      <c r="S276" s="1097">
        <v>352422</v>
      </c>
      <c r="T276" s="1097">
        <v>223427</v>
      </c>
      <c r="U276" s="1097">
        <v>390997</v>
      </c>
    </row>
    <row r="277" spans="1:21" ht="21.95" customHeight="1">
      <c r="A277" s="1092">
        <v>3</v>
      </c>
      <c r="B277" s="1093" t="s">
        <v>270</v>
      </c>
      <c r="C277" s="1094" t="s">
        <v>275</v>
      </c>
      <c r="D277" s="1094" t="s">
        <v>667</v>
      </c>
      <c r="E277" s="1095" t="s">
        <v>280</v>
      </c>
      <c r="F277">
        <v>4</v>
      </c>
      <c r="G277" s="1096" t="s">
        <v>33</v>
      </c>
      <c r="H277" s="1097">
        <v>73724</v>
      </c>
      <c r="I277" s="1097">
        <v>117958</v>
      </c>
      <c r="J277" s="1097">
        <v>103214</v>
      </c>
      <c r="K277" s="1097">
        <v>165142</v>
      </c>
      <c r="L277" s="1097">
        <v>132703</v>
      </c>
      <c r="M277" s="1097">
        <v>212325</v>
      </c>
      <c r="N277" s="1097">
        <v>176938</v>
      </c>
      <c r="O277" s="1097">
        <v>283100</v>
      </c>
      <c r="P277" s="1097">
        <v>221172</v>
      </c>
      <c r="Q277" s="1097">
        <v>353875</v>
      </c>
      <c r="R277" s="1097">
        <v>250662</v>
      </c>
      <c r="S277" s="1097">
        <v>401059</v>
      </c>
      <c r="T277" s="1097">
        <v>280151</v>
      </c>
      <c r="U277" s="1097">
        <v>448242</v>
      </c>
    </row>
    <row r="278" spans="1:21" ht="22.5" customHeight="1">
      <c r="A278" s="1092">
        <v>3</v>
      </c>
      <c r="B278" s="1093" t="s">
        <v>270</v>
      </c>
      <c r="C278" s="1094" t="s">
        <v>281</v>
      </c>
      <c r="D278" s="1094" t="s">
        <v>1214</v>
      </c>
      <c r="E278" s="1095" t="s">
        <v>282</v>
      </c>
      <c r="F278">
        <v>1</v>
      </c>
      <c r="G278" s="1096" t="s">
        <v>240</v>
      </c>
      <c r="H278" s="1097">
        <v>93402</v>
      </c>
      <c r="I278" s="1097">
        <v>163453</v>
      </c>
      <c r="J278" s="1097">
        <v>123163</v>
      </c>
      <c r="K278" s="1097">
        <v>215535</v>
      </c>
      <c r="L278" s="1097">
        <v>147736</v>
      </c>
      <c r="M278" s="1097">
        <v>258538</v>
      </c>
      <c r="N278" s="1097">
        <v>178175</v>
      </c>
      <c r="O278" s="1097">
        <v>311807</v>
      </c>
      <c r="P278" s="1097">
        <v>210152</v>
      </c>
      <c r="Q278" s="1097">
        <v>367766</v>
      </c>
      <c r="R278" s="1097">
        <v>229755</v>
      </c>
      <c r="S278" s="1097">
        <v>402072</v>
      </c>
      <c r="T278" s="1097">
        <v>247266</v>
      </c>
      <c r="U278" s="1097">
        <v>432715</v>
      </c>
    </row>
    <row r="279" spans="1:21" ht="21.95" customHeight="1">
      <c r="A279" s="1092">
        <v>3</v>
      </c>
      <c r="B279" s="1093" t="s">
        <v>270</v>
      </c>
      <c r="C279" s="1094" t="s">
        <v>281</v>
      </c>
      <c r="D279" s="1094" t="s">
        <v>1214</v>
      </c>
      <c r="E279" s="1095" t="s">
        <v>282</v>
      </c>
      <c r="F279">
        <v>2</v>
      </c>
      <c r="G279" s="1096" t="s">
        <v>31</v>
      </c>
      <c r="H279" s="1097">
        <v>88602</v>
      </c>
      <c r="I279" s="1097">
        <v>155053</v>
      </c>
      <c r="J279" s="1097">
        <v>117155</v>
      </c>
      <c r="K279" s="1097">
        <v>205021</v>
      </c>
      <c r="L279" s="1097">
        <v>140932</v>
      </c>
      <c r="M279" s="1097">
        <v>246631</v>
      </c>
      <c r="N279" s="1097">
        <v>170941</v>
      </c>
      <c r="O279" s="1097">
        <v>299147</v>
      </c>
      <c r="P279" s="1097">
        <v>203582</v>
      </c>
      <c r="Q279" s="1097">
        <v>356268</v>
      </c>
      <c r="R279" s="1097">
        <v>224601</v>
      </c>
      <c r="S279" s="1097">
        <v>393052</v>
      </c>
      <c r="T279" s="1097">
        <v>244364</v>
      </c>
      <c r="U279" s="1097">
        <v>427637</v>
      </c>
    </row>
    <row r="280" spans="1:21" ht="21.95" customHeight="1">
      <c r="A280" s="1092">
        <v>3</v>
      </c>
      <c r="B280" s="1093" t="s">
        <v>270</v>
      </c>
      <c r="C280" s="1094" t="s">
        <v>281</v>
      </c>
      <c r="D280" s="1094" t="s">
        <v>1214</v>
      </c>
      <c r="E280" s="1095" t="s">
        <v>282</v>
      </c>
      <c r="F280">
        <v>3</v>
      </c>
      <c r="G280" s="1096" t="s">
        <v>58</v>
      </c>
      <c r="H280" s="1097">
        <v>72137</v>
      </c>
      <c r="I280" s="1097">
        <v>126239</v>
      </c>
      <c r="J280" s="1097">
        <v>99563</v>
      </c>
      <c r="K280" s="1097">
        <v>174235</v>
      </c>
      <c r="L280" s="1097">
        <v>126168</v>
      </c>
      <c r="M280" s="1097">
        <v>220794</v>
      </c>
      <c r="N280" s="1097">
        <v>164548</v>
      </c>
      <c r="O280" s="1097">
        <v>287958</v>
      </c>
      <c r="P280" s="1097">
        <v>205083</v>
      </c>
      <c r="Q280" s="1097">
        <v>358895</v>
      </c>
      <c r="R280" s="1097">
        <v>230761</v>
      </c>
      <c r="S280" s="1097">
        <v>403832</v>
      </c>
      <c r="T280" s="1097">
        <v>256052</v>
      </c>
      <c r="U280" s="1097">
        <v>448091</v>
      </c>
    </row>
    <row r="281" spans="1:21" ht="21.95" customHeight="1">
      <c r="A281" s="1092">
        <v>3</v>
      </c>
      <c r="B281" s="1093" t="s">
        <v>270</v>
      </c>
      <c r="C281" s="1094" t="s">
        <v>281</v>
      </c>
      <c r="D281" s="1094" t="s">
        <v>1214</v>
      </c>
      <c r="E281" s="1095" t="s">
        <v>282</v>
      </c>
      <c r="F281">
        <v>4</v>
      </c>
      <c r="G281" s="1096" t="s">
        <v>33</v>
      </c>
      <c r="H281" s="1097">
        <v>84116</v>
      </c>
      <c r="I281" s="1097">
        <v>134585</v>
      </c>
      <c r="J281" s="1097">
        <v>117762</v>
      </c>
      <c r="K281" s="1097">
        <v>188419</v>
      </c>
      <c r="L281" s="1097">
        <v>151408</v>
      </c>
      <c r="M281" s="1097">
        <v>242253</v>
      </c>
      <c r="N281" s="1097">
        <v>201877</v>
      </c>
      <c r="O281" s="1097">
        <v>323004</v>
      </c>
      <c r="P281" s="1097">
        <v>252347</v>
      </c>
      <c r="Q281" s="1097">
        <v>403755</v>
      </c>
      <c r="R281" s="1097">
        <v>285993</v>
      </c>
      <c r="S281" s="1097">
        <v>457589</v>
      </c>
      <c r="T281" s="1097">
        <v>319639</v>
      </c>
      <c r="U281" s="1097">
        <v>511423</v>
      </c>
    </row>
    <row r="282" spans="1:21" ht="22.5" customHeight="1">
      <c r="A282" s="1092">
        <v>3</v>
      </c>
      <c r="B282" s="1093" t="s">
        <v>270</v>
      </c>
      <c r="C282" s="1094" t="s">
        <v>281</v>
      </c>
      <c r="D282" s="1094" t="s">
        <v>1214</v>
      </c>
      <c r="E282" s="1095" t="s">
        <v>283</v>
      </c>
      <c r="F282">
        <v>1</v>
      </c>
      <c r="G282" s="1096" t="s">
        <v>240</v>
      </c>
      <c r="H282" s="1097">
        <v>84024</v>
      </c>
      <c r="I282" s="1097">
        <v>147042</v>
      </c>
      <c r="J282" s="1097">
        <v>110971</v>
      </c>
      <c r="K282" s="1097">
        <v>194199</v>
      </c>
      <c r="L282" s="1097">
        <v>133388</v>
      </c>
      <c r="M282" s="1097">
        <v>233429</v>
      </c>
      <c r="N282" s="1097">
        <v>161348</v>
      </c>
      <c r="O282" s="1097">
        <v>282358</v>
      </c>
      <c r="P282" s="1097">
        <v>190403</v>
      </c>
      <c r="Q282" s="1097">
        <v>333205</v>
      </c>
      <c r="R282" s="1097">
        <v>208186</v>
      </c>
      <c r="S282" s="1097">
        <v>364326</v>
      </c>
      <c r="T282" s="1097">
        <v>224085</v>
      </c>
      <c r="U282" s="1097">
        <v>392149</v>
      </c>
    </row>
    <row r="283" spans="1:21" ht="21.95" customHeight="1">
      <c r="A283" s="1092">
        <v>3</v>
      </c>
      <c r="B283" s="1093" t="s">
        <v>270</v>
      </c>
      <c r="C283" s="1094" t="s">
        <v>281</v>
      </c>
      <c r="D283" s="1094" t="s">
        <v>1214</v>
      </c>
      <c r="E283" s="1095" t="s">
        <v>283</v>
      </c>
      <c r="F283">
        <v>2</v>
      </c>
      <c r="G283" s="1096" t="s">
        <v>31</v>
      </c>
      <c r="H283" s="1097">
        <v>79472</v>
      </c>
      <c r="I283" s="1097">
        <v>139076</v>
      </c>
      <c r="J283" s="1097">
        <v>105273</v>
      </c>
      <c r="K283" s="1097">
        <v>184229</v>
      </c>
      <c r="L283" s="1097">
        <v>126936</v>
      </c>
      <c r="M283" s="1097">
        <v>222139</v>
      </c>
      <c r="N283" s="1097">
        <v>154488</v>
      </c>
      <c r="O283" s="1097">
        <v>270353</v>
      </c>
      <c r="P283" s="1097">
        <v>184172</v>
      </c>
      <c r="Q283" s="1097">
        <v>322302</v>
      </c>
      <c r="R283" s="1097">
        <v>203299</v>
      </c>
      <c r="S283" s="1097">
        <v>355773</v>
      </c>
      <c r="T283" s="1097">
        <v>221334</v>
      </c>
      <c r="U283" s="1097">
        <v>387334</v>
      </c>
    </row>
    <row r="284" spans="1:21" ht="21.95" customHeight="1">
      <c r="A284" s="1092">
        <v>3</v>
      </c>
      <c r="B284" s="1093" t="s">
        <v>270</v>
      </c>
      <c r="C284" s="1094" t="s">
        <v>281</v>
      </c>
      <c r="D284" s="1094" t="s">
        <v>1214</v>
      </c>
      <c r="E284" s="1095" t="s">
        <v>283</v>
      </c>
      <c r="F284">
        <v>3</v>
      </c>
      <c r="G284" s="1096" t="s">
        <v>58</v>
      </c>
      <c r="H284" s="1097">
        <v>64335</v>
      </c>
      <c r="I284" s="1097">
        <v>112586</v>
      </c>
      <c r="J284" s="1097">
        <v>88714</v>
      </c>
      <c r="K284" s="1097">
        <v>155250</v>
      </c>
      <c r="L284" s="1097">
        <v>112315</v>
      </c>
      <c r="M284" s="1097">
        <v>196550</v>
      </c>
      <c r="N284" s="1097">
        <v>146266</v>
      </c>
      <c r="O284" s="1097">
        <v>255966</v>
      </c>
      <c r="P284" s="1097">
        <v>182262</v>
      </c>
      <c r="Q284" s="1097">
        <v>318959</v>
      </c>
      <c r="R284" s="1097">
        <v>204984</v>
      </c>
      <c r="S284" s="1097">
        <v>358722</v>
      </c>
      <c r="T284" s="1097">
        <v>227338</v>
      </c>
      <c r="U284" s="1097">
        <v>397842</v>
      </c>
    </row>
    <row r="285" spans="1:21" ht="21.95" customHeight="1">
      <c r="A285" s="1092">
        <v>3</v>
      </c>
      <c r="B285" s="1093" t="s">
        <v>270</v>
      </c>
      <c r="C285" s="1094" t="s">
        <v>281</v>
      </c>
      <c r="D285" s="1094" t="s">
        <v>1214</v>
      </c>
      <c r="E285" s="1095" t="s">
        <v>283</v>
      </c>
      <c r="F285">
        <v>4</v>
      </c>
      <c r="G285" s="1096" t="s">
        <v>33</v>
      </c>
      <c r="H285" s="1097">
        <v>75967</v>
      </c>
      <c r="I285" s="1097">
        <v>121546</v>
      </c>
      <c r="J285" s="1097">
        <v>106353</v>
      </c>
      <c r="K285" s="1097">
        <v>170165</v>
      </c>
      <c r="L285" s="1097">
        <v>136740</v>
      </c>
      <c r="M285" s="1097">
        <v>218784</v>
      </c>
      <c r="N285" s="1097">
        <v>182320</v>
      </c>
      <c r="O285" s="1097">
        <v>291712</v>
      </c>
      <c r="P285" s="1097">
        <v>227900</v>
      </c>
      <c r="Q285" s="1097">
        <v>364639</v>
      </c>
      <c r="R285" s="1097">
        <v>258286</v>
      </c>
      <c r="S285" s="1097">
        <v>413258</v>
      </c>
      <c r="T285" s="1097">
        <v>288673</v>
      </c>
      <c r="U285" s="1097">
        <v>461877</v>
      </c>
    </row>
    <row r="286" spans="1:21" ht="22.5" customHeight="1">
      <c r="A286" s="1092">
        <v>3</v>
      </c>
      <c r="B286" s="1093" t="s">
        <v>270</v>
      </c>
      <c r="C286" s="1094" t="s">
        <v>281</v>
      </c>
      <c r="D286" s="1094" t="s">
        <v>1214</v>
      </c>
      <c r="E286" s="1095" t="s">
        <v>284</v>
      </c>
      <c r="F286">
        <v>1</v>
      </c>
      <c r="G286" s="1096" t="s">
        <v>240</v>
      </c>
      <c r="H286" s="1097">
        <v>83025</v>
      </c>
      <c r="I286" s="1097">
        <v>145294</v>
      </c>
      <c r="J286" s="1097">
        <v>109538</v>
      </c>
      <c r="K286" s="1097">
        <v>191691</v>
      </c>
      <c r="L286" s="1097">
        <v>131485</v>
      </c>
      <c r="M286" s="1097">
        <v>230099</v>
      </c>
      <c r="N286" s="1097">
        <v>158735</v>
      </c>
      <c r="O286" s="1097">
        <v>277787</v>
      </c>
      <c r="P286" s="1097">
        <v>187256</v>
      </c>
      <c r="Q286" s="1097">
        <v>327698</v>
      </c>
      <c r="R286" s="1097">
        <v>204731</v>
      </c>
      <c r="S286" s="1097">
        <v>358279</v>
      </c>
      <c r="T286" s="1097">
        <v>220345</v>
      </c>
      <c r="U286" s="1097">
        <v>385604</v>
      </c>
    </row>
    <row r="287" spans="1:21" ht="21.95" customHeight="1">
      <c r="A287" s="1092">
        <v>3</v>
      </c>
      <c r="B287" s="1093" t="s">
        <v>270</v>
      </c>
      <c r="C287" s="1094" t="s">
        <v>281</v>
      </c>
      <c r="D287" s="1094" t="s">
        <v>1214</v>
      </c>
      <c r="E287" s="1095" t="s">
        <v>284</v>
      </c>
      <c r="F287">
        <v>2</v>
      </c>
      <c r="G287" s="1096" t="s">
        <v>31</v>
      </c>
      <c r="H287" s="1097">
        <v>78680</v>
      </c>
      <c r="I287" s="1097">
        <v>137690</v>
      </c>
      <c r="J287" s="1097">
        <v>104100</v>
      </c>
      <c r="K287" s="1097">
        <v>182174</v>
      </c>
      <c r="L287" s="1097">
        <v>125326</v>
      </c>
      <c r="M287" s="1097">
        <v>219321</v>
      </c>
      <c r="N287" s="1097">
        <v>152187</v>
      </c>
      <c r="O287" s="1097">
        <v>266327</v>
      </c>
      <c r="P287" s="1097">
        <v>181309</v>
      </c>
      <c r="Q287" s="1097">
        <v>317291</v>
      </c>
      <c r="R287" s="1097">
        <v>200066</v>
      </c>
      <c r="S287" s="1097">
        <v>350115</v>
      </c>
      <c r="T287" s="1097">
        <v>217719</v>
      </c>
      <c r="U287" s="1097">
        <v>381008</v>
      </c>
    </row>
    <row r="288" spans="1:21" ht="21.95" customHeight="1">
      <c r="A288" s="1092">
        <v>3</v>
      </c>
      <c r="B288" s="1093" t="s">
        <v>270</v>
      </c>
      <c r="C288" s="1094" t="s">
        <v>281</v>
      </c>
      <c r="D288" s="1094" t="s">
        <v>1214</v>
      </c>
      <c r="E288" s="1095" t="s">
        <v>284</v>
      </c>
      <c r="F288">
        <v>3</v>
      </c>
      <c r="G288" s="1096" t="s">
        <v>58</v>
      </c>
      <c r="H288" s="1097">
        <v>63936</v>
      </c>
      <c r="I288" s="1097">
        <v>111887</v>
      </c>
      <c r="J288" s="1097">
        <v>88217</v>
      </c>
      <c r="K288" s="1097">
        <v>154380</v>
      </c>
      <c r="L288" s="1097">
        <v>111755</v>
      </c>
      <c r="M288" s="1097">
        <v>195571</v>
      </c>
      <c r="N288" s="1097">
        <v>145679</v>
      </c>
      <c r="O288" s="1097">
        <v>254937</v>
      </c>
      <c r="P288" s="1097">
        <v>181554</v>
      </c>
      <c r="Q288" s="1097">
        <v>317719</v>
      </c>
      <c r="R288" s="1097">
        <v>204253</v>
      </c>
      <c r="S288" s="1097">
        <v>357442</v>
      </c>
      <c r="T288" s="1097">
        <v>226601</v>
      </c>
      <c r="U288" s="1097">
        <v>396552</v>
      </c>
    </row>
    <row r="289" spans="1:21" ht="21.95" customHeight="1">
      <c r="A289" s="1092">
        <v>3</v>
      </c>
      <c r="B289" s="1093" t="s">
        <v>270</v>
      </c>
      <c r="C289" s="1094" t="s">
        <v>281</v>
      </c>
      <c r="D289" s="1094" t="s">
        <v>1214</v>
      </c>
      <c r="E289" s="1095" t="s">
        <v>284</v>
      </c>
      <c r="F289">
        <v>4</v>
      </c>
      <c r="G289" s="1096" t="s">
        <v>33</v>
      </c>
      <c r="H289" s="1097">
        <v>74870</v>
      </c>
      <c r="I289" s="1097">
        <v>119791</v>
      </c>
      <c r="J289" s="1097">
        <v>104818</v>
      </c>
      <c r="K289" s="1097">
        <v>167708</v>
      </c>
      <c r="L289" s="1097">
        <v>134765</v>
      </c>
      <c r="M289" s="1097">
        <v>215625</v>
      </c>
      <c r="N289" s="1097">
        <v>179687</v>
      </c>
      <c r="O289" s="1097">
        <v>287499</v>
      </c>
      <c r="P289" s="1097">
        <v>224609</v>
      </c>
      <c r="Q289" s="1097">
        <v>359374</v>
      </c>
      <c r="R289" s="1097">
        <v>254557</v>
      </c>
      <c r="S289" s="1097">
        <v>407291</v>
      </c>
      <c r="T289" s="1097">
        <v>284505</v>
      </c>
      <c r="U289" s="1097">
        <v>455207</v>
      </c>
    </row>
    <row r="290" spans="1:21" ht="22.5" customHeight="1">
      <c r="A290" s="1092">
        <v>3</v>
      </c>
      <c r="B290" s="1093" t="s">
        <v>270</v>
      </c>
      <c r="C290" s="1094" t="s">
        <v>281</v>
      </c>
      <c r="D290" s="1094" t="s">
        <v>1214</v>
      </c>
      <c r="E290" s="1095" t="s">
        <v>285</v>
      </c>
      <c r="F290">
        <v>1</v>
      </c>
      <c r="G290" s="1096" t="s">
        <v>240</v>
      </c>
      <c r="H290" s="1097">
        <v>86844</v>
      </c>
      <c r="I290" s="1097">
        <v>151977</v>
      </c>
      <c r="J290" s="1097">
        <v>114582</v>
      </c>
      <c r="K290" s="1097">
        <v>200518</v>
      </c>
      <c r="L290" s="1097">
        <v>137548</v>
      </c>
      <c r="M290" s="1097">
        <v>240709</v>
      </c>
      <c r="N290" s="1097">
        <v>166069</v>
      </c>
      <c r="O290" s="1097">
        <v>290621</v>
      </c>
      <c r="P290" s="1097">
        <v>195911</v>
      </c>
      <c r="Q290" s="1097">
        <v>342844</v>
      </c>
      <c r="R290" s="1097">
        <v>214194</v>
      </c>
      <c r="S290" s="1097">
        <v>374840</v>
      </c>
      <c r="T290" s="1097">
        <v>230531</v>
      </c>
      <c r="U290" s="1097">
        <v>403429</v>
      </c>
    </row>
    <row r="291" spans="1:21" ht="21.95" customHeight="1">
      <c r="A291" s="1092">
        <v>3</v>
      </c>
      <c r="B291" s="1093" t="s">
        <v>270</v>
      </c>
      <c r="C291" s="1094" t="s">
        <v>281</v>
      </c>
      <c r="D291" s="1094" t="s">
        <v>1214</v>
      </c>
      <c r="E291" s="1095" t="s">
        <v>285</v>
      </c>
      <c r="F291">
        <v>2</v>
      </c>
      <c r="G291" s="1096" t="s">
        <v>31</v>
      </c>
      <c r="H291" s="1097">
        <v>82292</v>
      </c>
      <c r="I291" s="1097">
        <v>144012</v>
      </c>
      <c r="J291" s="1097">
        <v>108885</v>
      </c>
      <c r="K291" s="1097">
        <v>190548</v>
      </c>
      <c r="L291" s="1097">
        <v>131096</v>
      </c>
      <c r="M291" s="1097">
        <v>229418</v>
      </c>
      <c r="N291" s="1097">
        <v>159209</v>
      </c>
      <c r="O291" s="1097">
        <v>278616</v>
      </c>
      <c r="P291" s="1097">
        <v>189681</v>
      </c>
      <c r="Q291" s="1097">
        <v>331941</v>
      </c>
      <c r="R291" s="1097">
        <v>209307</v>
      </c>
      <c r="S291" s="1097">
        <v>366287</v>
      </c>
      <c r="T291" s="1097">
        <v>227779</v>
      </c>
      <c r="U291" s="1097">
        <v>398614</v>
      </c>
    </row>
    <row r="292" spans="1:21" ht="21.95" customHeight="1">
      <c r="A292" s="1092">
        <v>3</v>
      </c>
      <c r="B292" s="1093" t="s">
        <v>270</v>
      </c>
      <c r="C292" s="1094" t="s">
        <v>281</v>
      </c>
      <c r="D292" s="1094" t="s">
        <v>1214</v>
      </c>
      <c r="E292" s="1095" t="s">
        <v>285</v>
      </c>
      <c r="F292">
        <v>3</v>
      </c>
      <c r="G292" s="1096" t="s">
        <v>58</v>
      </c>
      <c r="H292" s="1097">
        <v>66860</v>
      </c>
      <c r="I292" s="1097">
        <v>117005</v>
      </c>
      <c r="J292" s="1097">
        <v>92249</v>
      </c>
      <c r="K292" s="1097">
        <v>161436</v>
      </c>
      <c r="L292" s="1097">
        <v>116860</v>
      </c>
      <c r="M292" s="1097">
        <v>204505</v>
      </c>
      <c r="N292" s="1097">
        <v>152327</v>
      </c>
      <c r="O292" s="1097">
        <v>266572</v>
      </c>
      <c r="P292" s="1097">
        <v>189838</v>
      </c>
      <c r="Q292" s="1097">
        <v>332217</v>
      </c>
      <c r="R292" s="1097">
        <v>213570</v>
      </c>
      <c r="S292" s="1097">
        <v>373748</v>
      </c>
      <c r="T292" s="1097">
        <v>236934</v>
      </c>
      <c r="U292" s="1097">
        <v>414635</v>
      </c>
    </row>
    <row r="293" spans="1:21" ht="21.95" customHeight="1">
      <c r="A293" s="1092">
        <v>3</v>
      </c>
      <c r="B293" s="1093" t="s">
        <v>270</v>
      </c>
      <c r="C293" s="1094" t="s">
        <v>281</v>
      </c>
      <c r="D293" s="1094" t="s">
        <v>1214</v>
      </c>
      <c r="E293" s="1095" t="s">
        <v>285</v>
      </c>
      <c r="F293">
        <v>4</v>
      </c>
      <c r="G293" s="1096" t="s">
        <v>33</v>
      </c>
      <c r="H293" s="1097">
        <v>78323</v>
      </c>
      <c r="I293" s="1097">
        <v>125316</v>
      </c>
      <c r="J293" s="1097">
        <v>109652</v>
      </c>
      <c r="K293" s="1097">
        <v>175443</v>
      </c>
      <c r="L293" s="1097">
        <v>140981</v>
      </c>
      <c r="M293" s="1097">
        <v>225569</v>
      </c>
      <c r="N293" s="1097">
        <v>187974</v>
      </c>
      <c r="O293" s="1097">
        <v>300759</v>
      </c>
      <c r="P293" s="1097">
        <v>234968</v>
      </c>
      <c r="Q293" s="1097">
        <v>375949</v>
      </c>
      <c r="R293" s="1097">
        <v>266297</v>
      </c>
      <c r="S293" s="1097">
        <v>426075</v>
      </c>
      <c r="T293" s="1097">
        <v>297626</v>
      </c>
      <c r="U293" s="1097">
        <v>476202</v>
      </c>
    </row>
    <row r="294" spans="1:21" ht="22.5" customHeight="1">
      <c r="A294" s="1092">
        <v>3</v>
      </c>
      <c r="B294" s="1093" t="s">
        <v>270</v>
      </c>
      <c r="C294" s="1094" t="s">
        <v>281</v>
      </c>
      <c r="D294" s="1094" t="s">
        <v>1214</v>
      </c>
      <c r="E294" s="1095" t="s">
        <v>286</v>
      </c>
      <c r="F294">
        <v>1</v>
      </c>
      <c r="G294" s="1096" t="s">
        <v>240</v>
      </c>
      <c r="H294" s="1097">
        <v>85375</v>
      </c>
      <c r="I294" s="1097">
        <v>149407</v>
      </c>
      <c r="J294" s="1097">
        <v>112547</v>
      </c>
      <c r="K294" s="1097">
        <v>196958</v>
      </c>
      <c r="L294" s="1097">
        <v>134952</v>
      </c>
      <c r="M294" s="1097">
        <v>236165</v>
      </c>
      <c r="N294" s="1097">
        <v>162670</v>
      </c>
      <c r="O294" s="1097">
        <v>284672</v>
      </c>
      <c r="P294" s="1097">
        <v>191846</v>
      </c>
      <c r="Q294" s="1097">
        <v>335731</v>
      </c>
      <c r="R294" s="1097">
        <v>209738</v>
      </c>
      <c r="S294" s="1097">
        <v>367041</v>
      </c>
      <c r="T294" s="1097">
        <v>225717</v>
      </c>
      <c r="U294" s="1097">
        <v>395004</v>
      </c>
    </row>
    <row r="295" spans="1:21" ht="21.95" customHeight="1">
      <c r="A295" s="1092">
        <v>3</v>
      </c>
      <c r="B295" s="1093" t="s">
        <v>270</v>
      </c>
      <c r="C295" s="1094" t="s">
        <v>281</v>
      </c>
      <c r="D295" s="1094" t="s">
        <v>1214</v>
      </c>
      <c r="E295" s="1095" t="s">
        <v>286</v>
      </c>
      <c r="F295">
        <v>2</v>
      </c>
      <c r="G295" s="1096" t="s">
        <v>31</v>
      </c>
      <c r="H295" s="1097">
        <v>81030</v>
      </c>
      <c r="I295" s="1097">
        <v>141803</v>
      </c>
      <c r="J295" s="1097">
        <v>107109</v>
      </c>
      <c r="K295" s="1097">
        <v>187441</v>
      </c>
      <c r="L295" s="1097">
        <v>128793</v>
      </c>
      <c r="M295" s="1097">
        <v>225388</v>
      </c>
      <c r="N295" s="1097">
        <v>156122</v>
      </c>
      <c r="O295" s="1097">
        <v>273213</v>
      </c>
      <c r="P295" s="1097">
        <v>185899</v>
      </c>
      <c r="Q295" s="1097">
        <v>325324</v>
      </c>
      <c r="R295" s="1097">
        <v>205072</v>
      </c>
      <c r="S295" s="1097">
        <v>358877</v>
      </c>
      <c r="T295" s="1097">
        <v>223090</v>
      </c>
      <c r="U295" s="1097">
        <v>390408</v>
      </c>
    </row>
    <row r="296" spans="1:21" ht="21.95" customHeight="1">
      <c r="A296" s="1092">
        <v>3</v>
      </c>
      <c r="B296" s="1093" t="s">
        <v>270</v>
      </c>
      <c r="C296" s="1094" t="s">
        <v>281</v>
      </c>
      <c r="D296" s="1094" t="s">
        <v>1214</v>
      </c>
      <c r="E296" s="1095" t="s">
        <v>286</v>
      </c>
      <c r="F296">
        <v>3</v>
      </c>
      <c r="G296" s="1096" t="s">
        <v>58</v>
      </c>
      <c r="H296" s="1097">
        <v>66040</v>
      </c>
      <c r="I296" s="1097">
        <v>115570</v>
      </c>
      <c r="J296" s="1097">
        <v>91163</v>
      </c>
      <c r="K296" s="1097">
        <v>159535</v>
      </c>
      <c r="L296" s="1097">
        <v>115543</v>
      </c>
      <c r="M296" s="1097">
        <v>202200</v>
      </c>
      <c r="N296" s="1097">
        <v>150729</v>
      </c>
      <c r="O296" s="1097">
        <v>263776</v>
      </c>
      <c r="P296" s="1097">
        <v>187867</v>
      </c>
      <c r="Q296" s="1097">
        <v>328767</v>
      </c>
      <c r="R296" s="1097">
        <v>211407</v>
      </c>
      <c r="S296" s="1097">
        <v>369963</v>
      </c>
      <c r="T296" s="1097">
        <v>234597</v>
      </c>
      <c r="U296" s="1097">
        <v>410546</v>
      </c>
    </row>
    <row r="297" spans="1:21" ht="21.95" customHeight="1">
      <c r="A297" s="1092">
        <v>3</v>
      </c>
      <c r="B297" s="1093" t="s">
        <v>270</v>
      </c>
      <c r="C297" s="1094" t="s">
        <v>281</v>
      </c>
      <c r="D297" s="1094" t="s">
        <v>1214</v>
      </c>
      <c r="E297" s="1095" t="s">
        <v>286</v>
      </c>
      <c r="F297">
        <v>4</v>
      </c>
      <c r="G297" s="1096" t="s">
        <v>33</v>
      </c>
      <c r="H297" s="1097">
        <v>76833</v>
      </c>
      <c r="I297" s="1097">
        <v>122933</v>
      </c>
      <c r="J297" s="1097">
        <v>107566</v>
      </c>
      <c r="K297" s="1097">
        <v>172106</v>
      </c>
      <c r="L297" s="1097">
        <v>138300</v>
      </c>
      <c r="M297" s="1097">
        <v>221279</v>
      </c>
      <c r="N297" s="1097">
        <v>184399</v>
      </c>
      <c r="O297" s="1097">
        <v>295039</v>
      </c>
      <c r="P297" s="1097">
        <v>230499</v>
      </c>
      <c r="Q297" s="1097">
        <v>368799</v>
      </c>
      <c r="R297" s="1097">
        <v>261232</v>
      </c>
      <c r="S297" s="1097">
        <v>417972</v>
      </c>
      <c r="T297" s="1097">
        <v>291966</v>
      </c>
      <c r="U297" s="1097">
        <v>467145</v>
      </c>
    </row>
    <row r="298" spans="1:21" ht="22.5" customHeight="1">
      <c r="A298" s="1092">
        <v>3</v>
      </c>
      <c r="B298" s="1093" t="s">
        <v>270</v>
      </c>
      <c r="C298" s="1094" t="s">
        <v>281</v>
      </c>
      <c r="D298" s="1094" t="s">
        <v>1214</v>
      </c>
      <c r="E298" s="1095" t="s">
        <v>287</v>
      </c>
      <c r="F298">
        <v>1</v>
      </c>
      <c r="G298" s="1096" t="s">
        <v>240</v>
      </c>
      <c r="H298" s="1097">
        <v>84741</v>
      </c>
      <c r="I298" s="1097">
        <v>148296</v>
      </c>
      <c r="J298" s="1097">
        <v>111796</v>
      </c>
      <c r="K298" s="1097">
        <v>195643</v>
      </c>
      <c r="L298" s="1097">
        <v>134188</v>
      </c>
      <c r="M298" s="1097">
        <v>234828</v>
      </c>
      <c r="N298" s="1097">
        <v>161984</v>
      </c>
      <c r="O298" s="1097">
        <v>283471</v>
      </c>
      <c r="P298" s="1097">
        <v>191085</v>
      </c>
      <c r="Q298" s="1097">
        <v>334399</v>
      </c>
      <c r="R298" s="1097">
        <v>208917</v>
      </c>
      <c r="S298" s="1097">
        <v>365605</v>
      </c>
      <c r="T298" s="1097">
        <v>224849</v>
      </c>
      <c r="U298" s="1097">
        <v>393486</v>
      </c>
    </row>
    <row r="299" spans="1:21" ht="21.95" customHeight="1">
      <c r="A299" s="1092">
        <v>3</v>
      </c>
      <c r="B299" s="1093" t="s">
        <v>270</v>
      </c>
      <c r="C299" s="1094" t="s">
        <v>281</v>
      </c>
      <c r="D299" s="1094" t="s">
        <v>1214</v>
      </c>
      <c r="E299" s="1095" t="s">
        <v>287</v>
      </c>
      <c r="F299">
        <v>2</v>
      </c>
      <c r="G299" s="1096" t="s">
        <v>31</v>
      </c>
      <c r="H299" s="1097">
        <v>80313</v>
      </c>
      <c r="I299" s="1097">
        <v>140548</v>
      </c>
      <c r="J299" s="1097">
        <v>106254</v>
      </c>
      <c r="K299" s="1097">
        <v>185945</v>
      </c>
      <c r="L299" s="1097">
        <v>127912</v>
      </c>
      <c r="M299" s="1097">
        <v>223845</v>
      </c>
      <c r="N299" s="1097">
        <v>155311</v>
      </c>
      <c r="O299" s="1097">
        <v>271794</v>
      </c>
      <c r="P299" s="1097">
        <v>185025</v>
      </c>
      <c r="Q299" s="1097">
        <v>323793</v>
      </c>
      <c r="R299" s="1097">
        <v>204163</v>
      </c>
      <c r="S299" s="1097">
        <v>357285</v>
      </c>
      <c r="T299" s="1097">
        <v>222173</v>
      </c>
      <c r="U299" s="1097">
        <v>388802</v>
      </c>
    </row>
    <row r="300" spans="1:21" ht="21.95" customHeight="1">
      <c r="A300" s="1092">
        <v>3</v>
      </c>
      <c r="B300" s="1093" t="s">
        <v>270</v>
      </c>
      <c r="C300" s="1094" t="s">
        <v>281</v>
      </c>
      <c r="D300" s="1094" t="s">
        <v>1214</v>
      </c>
      <c r="E300" s="1095" t="s">
        <v>287</v>
      </c>
      <c r="F300">
        <v>3</v>
      </c>
      <c r="G300" s="1096" t="s">
        <v>58</v>
      </c>
      <c r="H300" s="1097">
        <v>65274</v>
      </c>
      <c r="I300" s="1097">
        <v>114229</v>
      </c>
      <c r="J300" s="1097">
        <v>90066</v>
      </c>
      <c r="K300" s="1097">
        <v>157615</v>
      </c>
      <c r="L300" s="1097">
        <v>114100</v>
      </c>
      <c r="M300" s="1097">
        <v>199675</v>
      </c>
      <c r="N300" s="1097">
        <v>148742</v>
      </c>
      <c r="O300" s="1097">
        <v>260298</v>
      </c>
      <c r="P300" s="1097">
        <v>185372</v>
      </c>
      <c r="Q300" s="1097">
        <v>324402</v>
      </c>
      <c r="R300" s="1097">
        <v>208552</v>
      </c>
      <c r="S300" s="1097">
        <v>364966</v>
      </c>
      <c r="T300" s="1097">
        <v>231374</v>
      </c>
      <c r="U300" s="1097">
        <v>404905</v>
      </c>
    </row>
    <row r="301" spans="1:21" ht="21.95" customHeight="1">
      <c r="A301" s="1092">
        <v>3</v>
      </c>
      <c r="B301" s="1093" t="s">
        <v>270</v>
      </c>
      <c r="C301" s="1094" t="s">
        <v>281</v>
      </c>
      <c r="D301" s="1094" t="s">
        <v>1214</v>
      </c>
      <c r="E301" s="1095" t="s">
        <v>287</v>
      </c>
      <c r="F301">
        <v>4</v>
      </c>
      <c r="G301" s="1096" t="s">
        <v>33</v>
      </c>
      <c r="H301" s="1097">
        <v>76408</v>
      </c>
      <c r="I301" s="1097">
        <v>122253</v>
      </c>
      <c r="J301" s="1097">
        <v>106971</v>
      </c>
      <c r="K301" s="1097">
        <v>171154</v>
      </c>
      <c r="L301" s="1097">
        <v>137534</v>
      </c>
      <c r="M301" s="1097">
        <v>220055</v>
      </c>
      <c r="N301" s="1097">
        <v>183379</v>
      </c>
      <c r="O301" s="1097">
        <v>293406</v>
      </c>
      <c r="P301" s="1097">
        <v>229224</v>
      </c>
      <c r="Q301" s="1097">
        <v>366758</v>
      </c>
      <c r="R301" s="1097">
        <v>259787</v>
      </c>
      <c r="S301" s="1097">
        <v>415659</v>
      </c>
      <c r="T301" s="1097">
        <v>290350</v>
      </c>
      <c r="U301" s="1097">
        <v>464560</v>
      </c>
    </row>
    <row r="302" spans="1:21" ht="22.5" customHeight="1">
      <c r="A302" s="1092">
        <v>3</v>
      </c>
      <c r="B302" s="1093" t="s">
        <v>270</v>
      </c>
      <c r="C302" s="1094" t="s">
        <v>281</v>
      </c>
      <c r="D302" s="1094" t="s">
        <v>1214</v>
      </c>
      <c r="E302" s="1095" t="s">
        <v>288</v>
      </c>
      <c r="F302">
        <v>1</v>
      </c>
      <c r="G302" s="1096" t="s">
        <v>240</v>
      </c>
      <c r="H302" s="1097">
        <v>83883</v>
      </c>
      <c r="I302" s="1097">
        <v>146795</v>
      </c>
      <c r="J302" s="1097">
        <v>110667</v>
      </c>
      <c r="K302" s="1097">
        <v>193667</v>
      </c>
      <c r="L302" s="1097">
        <v>132836</v>
      </c>
      <c r="M302" s="1097">
        <v>232464</v>
      </c>
      <c r="N302" s="1097">
        <v>160359</v>
      </c>
      <c r="O302" s="1097">
        <v>280629</v>
      </c>
      <c r="P302" s="1097">
        <v>189171</v>
      </c>
      <c r="Q302" s="1097">
        <v>331049</v>
      </c>
      <c r="R302" s="1097">
        <v>206824</v>
      </c>
      <c r="S302" s="1097">
        <v>361942</v>
      </c>
      <c r="T302" s="1097">
        <v>222597</v>
      </c>
      <c r="U302" s="1097">
        <v>389545</v>
      </c>
    </row>
    <row r="303" spans="1:21" ht="21.95" customHeight="1">
      <c r="A303" s="1092">
        <v>3</v>
      </c>
      <c r="B303" s="1093" t="s">
        <v>270</v>
      </c>
      <c r="C303" s="1094" t="s">
        <v>281</v>
      </c>
      <c r="D303" s="1094" t="s">
        <v>1214</v>
      </c>
      <c r="E303" s="1095" t="s">
        <v>288</v>
      </c>
      <c r="F303">
        <v>2</v>
      </c>
      <c r="G303" s="1096" t="s">
        <v>31</v>
      </c>
      <c r="H303" s="1097">
        <v>79496</v>
      </c>
      <c r="I303" s="1097">
        <v>139119</v>
      </c>
      <c r="J303" s="1097">
        <v>105177</v>
      </c>
      <c r="K303" s="1097">
        <v>184060</v>
      </c>
      <c r="L303" s="1097">
        <v>126619</v>
      </c>
      <c r="M303" s="1097">
        <v>221583</v>
      </c>
      <c r="N303" s="1097">
        <v>153749</v>
      </c>
      <c r="O303" s="1097">
        <v>269060</v>
      </c>
      <c r="P303" s="1097">
        <v>183167</v>
      </c>
      <c r="Q303" s="1097">
        <v>320542</v>
      </c>
      <c r="R303" s="1097">
        <v>202114</v>
      </c>
      <c r="S303" s="1097">
        <v>353700</v>
      </c>
      <c r="T303" s="1097">
        <v>219946</v>
      </c>
      <c r="U303" s="1097">
        <v>384905</v>
      </c>
    </row>
    <row r="304" spans="1:21" ht="21.95" customHeight="1">
      <c r="A304" s="1092">
        <v>3</v>
      </c>
      <c r="B304" s="1093" t="s">
        <v>270</v>
      </c>
      <c r="C304" s="1094" t="s">
        <v>281</v>
      </c>
      <c r="D304" s="1094" t="s">
        <v>1214</v>
      </c>
      <c r="E304" s="1095" t="s">
        <v>288</v>
      </c>
      <c r="F304">
        <v>3</v>
      </c>
      <c r="G304" s="1096" t="s">
        <v>58</v>
      </c>
      <c r="H304" s="1097">
        <v>64605</v>
      </c>
      <c r="I304" s="1097">
        <v>113058</v>
      </c>
      <c r="J304" s="1097">
        <v>89141</v>
      </c>
      <c r="K304" s="1097">
        <v>155997</v>
      </c>
      <c r="L304" s="1097">
        <v>112927</v>
      </c>
      <c r="M304" s="1097">
        <v>197623</v>
      </c>
      <c r="N304" s="1097">
        <v>147210</v>
      </c>
      <c r="O304" s="1097">
        <v>257618</v>
      </c>
      <c r="P304" s="1097">
        <v>183463</v>
      </c>
      <c r="Q304" s="1097">
        <v>321060</v>
      </c>
      <c r="R304" s="1097">
        <v>206402</v>
      </c>
      <c r="S304" s="1097">
        <v>361204</v>
      </c>
      <c r="T304" s="1097">
        <v>228987</v>
      </c>
      <c r="U304" s="1097">
        <v>400728</v>
      </c>
    </row>
    <row r="305" spans="1:21" ht="21.95" customHeight="1">
      <c r="A305" s="1092">
        <v>3</v>
      </c>
      <c r="B305" s="1093" t="s">
        <v>270</v>
      </c>
      <c r="C305" s="1094" t="s">
        <v>281</v>
      </c>
      <c r="D305" s="1094" t="s">
        <v>1214</v>
      </c>
      <c r="E305" s="1095" t="s">
        <v>288</v>
      </c>
      <c r="F305">
        <v>4</v>
      </c>
      <c r="G305" s="1096" t="s">
        <v>33</v>
      </c>
      <c r="H305" s="1097">
        <v>75639</v>
      </c>
      <c r="I305" s="1097">
        <v>121022</v>
      </c>
      <c r="J305" s="1097">
        <v>105894</v>
      </c>
      <c r="K305" s="1097">
        <v>169431</v>
      </c>
      <c r="L305" s="1097">
        <v>136150</v>
      </c>
      <c r="M305" s="1097">
        <v>217840</v>
      </c>
      <c r="N305" s="1097">
        <v>181533</v>
      </c>
      <c r="O305" s="1097">
        <v>290453</v>
      </c>
      <c r="P305" s="1097">
        <v>226916</v>
      </c>
      <c r="Q305" s="1097">
        <v>363066</v>
      </c>
      <c r="R305" s="1097">
        <v>257172</v>
      </c>
      <c r="S305" s="1097">
        <v>411475</v>
      </c>
      <c r="T305" s="1097">
        <v>287427</v>
      </c>
      <c r="U305" s="1097">
        <v>459884</v>
      </c>
    </row>
    <row r="306" spans="1:21" ht="22.5" customHeight="1">
      <c r="A306" s="1092">
        <v>3</v>
      </c>
      <c r="B306" s="1093" t="s">
        <v>270</v>
      </c>
      <c r="C306" s="1094" t="s">
        <v>281</v>
      </c>
      <c r="D306" s="1094" t="s">
        <v>1214</v>
      </c>
      <c r="E306" s="1095" t="s">
        <v>289</v>
      </c>
      <c r="F306">
        <v>1</v>
      </c>
      <c r="G306" s="1096" t="s">
        <v>240</v>
      </c>
      <c r="H306" s="1097">
        <v>103391</v>
      </c>
      <c r="I306" s="1097">
        <v>180934</v>
      </c>
      <c r="J306" s="1097">
        <v>136260</v>
      </c>
      <c r="K306" s="1097">
        <v>238456</v>
      </c>
      <c r="L306" s="1097">
        <v>163328</v>
      </c>
      <c r="M306" s="1097">
        <v>285825</v>
      </c>
      <c r="N306" s="1097">
        <v>196778</v>
      </c>
      <c r="O306" s="1097">
        <v>344361</v>
      </c>
      <c r="P306" s="1097">
        <v>232052</v>
      </c>
      <c r="Q306" s="1097">
        <v>406090</v>
      </c>
      <c r="R306" s="1097">
        <v>253688</v>
      </c>
      <c r="S306" s="1097">
        <v>443954</v>
      </c>
      <c r="T306" s="1097">
        <v>273008</v>
      </c>
      <c r="U306" s="1097">
        <v>477765</v>
      </c>
    </row>
    <row r="307" spans="1:21" ht="21.95" customHeight="1">
      <c r="A307" s="1092">
        <v>3</v>
      </c>
      <c r="B307" s="1093" t="s">
        <v>270</v>
      </c>
      <c r="C307" s="1094" t="s">
        <v>281</v>
      </c>
      <c r="D307" s="1094" t="s">
        <v>1214</v>
      </c>
      <c r="E307" s="1095" t="s">
        <v>289</v>
      </c>
      <c r="F307">
        <v>2</v>
      </c>
      <c r="G307" s="1096" t="s">
        <v>31</v>
      </c>
      <c r="H307" s="1097">
        <v>98177</v>
      </c>
      <c r="I307" s="1097">
        <v>171809</v>
      </c>
      <c r="J307" s="1097">
        <v>129734</v>
      </c>
      <c r="K307" s="1097">
        <v>227035</v>
      </c>
      <c r="L307" s="1097">
        <v>155938</v>
      </c>
      <c r="M307" s="1097">
        <v>272892</v>
      </c>
      <c r="N307" s="1097">
        <v>188920</v>
      </c>
      <c r="O307" s="1097">
        <v>330610</v>
      </c>
      <c r="P307" s="1097">
        <v>224915</v>
      </c>
      <c r="Q307" s="1097">
        <v>393601</v>
      </c>
      <c r="R307" s="1097">
        <v>248089</v>
      </c>
      <c r="S307" s="1097">
        <v>434156</v>
      </c>
      <c r="T307" s="1097">
        <v>269857</v>
      </c>
      <c r="U307" s="1097">
        <v>472249</v>
      </c>
    </row>
    <row r="308" spans="1:21" ht="21.95" customHeight="1">
      <c r="A308" s="1092">
        <v>3</v>
      </c>
      <c r="B308" s="1093" t="s">
        <v>270</v>
      </c>
      <c r="C308" s="1094" t="s">
        <v>281</v>
      </c>
      <c r="D308" s="1094" t="s">
        <v>1214</v>
      </c>
      <c r="E308" s="1095" t="s">
        <v>289</v>
      </c>
      <c r="F308">
        <v>3</v>
      </c>
      <c r="G308" s="1096" t="s">
        <v>58</v>
      </c>
      <c r="H308" s="1097">
        <v>80090</v>
      </c>
      <c r="I308" s="1097">
        <v>140157</v>
      </c>
      <c r="J308" s="1097">
        <v>110574</v>
      </c>
      <c r="K308" s="1097">
        <v>193505</v>
      </c>
      <c r="L308" s="1097">
        <v>140166</v>
      </c>
      <c r="M308" s="1097">
        <v>245291</v>
      </c>
      <c r="N308" s="1097">
        <v>182895</v>
      </c>
      <c r="O308" s="1097">
        <v>320066</v>
      </c>
      <c r="P308" s="1097">
        <v>227965</v>
      </c>
      <c r="Q308" s="1097">
        <v>398939</v>
      </c>
      <c r="R308" s="1097">
        <v>256551</v>
      </c>
      <c r="S308" s="1097">
        <v>448964</v>
      </c>
      <c r="T308" s="1097">
        <v>284716</v>
      </c>
      <c r="U308" s="1097">
        <v>498252</v>
      </c>
    </row>
    <row r="309" spans="1:21" ht="21.95" customHeight="1">
      <c r="A309" s="1092">
        <v>3</v>
      </c>
      <c r="B309" s="1093" t="s">
        <v>270</v>
      </c>
      <c r="C309" s="1094" t="s">
        <v>281</v>
      </c>
      <c r="D309" s="1094" t="s">
        <v>1214</v>
      </c>
      <c r="E309" s="1095" t="s">
        <v>289</v>
      </c>
      <c r="F309">
        <v>4</v>
      </c>
      <c r="G309" s="1096" t="s">
        <v>33</v>
      </c>
      <c r="H309" s="1097">
        <v>92985</v>
      </c>
      <c r="I309" s="1097">
        <v>148776</v>
      </c>
      <c r="J309" s="1097">
        <v>130179</v>
      </c>
      <c r="K309" s="1097">
        <v>208287</v>
      </c>
      <c r="L309" s="1097">
        <v>167373</v>
      </c>
      <c r="M309" s="1097">
        <v>267797</v>
      </c>
      <c r="N309" s="1097">
        <v>223164</v>
      </c>
      <c r="O309" s="1097">
        <v>357063</v>
      </c>
      <c r="P309" s="1097">
        <v>278955</v>
      </c>
      <c r="Q309" s="1097">
        <v>446328</v>
      </c>
      <c r="R309" s="1097">
        <v>316149</v>
      </c>
      <c r="S309" s="1097">
        <v>505839</v>
      </c>
      <c r="T309" s="1097">
        <v>353343</v>
      </c>
      <c r="U309" s="1097">
        <v>565349</v>
      </c>
    </row>
    <row r="310" spans="1:21" ht="22.5" customHeight="1">
      <c r="A310" s="1092">
        <v>3</v>
      </c>
      <c r="B310" s="1093" t="s">
        <v>270</v>
      </c>
      <c r="C310" s="1094" t="s">
        <v>281</v>
      </c>
      <c r="D310" s="1094" t="s">
        <v>1214</v>
      </c>
      <c r="E310" s="1095" t="s">
        <v>290</v>
      </c>
      <c r="F310">
        <v>1</v>
      </c>
      <c r="G310" s="1096" t="s">
        <v>240</v>
      </c>
      <c r="H310" s="1097">
        <v>90052</v>
      </c>
      <c r="I310" s="1097">
        <v>157592</v>
      </c>
      <c r="J310" s="1097">
        <v>118720</v>
      </c>
      <c r="K310" s="1097">
        <v>207761</v>
      </c>
      <c r="L310" s="1097">
        <v>142366</v>
      </c>
      <c r="M310" s="1097">
        <v>249140</v>
      </c>
      <c r="N310" s="1097">
        <v>171628</v>
      </c>
      <c r="O310" s="1097">
        <v>300349</v>
      </c>
      <c r="P310" s="1097">
        <v>202416</v>
      </c>
      <c r="Q310" s="1097">
        <v>354227</v>
      </c>
      <c r="R310" s="1097">
        <v>221294</v>
      </c>
      <c r="S310" s="1097">
        <v>387264</v>
      </c>
      <c r="T310" s="1097">
        <v>238154</v>
      </c>
      <c r="U310" s="1097">
        <v>416770</v>
      </c>
    </row>
    <row r="311" spans="1:21" ht="21.95" customHeight="1">
      <c r="A311" s="1092">
        <v>3</v>
      </c>
      <c r="B311" s="1093" t="s">
        <v>270</v>
      </c>
      <c r="C311" s="1094" t="s">
        <v>281</v>
      </c>
      <c r="D311" s="1094" t="s">
        <v>1214</v>
      </c>
      <c r="E311" s="1095" t="s">
        <v>290</v>
      </c>
      <c r="F311">
        <v>2</v>
      </c>
      <c r="G311" s="1096" t="s">
        <v>31</v>
      </c>
      <c r="H311" s="1097">
        <v>85459</v>
      </c>
      <c r="I311" s="1097">
        <v>149554</v>
      </c>
      <c r="J311" s="1097">
        <v>112971</v>
      </c>
      <c r="K311" s="1097">
        <v>197700</v>
      </c>
      <c r="L311" s="1097">
        <v>135855</v>
      </c>
      <c r="M311" s="1097">
        <v>237747</v>
      </c>
      <c r="N311" s="1097">
        <v>164706</v>
      </c>
      <c r="O311" s="1097">
        <v>288235</v>
      </c>
      <c r="P311" s="1097">
        <v>196129</v>
      </c>
      <c r="Q311" s="1097">
        <v>343225</v>
      </c>
      <c r="R311" s="1097">
        <v>216362</v>
      </c>
      <c r="S311" s="1097">
        <v>378633</v>
      </c>
      <c r="T311" s="1097">
        <v>235378</v>
      </c>
      <c r="U311" s="1097">
        <v>411911</v>
      </c>
    </row>
    <row r="312" spans="1:21" ht="21.95" customHeight="1">
      <c r="A312" s="1092">
        <v>3</v>
      </c>
      <c r="B312" s="1093" t="s">
        <v>270</v>
      </c>
      <c r="C312" s="1094" t="s">
        <v>281</v>
      </c>
      <c r="D312" s="1094" t="s">
        <v>1214</v>
      </c>
      <c r="E312" s="1095" t="s">
        <v>290</v>
      </c>
      <c r="F312">
        <v>3</v>
      </c>
      <c r="G312" s="1096" t="s">
        <v>58</v>
      </c>
      <c r="H312" s="1097">
        <v>69633</v>
      </c>
      <c r="I312" s="1097">
        <v>121858</v>
      </c>
      <c r="J312" s="1097">
        <v>96120</v>
      </c>
      <c r="K312" s="1097">
        <v>168210</v>
      </c>
      <c r="L312" s="1097">
        <v>121820</v>
      </c>
      <c r="M312" s="1097">
        <v>213186</v>
      </c>
      <c r="N312" s="1097">
        <v>158909</v>
      </c>
      <c r="O312" s="1097">
        <v>278091</v>
      </c>
      <c r="P312" s="1097">
        <v>198061</v>
      </c>
      <c r="Q312" s="1097">
        <v>346606</v>
      </c>
      <c r="R312" s="1097">
        <v>222875</v>
      </c>
      <c r="S312" s="1097">
        <v>390031</v>
      </c>
      <c r="T312" s="1097">
        <v>247318</v>
      </c>
      <c r="U312" s="1097">
        <v>432806</v>
      </c>
    </row>
    <row r="313" spans="1:21" ht="21.95" customHeight="1">
      <c r="A313" s="1092">
        <v>3</v>
      </c>
      <c r="B313" s="1093" t="s">
        <v>270</v>
      </c>
      <c r="C313" s="1094" t="s">
        <v>281</v>
      </c>
      <c r="D313" s="1094" t="s">
        <v>1214</v>
      </c>
      <c r="E313" s="1095" t="s">
        <v>290</v>
      </c>
      <c r="F313">
        <v>4</v>
      </c>
      <c r="G313" s="1096" t="s">
        <v>33</v>
      </c>
      <c r="H313" s="1097">
        <v>81055</v>
      </c>
      <c r="I313" s="1097">
        <v>129688</v>
      </c>
      <c r="J313" s="1097">
        <v>113477</v>
      </c>
      <c r="K313" s="1097">
        <v>181564</v>
      </c>
      <c r="L313" s="1097">
        <v>145899</v>
      </c>
      <c r="M313" s="1097">
        <v>233439</v>
      </c>
      <c r="N313" s="1097">
        <v>194533</v>
      </c>
      <c r="O313" s="1097">
        <v>311252</v>
      </c>
      <c r="P313" s="1097">
        <v>243166</v>
      </c>
      <c r="Q313" s="1097">
        <v>389065</v>
      </c>
      <c r="R313" s="1097">
        <v>275588</v>
      </c>
      <c r="S313" s="1097">
        <v>440941</v>
      </c>
      <c r="T313" s="1097">
        <v>308010</v>
      </c>
      <c r="U313" s="1097">
        <v>492816</v>
      </c>
    </row>
    <row r="314" spans="1:21" ht="22.5" customHeight="1">
      <c r="A314" s="1092">
        <v>3</v>
      </c>
      <c r="B314" s="1093" t="s">
        <v>270</v>
      </c>
      <c r="C314" s="1094" t="s">
        <v>281</v>
      </c>
      <c r="D314" s="1094" t="s">
        <v>1214</v>
      </c>
      <c r="E314" s="1095" t="s">
        <v>291</v>
      </c>
      <c r="F314">
        <v>1</v>
      </c>
      <c r="G314" s="1096" t="s">
        <v>240</v>
      </c>
      <c r="H314" s="1097">
        <v>89500</v>
      </c>
      <c r="I314" s="1097">
        <v>156625</v>
      </c>
      <c r="J314" s="1097">
        <v>118044</v>
      </c>
      <c r="K314" s="1097">
        <v>206577</v>
      </c>
      <c r="L314" s="1097">
        <v>141637</v>
      </c>
      <c r="M314" s="1097">
        <v>247865</v>
      </c>
      <c r="N314" s="1097">
        <v>170892</v>
      </c>
      <c r="O314" s="1097">
        <v>299060</v>
      </c>
      <c r="P314" s="1097">
        <v>201576</v>
      </c>
      <c r="Q314" s="1097">
        <v>352758</v>
      </c>
      <c r="R314" s="1097">
        <v>220382</v>
      </c>
      <c r="S314" s="1097">
        <v>385669</v>
      </c>
      <c r="T314" s="1097">
        <v>237183</v>
      </c>
      <c r="U314" s="1097">
        <v>415071</v>
      </c>
    </row>
    <row r="315" spans="1:21" ht="21.95" customHeight="1">
      <c r="A315" s="1092">
        <v>3</v>
      </c>
      <c r="B315" s="1093" t="s">
        <v>270</v>
      </c>
      <c r="C315" s="1094" t="s">
        <v>281</v>
      </c>
      <c r="D315" s="1094" t="s">
        <v>1214</v>
      </c>
      <c r="E315" s="1095" t="s">
        <v>291</v>
      </c>
      <c r="F315">
        <v>2</v>
      </c>
      <c r="G315" s="1096" t="s">
        <v>31</v>
      </c>
      <c r="H315" s="1097">
        <v>84866</v>
      </c>
      <c r="I315" s="1097">
        <v>148515</v>
      </c>
      <c r="J315" s="1097">
        <v>112243</v>
      </c>
      <c r="K315" s="1097">
        <v>196426</v>
      </c>
      <c r="L315" s="1097">
        <v>135068</v>
      </c>
      <c r="M315" s="1097">
        <v>236369</v>
      </c>
      <c r="N315" s="1097">
        <v>163907</v>
      </c>
      <c r="O315" s="1097">
        <v>286837</v>
      </c>
      <c r="P315" s="1097">
        <v>195232</v>
      </c>
      <c r="Q315" s="1097">
        <v>341657</v>
      </c>
      <c r="R315" s="1097">
        <v>215406</v>
      </c>
      <c r="S315" s="1097">
        <v>376961</v>
      </c>
      <c r="T315" s="1097">
        <v>234382</v>
      </c>
      <c r="U315" s="1097">
        <v>410168</v>
      </c>
    </row>
    <row r="316" spans="1:21" ht="21.95" customHeight="1">
      <c r="A316" s="1092">
        <v>3</v>
      </c>
      <c r="B316" s="1093" t="s">
        <v>270</v>
      </c>
      <c r="C316" s="1094" t="s">
        <v>281</v>
      </c>
      <c r="D316" s="1094" t="s">
        <v>1214</v>
      </c>
      <c r="E316" s="1095" t="s">
        <v>291</v>
      </c>
      <c r="F316">
        <v>3</v>
      </c>
      <c r="G316" s="1096" t="s">
        <v>58</v>
      </c>
      <c r="H316" s="1097">
        <v>69040</v>
      </c>
      <c r="I316" s="1097">
        <v>120820</v>
      </c>
      <c r="J316" s="1097">
        <v>95276</v>
      </c>
      <c r="K316" s="1097">
        <v>166734</v>
      </c>
      <c r="L316" s="1097">
        <v>120720</v>
      </c>
      <c r="M316" s="1097">
        <v>211260</v>
      </c>
      <c r="N316" s="1097">
        <v>157411</v>
      </c>
      <c r="O316" s="1097">
        <v>275469</v>
      </c>
      <c r="P316" s="1097">
        <v>196182</v>
      </c>
      <c r="Q316" s="1097">
        <v>343319</v>
      </c>
      <c r="R316" s="1097">
        <v>220731</v>
      </c>
      <c r="S316" s="1097">
        <v>386280</v>
      </c>
      <c r="T316" s="1097">
        <v>244906</v>
      </c>
      <c r="U316" s="1097">
        <v>428586</v>
      </c>
    </row>
    <row r="317" spans="1:21" ht="21.95" customHeight="1">
      <c r="A317" s="1092">
        <v>3</v>
      </c>
      <c r="B317" s="1093" t="s">
        <v>270</v>
      </c>
      <c r="C317" s="1094" t="s">
        <v>281</v>
      </c>
      <c r="D317" s="1094" t="s">
        <v>1214</v>
      </c>
      <c r="E317" s="1095" t="s">
        <v>291</v>
      </c>
      <c r="F317">
        <v>4</v>
      </c>
      <c r="G317" s="1096" t="s">
        <v>33</v>
      </c>
      <c r="H317" s="1097">
        <v>80646</v>
      </c>
      <c r="I317" s="1097">
        <v>129034</v>
      </c>
      <c r="J317" s="1097">
        <v>112905</v>
      </c>
      <c r="K317" s="1097">
        <v>180648</v>
      </c>
      <c r="L317" s="1097">
        <v>145163</v>
      </c>
      <c r="M317" s="1097">
        <v>232261</v>
      </c>
      <c r="N317" s="1097">
        <v>193551</v>
      </c>
      <c r="O317" s="1097">
        <v>309682</v>
      </c>
      <c r="P317" s="1097">
        <v>241939</v>
      </c>
      <c r="Q317" s="1097">
        <v>387102</v>
      </c>
      <c r="R317" s="1097">
        <v>274198</v>
      </c>
      <c r="S317" s="1097">
        <v>438716</v>
      </c>
      <c r="T317" s="1097">
        <v>306456</v>
      </c>
      <c r="U317" s="1097">
        <v>490330</v>
      </c>
    </row>
    <row r="318" spans="1:21" ht="22.5" customHeight="1">
      <c r="A318" s="1092">
        <v>3</v>
      </c>
      <c r="B318" s="1093" t="s">
        <v>270</v>
      </c>
      <c r="C318" s="1094" t="s">
        <v>281</v>
      </c>
      <c r="D318" s="1094" t="s">
        <v>1214</v>
      </c>
      <c r="E318" s="1095" t="s">
        <v>292</v>
      </c>
      <c r="F318">
        <v>1</v>
      </c>
      <c r="G318" s="1096" t="s">
        <v>240</v>
      </c>
      <c r="H318" s="1097">
        <v>87091</v>
      </c>
      <c r="I318" s="1097">
        <v>152409</v>
      </c>
      <c r="J318" s="1097">
        <v>114806</v>
      </c>
      <c r="K318" s="1097">
        <v>200910</v>
      </c>
      <c r="L318" s="1097">
        <v>137654</v>
      </c>
      <c r="M318" s="1097">
        <v>240895</v>
      </c>
      <c r="N318" s="1097">
        <v>165918</v>
      </c>
      <c r="O318" s="1097">
        <v>290357</v>
      </c>
      <c r="P318" s="1097">
        <v>195675</v>
      </c>
      <c r="Q318" s="1097">
        <v>342432</v>
      </c>
      <c r="R318" s="1097">
        <v>213923</v>
      </c>
      <c r="S318" s="1097">
        <v>374366</v>
      </c>
      <c r="T318" s="1097">
        <v>230221</v>
      </c>
      <c r="U318" s="1097">
        <v>402886</v>
      </c>
    </row>
    <row r="319" spans="1:21" ht="21.95" customHeight="1">
      <c r="A319" s="1092">
        <v>3</v>
      </c>
      <c r="B319" s="1093" t="s">
        <v>270</v>
      </c>
      <c r="C319" s="1094" t="s">
        <v>281</v>
      </c>
      <c r="D319" s="1094" t="s">
        <v>1214</v>
      </c>
      <c r="E319" s="1095" t="s">
        <v>292</v>
      </c>
      <c r="F319">
        <v>2</v>
      </c>
      <c r="G319" s="1096" t="s">
        <v>31</v>
      </c>
      <c r="H319" s="1097">
        <v>82663</v>
      </c>
      <c r="I319" s="1097">
        <v>144661</v>
      </c>
      <c r="J319" s="1097">
        <v>109264</v>
      </c>
      <c r="K319" s="1097">
        <v>191211</v>
      </c>
      <c r="L319" s="1097">
        <v>131378</v>
      </c>
      <c r="M319" s="1097">
        <v>229912</v>
      </c>
      <c r="N319" s="1097">
        <v>159245</v>
      </c>
      <c r="O319" s="1097">
        <v>278679</v>
      </c>
      <c r="P319" s="1097">
        <v>189615</v>
      </c>
      <c r="Q319" s="1097">
        <v>331826</v>
      </c>
      <c r="R319" s="1097">
        <v>209169</v>
      </c>
      <c r="S319" s="1097">
        <v>366046</v>
      </c>
      <c r="T319" s="1097">
        <v>227544</v>
      </c>
      <c r="U319" s="1097">
        <v>398202</v>
      </c>
    </row>
    <row r="320" spans="1:21" ht="21.95" customHeight="1">
      <c r="A320" s="1092">
        <v>3</v>
      </c>
      <c r="B320" s="1093" t="s">
        <v>270</v>
      </c>
      <c r="C320" s="1094" t="s">
        <v>281</v>
      </c>
      <c r="D320" s="1094" t="s">
        <v>1214</v>
      </c>
      <c r="E320" s="1095" t="s">
        <v>292</v>
      </c>
      <c r="F320">
        <v>3</v>
      </c>
      <c r="G320" s="1096" t="s">
        <v>58</v>
      </c>
      <c r="H320" s="1097">
        <v>67378</v>
      </c>
      <c r="I320" s="1097">
        <v>117912</v>
      </c>
      <c r="J320" s="1097">
        <v>93012</v>
      </c>
      <c r="K320" s="1097">
        <v>162770</v>
      </c>
      <c r="L320" s="1097">
        <v>117888</v>
      </c>
      <c r="M320" s="1097">
        <v>206304</v>
      </c>
      <c r="N320" s="1097">
        <v>153792</v>
      </c>
      <c r="O320" s="1097">
        <v>269137</v>
      </c>
      <c r="P320" s="1097">
        <v>191686</v>
      </c>
      <c r="Q320" s="1097">
        <v>335450</v>
      </c>
      <c r="R320" s="1097">
        <v>215707</v>
      </c>
      <c r="S320" s="1097">
        <v>377487</v>
      </c>
      <c r="T320" s="1097">
        <v>239371</v>
      </c>
      <c r="U320" s="1097">
        <v>418899</v>
      </c>
    </row>
    <row r="321" spans="1:21" ht="21.95" customHeight="1">
      <c r="A321" s="1092">
        <v>3</v>
      </c>
      <c r="B321" s="1093" t="s">
        <v>270</v>
      </c>
      <c r="C321" s="1094" t="s">
        <v>281</v>
      </c>
      <c r="D321" s="1094" t="s">
        <v>1214</v>
      </c>
      <c r="E321" s="1095" t="s">
        <v>292</v>
      </c>
      <c r="F321">
        <v>4</v>
      </c>
      <c r="G321" s="1096" t="s">
        <v>33</v>
      </c>
      <c r="H321" s="1097">
        <v>78371</v>
      </c>
      <c r="I321" s="1097">
        <v>125394</v>
      </c>
      <c r="J321" s="1097">
        <v>109720</v>
      </c>
      <c r="K321" s="1097">
        <v>175552</v>
      </c>
      <c r="L321" s="1097">
        <v>141068</v>
      </c>
      <c r="M321" s="1097">
        <v>225710</v>
      </c>
      <c r="N321" s="1097">
        <v>188091</v>
      </c>
      <c r="O321" s="1097">
        <v>300946</v>
      </c>
      <c r="P321" s="1097">
        <v>235114</v>
      </c>
      <c r="Q321" s="1097">
        <v>376183</v>
      </c>
      <c r="R321" s="1097">
        <v>266463</v>
      </c>
      <c r="S321" s="1097">
        <v>426340</v>
      </c>
      <c r="T321" s="1097">
        <v>297811</v>
      </c>
      <c r="U321" s="1097">
        <v>476498</v>
      </c>
    </row>
    <row r="322" spans="1:21" ht="22.5" customHeight="1">
      <c r="A322" s="1092">
        <v>3</v>
      </c>
      <c r="B322" s="1093" t="s">
        <v>270</v>
      </c>
      <c r="C322" s="1094" t="s">
        <v>281</v>
      </c>
      <c r="D322" s="1094" t="s">
        <v>1214</v>
      </c>
      <c r="E322" s="1095" t="s">
        <v>293</v>
      </c>
      <c r="F322">
        <v>1</v>
      </c>
      <c r="G322" s="1096" t="s">
        <v>240</v>
      </c>
      <c r="H322" s="1097">
        <v>84271</v>
      </c>
      <c r="I322" s="1097">
        <v>147474</v>
      </c>
      <c r="J322" s="1097">
        <v>111194</v>
      </c>
      <c r="K322" s="1097">
        <v>194590</v>
      </c>
      <c r="L322" s="1097">
        <v>133494</v>
      </c>
      <c r="M322" s="1097">
        <v>233615</v>
      </c>
      <c r="N322" s="1097">
        <v>161197</v>
      </c>
      <c r="O322" s="1097">
        <v>282094</v>
      </c>
      <c r="P322" s="1097">
        <v>190167</v>
      </c>
      <c r="Q322" s="1097">
        <v>332793</v>
      </c>
      <c r="R322" s="1097">
        <v>207916</v>
      </c>
      <c r="S322" s="1097">
        <v>363852</v>
      </c>
      <c r="T322" s="1097">
        <v>223775</v>
      </c>
      <c r="U322" s="1097">
        <v>391606</v>
      </c>
    </row>
    <row r="323" spans="1:21" ht="21.95" customHeight="1">
      <c r="A323" s="1092">
        <v>3</v>
      </c>
      <c r="B323" s="1093" t="s">
        <v>270</v>
      </c>
      <c r="C323" s="1094" t="s">
        <v>281</v>
      </c>
      <c r="D323" s="1094" t="s">
        <v>1214</v>
      </c>
      <c r="E323" s="1095" t="s">
        <v>293</v>
      </c>
      <c r="F323">
        <v>2</v>
      </c>
      <c r="G323" s="1096" t="s">
        <v>31</v>
      </c>
      <c r="H323" s="1097">
        <v>79843</v>
      </c>
      <c r="I323" s="1097">
        <v>139725</v>
      </c>
      <c r="J323" s="1097">
        <v>105652</v>
      </c>
      <c r="K323" s="1097">
        <v>184892</v>
      </c>
      <c r="L323" s="1097">
        <v>127218</v>
      </c>
      <c r="M323" s="1097">
        <v>222632</v>
      </c>
      <c r="N323" s="1097">
        <v>154524</v>
      </c>
      <c r="O323" s="1097">
        <v>270417</v>
      </c>
      <c r="P323" s="1097">
        <v>184107</v>
      </c>
      <c r="Q323" s="1097">
        <v>322187</v>
      </c>
      <c r="R323" s="1097">
        <v>203161</v>
      </c>
      <c r="S323" s="1097">
        <v>355532</v>
      </c>
      <c r="T323" s="1097">
        <v>221098</v>
      </c>
      <c r="U323" s="1097">
        <v>386922</v>
      </c>
    </row>
    <row r="324" spans="1:21" ht="21.95" customHeight="1">
      <c r="A324" s="1092">
        <v>3</v>
      </c>
      <c r="B324" s="1093" t="s">
        <v>270</v>
      </c>
      <c r="C324" s="1094" t="s">
        <v>281</v>
      </c>
      <c r="D324" s="1094" t="s">
        <v>1214</v>
      </c>
      <c r="E324" s="1095" t="s">
        <v>293</v>
      </c>
      <c r="F324">
        <v>3</v>
      </c>
      <c r="G324" s="1096" t="s">
        <v>58</v>
      </c>
      <c r="H324" s="1097">
        <v>64853</v>
      </c>
      <c r="I324" s="1097">
        <v>113492</v>
      </c>
      <c r="J324" s="1097">
        <v>89476</v>
      </c>
      <c r="K324" s="1097">
        <v>156584</v>
      </c>
      <c r="L324" s="1097">
        <v>113342</v>
      </c>
      <c r="M324" s="1097">
        <v>198349</v>
      </c>
      <c r="N324" s="1097">
        <v>147732</v>
      </c>
      <c r="O324" s="1097">
        <v>258531</v>
      </c>
      <c r="P324" s="1097">
        <v>184110</v>
      </c>
      <c r="Q324" s="1097">
        <v>322192</v>
      </c>
      <c r="R324" s="1097">
        <v>207121</v>
      </c>
      <c r="S324" s="1097">
        <v>362462</v>
      </c>
      <c r="T324" s="1097">
        <v>229775</v>
      </c>
      <c r="U324" s="1097">
        <v>402106</v>
      </c>
    </row>
    <row r="325" spans="1:21" ht="21.95" customHeight="1">
      <c r="A325" s="1092">
        <v>3</v>
      </c>
      <c r="B325" s="1093" t="s">
        <v>270</v>
      </c>
      <c r="C325" s="1094" t="s">
        <v>281</v>
      </c>
      <c r="D325" s="1094" t="s">
        <v>1214</v>
      </c>
      <c r="E325" s="1095" t="s">
        <v>293</v>
      </c>
      <c r="F325">
        <v>4</v>
      </c>
      <c r="G325" s="1096" t="s">
        <v>33</v>
      </c>
      <c r="H325" s="1097">
        <v>76015</v>
      </c>
      <c r="I325" s="1097">
        <v>121624</v>
      </c>
      <c r="J325" s="1097">
        <v>106421</v>
      </c>
      <c r="K325" s="1097">
        <v>170274</v>
      </c>
      <c r="L325" s="1097">
        <v>136827</v>
      </c>
      <c r="M325" s="1097">
        <v>218924</v>
      </c>
      <c r="N325" s="1097">
        <v>182437</v>
      </c>
      <c r="O325" s="1097">
        <v>291899</v>
      </c>
      <c r="P325" s="1097">
        <v>228046</v>
      </c>
      <c r="Q325" s="1097">
        <v>364873</v>
      </c>
      <c r="R325" s="1097">
        <v>258452</v>
      </c>
      <c r="S325" s="1097">
        <v>413523</v>
      </c>
      <c r="T325" s="1097">
        <v>288858</v>
      </c>
      <c r="U325" s="1097">
        <v>462173</v>
      </c>
    </row>
    <row r="326" spans="1:21" ht="22.5" customHeight="1">
      <c r="A326" s="1092">
        <v>3</v>
      </c>
      <c r="B326" s="1093" t="s">
        <v>270</v>
      </c>
      <c r="C326" s="1094" t="s">
        <v>281</v>
      </c>
      <c r="D326" s="1094" t="s">
        <v>1214</v>
      </c>
      <c r="E326" s="1095" t="s">
        <v>294</v>
      </c>
      <c r="F326">
        <v>1</v>
      </c>
      <c r="G326" s="1096" t="s">
        <v>240</v>
      </c>
      <c r="H326" s="1097">
        <v>84353</v>
      </c>
      <c r="I326" s="1097">
        <v>147618</v>
      </c>
      <c r="J326" s="1097">
        <v>111269</v>
      </c>
      <c r="K326" s="1097">
        <v>194721</v>
      </c>
      <c r="L326" s="1097">
        <v>133530</v>
      </c>
      <c r="M326" s="1097">
        <v>233677</v>
      </c>
      <c r="N326" s="1097">
        <v>161146</v>
      </c>
      <c r="O326" s="1097">
        <v>282006</v>
      </c>
      <c r="P326" s="1097">
        <v>190089</v>
      </c>
      <c r="Q326" s="1097">
        <v>332655</v>
      </c>
      <c r="R326" s="1097">
        <v>207825</v>
      </c>
      <c r="S326" s="1097">
        <v>363694</v>
      </c>
      <c r="T326" s="1097">
        <v>223671</v>
      </c>
      <c r="U326" s="1097">
        <v>391425</v>
      </c>
    </row>
    <row r="327" spans="1:21" ht="21.95" customHeight="1">
      <c r="A327" s="1092">
        <v>3</v>
      </c>
      <c r="B327" s="1093" t="s">
        <v>270</v>
      </c>
      <c r="C327" s="1094" t="s">
        <v>281</v>
      </c>
      <c r="D327" s="1094" t="s">
        <v>1214</v>
      </c>
      <c r="E327" s="1095" t="s">
        <v>294</v>
      </c>
      <c r="F327">
        <v>2</v>
      </c>
      <c r="G327" s="1096" t="s">
        <v>31</v>
      </c>
      <c r="H327" s="1097">
        <v>79967</v>
      </c>
      <c r="I327" s="1097">
        <v>139942</v>
      </c>
      <c r="J327" s="1097">
        <v>105779</v>
      </c>
      <c r="K327" s="1097">
        <v>185113</v>
      </c>
      <c r="L327" s="1097">
        <v>127312</v>
      </c>
      <c r="M327" s="1097">
        <v>222797</v>
      </c>
      <c r="N327" s="1097">
        <v>154536</v>
      </c>
      <c r="O327" s="1097">
        <v>270438</v>
      </c>
      <c r="P327" s="1097">
        <v>184085</v>
      </c>
      <c r="Q327" s="1097">
        <v>322149</v>
      </c>
      <c r="R327" s="1097">
        <v>203116</v>
      </c>
      <c r="S327" s="1097">
        <v>355452</v>
      </c>
      <c r="T327" s="1097">
        <v>221020</v>
      </c>
      <c r="U327" s="1097">
        <v>386785</v>
      </c>
    </row>
    <row r="328" spans="1:21" ht="21.95" customHeight="1">
      <c r="A328" s="1092">
        <v>3</v>
      </c>
      <c r="B328" s="1093" t="s">
        <v>270</v>
      </c>
      <c r="C328" s="1094" t="s">
        <v>281</v>
      </c>
      <c r="D328" s="1094" t="s">
        <v>1214</v>
      </c>
      <c r="E328" s="1095" t="s">
        <v>294</v>
      </c>
      <c r="F328">
        <v>3</v>
      </c>
      <c r="G328" s="1096" t="s">
        <v>58</v>
      </c>
      <c r="H328" s="1097">
        <v>65026</v>
      </c>
      <c r="I328" s="1097">
        <v>113795</v>
      </c>
      <c r="J328" s="1097">
        <v>89730</v>
      </c>
      <c r="K328" s="1097">
        <v>157028</v>
      </c>
      <c r="L328" s="1097">
        <v>113685</v>
      </c>
      <c r="M328" s="1097">
        <v>198949</v>
      </c>
      <c r="N328" s="1097">
        <v>148220</v>
      </c>
      <c r="O328" s="1097">
        <v>259386</v>
      </c>
      <c r="P328" s="1097">
        <v>184726</v>
      </c>
      <c r="Q328" s="1097">
        <v>323270</v>
      </c>
      <c r="R328" s="1097">
        <v>207833</v>
      </c>
      <c r="S328" s="1097">
        <v>363708</v>
      </c>
      <c r="T328" s="1097">
        <v>230587</v>
      </c>
      <c r="U328" s="1097">
        <v>403527</v>
      </c>
    </row>
    <row r="329" spans="1:21" ht="21.95" customHeight="1">
      <c r="A329" s="1092">
        <v>3</v>
      </c>
      <c r="B329" s="1093" t="s">
        <v>270</v>
      </c>
      <c r="C329" s="1094" t="s">
        <v>281</v>
      </c>
      <c r="D329" s="1094" t="s">
        <v>1214</v>
      </c>
      <c r="E329" s="1095" t="s">
        <v>294</v>
      </c>
      <c r="F329">
        <v>4</v>
      </c>
      <c r="G329" s="1096" t="s">
        <v>33</v>
      </c>
      <c r="H329" s="1097">
        <v>76031</v>
      </c>
      <c r="I329" s="1097">
        <v>121650</v>
      </c>
      <c r="J329" s="1097">
        <v>106444</v>
      </c>
      <c r="K329" s="1097">
        <v>170311</v>
      </c>
      <c r="L329" s="1097">
        <v>136857</v>
      </c>
      <c r="M329" s="1097">
        <v>218971</v>
      </c>
      <c r="N329" s="1097">
        <v>182476</v>
      </c>
      <c r="O329" s="1097">
        <v>291961</v>
      </c>
      <c r="P329" s="1097">
        <v>228094</v>
      </c>
      <c r="Q329" s="1097">
        <v>364951</v>
      </c>
      <c r="R329" s="1097">
        <v>258507</v>
      </c>
      <c r="S329" s="1097">
        <v>413611</v>
      </c>
      <c r="T329" s="1097">
        <v>288920</v>
      </c>
      <c r="U329" s="1097">
        <v>462271</v>
      </c>
    </row>
    <row r="330" spans="1:21" ht="22.5" customHeight="1">
      <c r="A330" s="1092">
        <v>3</v>
      </c>
      <c r="B330" s="1093" t="s">
        <v>270</v>
      </c>
      <c r="C330" s="1094" t="s">
        <v>295</v>
      </c>
      <c r="D330" s="1094" t="s">
        <v>668</v>
      </c>
      <c r="E330" s="1095" t="s">
        <v>296</v>
      </c>
      <c r="F330">
        <v>1</v>
      </c>
      <c r="G330" s="1096" t="s">
        <v>240</v>
      </c>
      <c r="H330" s="1097">
        <v>77984</v>
      </c>
      <c r="I330" s="1097">
        <v>136472</v>
      </c>
      <c r="J330" s="1097">
        <v>102683</v>
      </c>
      <c r="K330" s="1097">
        <v>179694</v>
      </c>
      <c r="L330" s="1097">
        <v>122931</v>
      </c>
      <c r="M330" s="1097">
        <v>215130</v>
      </c>
      <c r="N330" s="1097">
        <v>147851</v>
      </c>
      <c r="O330" s="1097">
        <v>258739</v>
      </c>
      <c r="P330" s="1097">
        <v>174302</v>
      </c>
      <c r="Q330" s="1097">
        <v>305028</v>
      </c>
      <c r="R330" s="1097">
        <v>190541</v>
      </c>
      <c r="S330" s="1097">
        <v>333446</v>
      </c>
      <c r="T330" s="1097">
        <v>205035</v>
      </c>
      <c r="U330" s="1097">
        <v>358811</v>
      </c>
    </row>
    <row r="331" spans="1:21" ht="21.95" customHeight="1">
      <c r="A331" s="1092">
        <v>3</v>
      </c>
      <c r="B331" s="1093" t="s">
        <v>270</v>
      </c>
      <c r="C331" s="1094" t="s">
        <v>295</v>
      </c>
      <c r="D331" s="1094" t="s">
        <v>668</v>
      </c>
      <c r="E331" s="1095" t="s">
        <v>296</v>
      </c>
      <c r="F331">
        <v>2</v>
      </c>
      <c r="G331" s="1096" t="s">
        <v>31</v>
      </c>
      <c r="H331" s="1097">
        <v>74177</v>
      </c>
      <c r="I331" s="1097">
        <v>129809</v>
      </c>
      <c r="J331" s="1097">
        <v>97918</v>
      </c>
      <c r="K331" s="1097">
        <v>171356</v>
      </c>
      <c r="L331" s="1097">
        <v>117535</v>
      </c>
      <c r="M331" s="1097">
        <v>205687</v>
      </c>
      <c r="N331" s="1097">
        <v>142113</v>
      </c>
      <c r="O331" s="1097">
        <v>248699</v>
      </c>
      <c r="P331" s="1097">
        <v>169091</v>
      </c>
      <c r="Q331" s="1097">
        <v>295909</v>
      </c>
      <c r="R331" s="1097">
        <v>186453</v>
      </c>
      <c r="S331" s="1097">
        <v>326293</v>
      </c>
      <c r="T331" s="1097">
        <v>202734</v>
      </c>
      <c r="U331" s="1097">
        <v>354784</v>
      </c>
    </row>
    <row r="332" spans="1:21" ht="21.95" customHeight="1">
      <c r="A332" s="1092">
        <v>3</v>
      </c>
      <c r="B332" s="1093" t="s">
        <v>270</v>
      </c>
      <c r="C332" s="1094" t="s">
        <v>295</v>
      </c>
      <c r="D332" s="1094" t="s">
        <v>668</v>
      </c>
      <c r="E332" s="1095" t="s">
        <v>296</v>
      </c>
      <c r="F332">
        <v>3</v>
      </c>
      <c r="G332" s="1096" t="s">
        <v>58</v>
      </c>
      <c r="H332" s="1097">
        <v>60710</v>
      </c>
      <c r="I332" s="1097">
        <v>106242</v>
      </c>
      <c r="J332" s="1097">
        <v>83860</v>
      </c>
      <c r="K332" s="1097">
        <v>146756</v>
      </c>
      <c r="L332" s="1097">
        <v>106360</v>
      </c>
      <c r="M332" s="1097">
        <v>186130</v>
      </c>
      <c r="N332" s="1097">
        <v>138898</v>
      </c>
      <c r="O332" s="1097">
        <v>243071</v>
      </c>
      <c r="P332" s="1097">
        <v>173145</v>
      </c>
      <c r="Q332" s="1097">
        <v>303003</v>
      </c>
      <c r="R332" s="1097">
        <v>194909</v>
      </c>
      <c r="S332" s="1097">
        <v>341091</v>
      </c>
      <c r="T332" s="1097">
        <v>216367</v>
      </c>
      <c r="U332" s="1097">
        <v>378642</v>
      </c>
    </row>
    <row r="333" spans="1:21" ht="21.95" customHeight="1">
      <c r="A333" s="1092">
        <v>3</v>
      </c>
      <c r="B333" s="1093" t="s">
        <v>270</v>
      </c>
      <c r="C333" s="1094" t="s">
        <v>295</v>
      </c>
      <c r="D333" s="1094" t="s">
        <v>668</v>
      </c>
      <c r="E333" s="1095" t="s">
        <v>296</v>
      </c>
      <c r="F333">
        <v>4</v>
      </c>
      <c r="G333" s="1096" t="s">
        <v>33</v>
      </c>
      <c r="H333" s="1097">
        <v>69976</v>
      </c>
      <c r="I333" s="1097">
        <v>111961</v>
      </c>
      <c r="J333" s="1097">
        <v>97966</v>
      </c>
      <c r="K333" s="1097">
        <v>156746</v>
      </c>
      <c r="L333" s="1097">
        <v>125956</v>
      </c>
      <c r="M333" s="1097">
        <v>201530</v>
      </c>
      <c r="N333" s="1097">
        <v>167942</v>
      </c>
      <c r="O333" s="1097">
        <v>268707</v>
      </c>
      <c r="P333" s="1097">
        <v>209927</v>
      </c>
      <c r="Q333" s="1097">
        <v>335883</v>
      </c>
      <c r="R333" s="1097">
        <v>237917</v>
      </c>
      <c r="S333" s="1097">
        <v>380668</v>
      </c>
      <c r="T333" s="1097">
        <v>265908</v>
      </c>
      <c r="U333" s="1097">
        <v>425452</v>
      </c>
    </row>
    <row r="334" spans="1:21" ht="22.5" customHeight="1">
      <c r="A334" s="1092">
        <v>3</v>
      </c>
      <c r="B334" s="1093" t="s">
        <v>270</v>
      </c>
      <c r="C334" s="1094" t="s">
        <v>295</v>
      </c>
      <c r="D334" s="1094" t="s">
        <v>668</v>
      </c>
      <c r="E334" s="1095" t="s">
        <v>297</v>
      </c>
      <c r="F334">
        <v>1</v>
      </c>
      <c r="G334" s="1096" t="s">
        <v>240</v>
      </c>
      <c r="H334" s="1097">
        <v>76573</v>
      </c>
      <c r="I334" s="1097">
        <v>134004</v>
      </c>
      <c r="J334" s="1097">
        <v>100877</v>
      </c>
      <c r="K334" s="1097">
        <v>176535</v>
      </c>
      <c r="L334" s="1097">
        <v>120851</v>
      </c>
      <c r="M334" s="1097">
        <v>211490</v>
      </c>
      <c r="N334" s="1097">
        <v>145490</v>
      </c>
      <c r="O334" s="1097">
        <v>254608</v>
      </c>
      <c r="P334" s="1097">
        <v>171547</v>
      </c>
      <c r="Q334" s="1097">
        <v>300208</v>
      </c>
      <c r="R334" s="1097">
        <v>187537</v>
      </c>
      <c r="S334" s="1097">
        <v>328190</v>
      </c>
      <c r="T334" s="1097">
        <v>201812</v>
      </c>
      <c r="U334" s="1097">
        <v>353171</v>
      </c>
    </row>
    <row r="335" spans="1:21" ht="21.95" customHeight="1">
      <c r="A335" s="1092">
        <v>3</v>
      </c>
      <c r="B335" s="1093" t="s">
        <v>270</v>
      </c>
      <c r="C335" s="1094" t="s">
        <v>295</v>
      </c>
      <c r="D335" s="1094" t="s">
        <v>668</v>
      </c>
      <c r="E335" s="1095" t="s">
        <v>297</v>
      </c>
      <c r="F335">
        <v>2</v>
      </c>
      <c r="G335" s="1096" t="s">
        <v>31</v>
      </c>
      <c r="H335" s="1097">
        <v>72766</v>
      </c>
      <c r="I335" s="1097">
        <v>127341</v>
      </c>
      <c r="J335" s="1097">
        <v>96112</v>
      </c>
      <c r="K335" s="1097">
        <v>168196</v>
      </c>
      <c r="L335" s="1097">
        <v>115455</v>
      </c>
      <c r="M335" s="1097">
        <v>202047</v>
      </c>
      <c r="N335" s="1097">
        <v>139753</v>
      </c>
      <c r="O335" s="1097">
        <v>244567</v>
      </c>
      <c r="P335" s="1097">
        <v>166337</v>
      </c>
      <c r="Q335" s="1097">
        <v>291089</v>
      </c>
      <c r="R335" s="1097">
        <v>183449</v>
      </c>
      <c r="S335" s="1097">
        <v>321036</v>
      </c>
      <c r="T335" s="1097">
        <v>199511</v>
      </c>
      <c r="U335" s="1097">
        <v>349144</v>
      </c>
    </row>
    <row r="336" spans="1:21" ht="21.95" customHeight="1">
      <c r="A336" s="1092">
        <v>3</v>
      </c>
      <c r="B336" s="1093" t="s">
        <v>270</v>
      </c>
      <c r="C336" s="1094" t="s">
        <v>295</v>
      </c>
      <c r="D336" s="1094" t="s">
        <v>668</v>
      </c>
      <c r="E336" s="1095" t="s">
        <v>297</v>
      </c>
      <c r="F336">
        <v>3</v>
      </c>
      <c r="G336" s="1096" t="s">
        <v>58</v>
      </c>
      <c r="H336" s="1097">
        <v>59447</v>
      </c>
      <c r="I336" s="1097">
        <v>104032</v>
      </c>
      <c r="J336" s="1097">
        <v>82093</v>
      </c>
      <c r="K336" s="1097">
        <v>143662</v>
      </c>
      <c r="L336" s="1097">
        <v>104087</v>
      </c>
      <c r="M336" s="1097">
        <v>182153</v>
      </c>
      <c r="N336" s="1097">
        <v>135867</v>
      </c>
      <c r="O336" s="1097">
        <v>237768</v>
      </c>
      <c r="P336" s="1097">
        <v>169357</v>
      </c>
      <c r="Q336" s="1097">
        <v>296375</v>
      </c>
      <c r="R336" s="1097">
        <v>190616</v>
      </c>
      <c r="S336" s="1097">
        <v>333579</v>
      </c>
      <c r="T336" s="1097">
        <v>211569</v>
      </c>
      <c r="U336" s="1097">
        <v>370245</v>
      </c>
    </row>
    <row r="337" spans="1:21" ht="21.95" customHeight="1">
      <c r="A337" s="1092">
        <v>3</v>
      </c>
      <c r="B337" s="1093" t="s">
        <v>270</v>
      </c>
      <c r="C337" s="1094" t="s">
        <v>295</v>
      </c>
      <c r="D337" s="1094" t="s">
        <v>668</v>
      </c>
      <c r="E337" s="1095" t="s">
        <v>297</v>
      </c>
      <c r="F337">
        <v>4</v>
      </c>
      <c r="G337" s="1096" t="s">
        <v>33</v>
      </c>
      <c r="H337" s="1097">
        <v>68798</v>
      </c>
      <c r="I337" s="1097">
        <v>110076</v>
      </c>
      <c r="J337" s="1097">
        <v>96317</v>
      </c>
      <c r="K337" s="1097">
        <v>154107</v>
      </c>
      <c r="L337" s="1097">
        <v>123836</v>
      </c>
      <c r="M337" s="1097">
        <v>198137</v>
      </c>
      <c r="N337" s="1097">
        <v>165114</v>
      </c>
      <c r="O337" s="1097">
        <v>264183</v>
      </c>
      <c r="P337" s="1097">
        <v>206393</v>
      </c>
      <c r="Q337" s="1097">
        <v>330229</v>
      </c>
      <c r="R337" s="1097">
        <v>233912</v>
      </c>
      <c r="S337" s="1097">
        <v>374259</v>
      </c>
      <c r="T337" s="1097">
        <v>261431</v>
      </c>
      <c r="U337" s="1097">
        <v>418290</v>
      </c>
    </row>
    <row r="338" spans="1:21" ht="22.5" customHeight="1">
      <c r="A338" s="1092">
        <v>3</v>
      </c>
      <c r="B338" s="1093" t="s">
        <v>270</v>
      </c>
      <c r="C338" s="1094" t="s">
        <v>295</v>
      </c>
      <c r="D338" s="1094" t="s">
        <v>668</v>
      </c>
      <c r="E338" s="1095" t="s">
        <v>298</v>
      </c>
      <c r="F338">
        <v>1</v>
      </c>
      <c r="G338" s="1096" t="s">
        <v>240</v>
      </c>
      <c r="H338" s="1097">
        <v>82355</v>
      </c>
      <c r="I338" s="1097">
        <v>144122</v>
      </c>
      <c r="J338" s="1097">
        <v>108403</v>
      </c>
      <c r="K338" s="1097">
        <v>189705</v>
      </c>
      <c r="L338" s="1097">
        <v>129723</v>
      </c>
      <c r="M338" s="1097">
        <v>227015</v>
      </c>
      <c r="N338" s="1097">
        <v>155922</v>
      </c>
      <c r="O338" s="1097">
        <v>272863</v>
      </c>
      <c r="P338" s="1097">
        <v>183796</v>
      </c>
      <c r="Q338" s="1097">
        <v>321643</v>
      </c>
      <c r="R338" s="1097">
        <v>200915</v>
      </c>
      <c r="S338" s="1097">
        <v>351601</v>
      </c>
      <c r="T338" s="1097">
        <v>216191</v>
      </c>
      <c r="U338" s="1097">
        <v>378335</v>
      </c>
    </row>
    <row r="339" spans="1:21" ht="21.95" customHeight="1">
      <c r="A339" s="1092">
        <v>3</v>
      </c>
      <c r="B339" s="1093" t="s">
        <v>270</v>
      </c>
      <c r="C339" s="1094" t="s">
        <v>295</v>
      </c>
      <c r="D339" s="1094" t="s">
        <v>668</v>
      </c>
      <c r="E339" s="1095" t="s">
        <v>298</v>
      </c>
      <c r="F339">
        <v>2</v>
      </c>
      <c r="G339" s="1096" t="s">
        <v>31</v>
      </c>
      <c r="H339" s="1097">
        <v>78383</v>
      </c>
      <c r="I339" s="1097">
        <v>137170</v>
      </c>
      <c r="J339" s="1097">
        <v>103431</v>
      </c>
      <c r="K339" s="1097">
        <v>181004</v>
      </c>
      <c r="L339" s="1097">
        <v>124092</v>
      </c>
      <c r="M339" s="1097">
        <v>217162</v>
      </c>
      <c r="N339" s="1097">
        <v>149935</v>
      </c>
      <c r="O339" s="1097">
        <v>262386</v>
      </c>
      <c r="P339" s="1097">
        <v>178358</v>
      </c>
      <c r="Q339" s="1097">
        <v>312127</v>
      </c>
      <c r="R339" s="1097">
        <v>196649</v>
      </c>
      <c r="S339" s="1097">
        <v>344137</v>
      </c>
      <c r="T339" s="1097">
        <v>213790</v>
      </c>
      <c r="U339" s="1097">
        <v>374133</v>
      </c>
    </row>
    <row r="340" spans="1:21" ht="21.95" customHeight="1">
      <c r="A340" s="1092">
        <v>3</v>
      </c>
      <c r="B340" s="1093" t="s">
        <v>270</v>
      </c>
      <c r="C340" s="1094" t="s">
        <v>295</v>
      </c>
      <c r="D340" s="1094" t="s">
        <v>668</v>
      </c>
      <c r="E340" s="1095" t="s">
        <v>298</v>
      </c>
      <c r="F340">
        <v>3</v>
      </c>
      <c r="G340" s="1096" t="s">
        <v>58</v>
      </c>
      <c r="H340" s="1097">
        <v>64227</v>
      </c>
      <c r="I340" s="1097">
        <v>112398</v>
      </c>
      <c r="J340" s="1097">
        <v>88736</v>
      </c>
      <c r="K340" s="1097">
        <v>155288</v>
      </c>
      <c r="L340" s="1097">
        <v>112565</v>
      </c>
      <c r="M340" s="1097">
        <v>196989</v>
      </c>
      <c r="N340" s="1097">
        <v>147045</v>
      </c>
      <c r="O340" s="1097">
        <v>257328</v>
      </c>
      <c r="P340" s="1097">
        <v>183308</v>
      </c>
      <c r="Q340" s="1097">
        <v>320789</v>
      </c>
      <c r="R340" s="1097">
        <v>206370</v>
      </c>
      <c r="S340" s="1097">
        <v>361147</v>
      </c>
      <c r="T340" s="1097">
        <v>229112</v>
      </c>
      <c r="U340" s="1097">
        <v>400945</v>
      </c>
    </row>
    <row r="341" spans="1:21" ht="21.95" customHeight="1">
      <c r="A341" s="1092">
        <v>3</v>
      </c>
      <c r="B341" s="1093" t="s">
        <v>270</v>
      </c>
      <c r="C341" s="1094" t="s">
        <v>295</v>
      </c>
      <c r="D341" s="1094" t="s">
        <v>668</v>
      </c>
      <c r="E341" s="1095" t="s">
        <v>298</v>
      </c>
      <c r="F341">
        <v>4</v>
      </c>
      <c r="G341" s="1096" t="s">
        <v>33</v>
      </c>
      <c r="H341" s="1097">
        <v>73838</v>
      </c>
      <c r="I341" s="1097">
        <v>118140</v>
      </c>
      <c r="J341" s="1097">
        <v>103373</v>
      </c>
      <c r="K341" s="1097">
        <v>165396</v>
      </c>
      <c r="L341" s="1097">
        <v>132908</v>
      </c>
      <c r="M341" s="1097">
        <v>212652</v>
      </c>
      <c r="N341" s="1097">
        <v>177210</v>
      </c>
      <c r="O341" s="1097">
        <v>283537</v>
      </c>
      <c r="P341" s="1097">
        <v>221513</v>
      </c>
      <c r="Q341" s="1097">
        <v>354421</v>
      </c>
      <c r="R341" s="1097">
        <v>251048</v>
      </c>
      <c r="S341" s="1097">
        <v>401677</v>
      </c>
      <c r="T341" s="1097">
        <v>280583</v>
      </c>
      <c r="U341" s="1097">
        <v>448933</v>
      </c>
    </row>
    <row r="342" spans="1:21" ht="22.5" customHeight="1">
      <c r="A342" s="1092">
        <v>3</v>
      </c>
      <c r="B342" s="1093" t="s">
        <v>270</v>
      </c>
      <c r="C342" s="1094" t="s">
        <v>295</v>
      </c>
      <c r="D342" s="1094" t="s">
        <v>668</v>
      </c>
      <c r="E342" s="1095" t="s">
        <v>299</v>
      </c>
      <c r="F342">
        <v>1</v>
      </c>
      <c r="G342" s="1096" t="s">
        <v>240</v>
      </c>
      <c r="H342" s="1097">
        <v>82355</v>
      </c>
      <c r="I342" s="1097">
        <v>144122</v>
      </c>
      <c r="J342" s="1097">
        <v>108403</v>
      </c>
      <c r="K342" s="1097">
        <v>189705</v>
      </c>
      <c r="L342" s="1097">
        <v>129723</v>
      </c>
      <c r="M342" s="1097">
        <v>227015</v>
      </c>
      <c r="N342" s="1097">
        <v>155922</v>
      </c>
      <c r="O342" s="1097">
        <v>272863</v>
      </c>
      <c r="P342" s="1097">
        <v>183796</v>
      </c>
      <c r="Q342" s="1097">
        <v>321643</v>
      </c>
      <c r="R342" s="1097">
        <v>200915</v>
      </c>
      <c r="S342" s="1097">
        <v>351601</v>
      </c>
      <c r="T342" s="1097">
        <v>216191</v>
      </c>
      <c r="U342" s="1097">
        <v>378335</v>
      </c>
    </row>
    <row r="343" spans="1:21" ht="21.95" customHeight="1">
      <c r="A343" s="1092">
        <v>3</v>
      </c>
      <c r="B343" s="1093" t="s">
        <v>270</v>
      </c>
      <c r="C343" s="1094" t="s">
        <v>295</v>
      </c>
      <c r="D343" s="1094" t="s">
        <v>668</v>
      </c>
      <c r="E343" s="1095" t="s">
        <v>299</v>
      </c>
      <c r="F343">
        <v>2</v>
      </c>
      <c r="G343" s="1096" t="s">
        <v>31</v>
      </c>
      <c r="H343" s="1097">
        <v>78383</v>
      </c>
      <c r="I343" s="1097">
        <v>137170</v>
      </c>
      <c r="J343" s="1097">
        <v>103431</v>
      </c>
      <c r="K343" s="1097">
        <v>181004</v>
      </c>
      <c r="L343" s="1097">
        <v>124092</v>
      </c>
      <c r="M343" s="1097">
        <v>217162</v>
      </c>
      <c r="N343" s="1097">
        <v>149935</v>
      </c>
      <c r="O343" s="1097">
        <v>262386</v>
      </c>
      <c r="P343" s="1097">
        <v>178358</v>
      </c>
      <c r="Q343" s="1097">
        <v>312127</v>
      </c>
      <c r="R343" s="1097">
        <v>196649</v>
      </c>
      <c r="S343" s="1097">
        <v>344137</v>
      </c>
      <c r="T343" s="1097">
        <v>213790</v>
      </c>
      <c r="U343" s="1097">
        <v>374133</v>
      </c>
    </row>
    <row r="344" spans="1:21" ht="21.95" customHeight="1">
      <c r="A344" s="1092">
        <v>3</v>
      </c>
      <c r="B344" s="1093" t="s">
        <v>270</v>
      </c>
      <c r="C344" s="1094" t="s">
        <v>295</v>
      </c>
      <c r="D344" s="1094" t="s">
        <v>668</v>
      </c>
      <c r="E344" s="1095" t="s">
        <v>299</v>
      </c>
      <c r="F344">
        <v>3</v>
      </c>
      <c r="G344" s="1096" t="s">
        <v>58</v>
      </c>
      <c r="H344" s="1097">
        <v>64227</v>
      </c>
      <c r="I344" s="1097">
        <v>112398</v>
      </c>
      <c r="J344" s="1097">
        <v>88736</v>
      </c>
      <c r="K344" s="1097">
        <v>155288</v>
      </c>
      <c r="L344" s="1097">
        <v>112565</v>
      </c>
      <c r="M344" s="1097">
        <v>196989</v>
      </c>
      <c r="N344" s="1097">
        <v>147045</v>
      </c>
      <c r="O344" s="1097">
        <v>257328</v>
      </c>
      <c r="P344" s="1097">
        <v>183308</v>
      </c>
      <c r="Q344" s="1097">
        <v>320789</v>
      </c>
      <c r="R344" s="1097">
        <v>206370</v>
      </c>
      <c r="S344" s="1097">
        <v>361147</v>
      </c>
      <c r="T344" s="1097">
        <v>229112</v>
      </c>
      <c r="U344" s="1097">
        <v>400945</v>
      </c>
    </row>
    <row r="345" spans="1:21" ht="21.95" customHeight="1">
      <c r="A345" s="1092">
        <v>3</v>
      </c>
      <c r="B345" s="1093" t="s">
        <v>270</v>
      </c>
      <c r="C345" s="1094" t="s">
        <v>295</v>
      </c>
      <c r="D345" s="1094" t="s">
        <v>668</v>
      </c>
      <c r="E345" s="1095" t="s">
        <v>299</v>
      </c>
      <c r="F345">
        <v>4</v>
      </c>
      <c r="G345" s="1096" t="s">
        <v>33</v>
      </c>
      <c r="H345" s="1097">
        <v>73838</v>
      </c>
      <c r="I345" s="1097">
        <v>118140</v>
      </c>
      <c r="J345" s="1097">
        <v>103373</v>
      </c>
      <c r="K345" s="1097">
        <v>165396</v>
      </c>
      <c r="L345" s="1097">
        <v>132908</v>
      </c>
      <c r="M345" s="1097">
        <v>212652</v>
      </c>
      <c r="N345" s="1097">
        <v>177210</v>
      </c>
      <c r="O345" s="1097">
        <v>283537</v>
      </c>
      <c r="P345" s="1097">
        <v>221513</v>
      </c>
      <c r="Q345" s="1097">
        <v>354421</v>
      </c>
      <c r="R345" s="1097">
        <v>251048</v>
      </c>
      <c r="S345" s="1097">
        <v>401677</v>
      </c>
      <c r="T345" s="1097">
        <v>280583</v>
      </c>
      <c r="U345" s="1097">
        <v>448933</v>
      </c>
    </row>
    <row r="346" spans="1:21" ht="22.5" customHeight="1">
      <c r="A346" s="1092">
        <v>3</v>
      </c>
      <c r="B346" s="1093" t="s">
        <v>270</v>
      </c>
      <c r="C346" s="1094" t="s">
        <v>295</v>
      </c>
      <c r="D346" s="1094" t="s">
        <v>668</v>
      </c>
      <c r="E346" s="1095" t="s">
        <v>1215</v>
      </c>
      <c r="F346">
        <v>1</v>
      </c>
      <c r="G346" s="1096" t="s">
        <v>240</v>
      </c>
      <c r="H346" s="1097">
        <v>87435</v>
      </c>
      <c r="I346" s="1097">
        <v>153012</v>
      </c>
      <c r="J346" s="1097">
        <v>111948</v>
      </c>
      <c r="K346" s="1097">
        <v>195909</v>
      </c>
      <c r="L346" s="1097">
        <v>128956</v>
      </c>
      <c r="M346" s="1097">
        <v>225673</v>
      </c>
      <c r="N346" s="1097">
        <v>146369</v>
      </c>
      <c r="O346" s="1097">
        <v>256146</v>
      </c>
      <c r="P346" s="1097">
        <v>170753</v>
      </c>
      <c r="Q346" s="1097">
        <v>298818</v>
      </c>
      <c r="R346" s="1097">
        <v>186242</v>
      </c>
      <c r="S346" s="1097">
        <v>325923</v>
      </c>
      <c r="T346" s="1097">
        <v>199816</v>
      </c>
      <c r="U346" s="1097">
        <v>349678</v>
      </c>
    </row>
    <row r="347" spans="1:21" ht="21.95" customHeight="1">
      <c r="A347" s="1092">
        <v>3</v>
      </c>
      <c r="B347" s="1093" t="s">
        <v>270</v>
      </c>
      <c r="C347" s="1094" t="s">
        <v>295</v>
      </c>
      <c r="D347" s="1094" t="s">
        <v>668</v>
      </c>
      <c r="E347" s="1095" t="s">
        <v>1215</v>
      </c>
      <c r="F347">
        <v>2</v>
      </c>
      <c r="G347" s="1096" t="s">
        <v>31</v>
      </c>
      <c r="H347" s="1097">
        <v>87435</v>
      </c>
      <c r="I347" s="1097">
        <v>153012</v>
      </c>
      <c r="J347" s="1097">
        <v>111948</v>
      </c>
      <c r="K347" s="1097">
        <v>195909</v>
      </c>
      <c r="L347" s="1097">
        <v>128956</v>
      </c>
      <c r="M347" s="1097">
        <v>225673</v>
      </c>
      <c r="N347" s="1097">
        <v>146369</v>
      </c>
      <c r="O347" s="1097">
        <v>256146</v>
      </c>
      <c r="P347" s="1097">
        <v>170753</v>
      </c>
      <c r="Q347" s="1097">
        <v>298818</v>
      </c>
      <c r="R347" s="1097">
        <v>186242</v>
      </c>
      <c r="S347" s="1097">
        <v>325923</v>
      </c>
      <c r="T347" s="1097">
        <v>199816</v>
      </c>
      <c r="U347" s="1097">
        <v>349678</v>
      </c>
    </row>
    <row r="348" spans="1:21" ht="21.95" customHeight="1">
      <c r="A348" s="1092">
        <v>3</v>
      </c>
      <c r="B348" s="1093" t="s">
        <v>270</v>
      </c>
      <c r="C348" s="1094" t="s">
        <v>295</v>
      </c>
      <c r="D348" s="1094" t="s">
        <v>668</v>
      </c>
      <c r="E348" s="1095" t="s">
        <v>1215</v>
      </c>
      <c r="F348">
        <v>3</v>
      </c>
      <c r="G348" s="1096" t="s">
        <v>58</v>
      </c>
      <c r="H348" s="1097">
        <v>78283</v>
      </c>
      <c r="I348" s="1097">
        <v>136995</v>
      </c>
      <c r="J348" s="1097">
        <v>109596</v>
      </c>
      <c r="K348" s="1097">
        <v>191793</v>
      </c>
      <c r="L348" s="1097">
        <v>140909</v>
      </c>
      <c r="M348" s="1097">
        <v>246591</v>
      </c>
      <c r="N348" s="1097">
        <v>187879</v>
      </c>
      <c r="O348" s="1097">
        <v>328788</v>
      </c>
      <c r="P348" s="1097">
        <v>234848</v>
      </c>
      <c r="Q348" s="1097">
        <v>410984</v>
      </c>
      <c r="R348" s="1097">
        <v>266161</v>
      </c>
      <c r="S348" s="1097">
        <v>465782</v>
      </c>
      <c r="T348" s="1097">
        <v>297474</v>
      </c>
      <c r="U348" s="1097">
        <v>520580</v>
      </c>
    </row>
    <row r="349" spans="1:21" ht="21.95" customHeight="1">
      <c r="A349" s="1092">
        <v>3</v>
      </c>
      <c r="B349" s="1093" t="s">
        <v>270</v>
      </c>
      <c r="C349" s="1094" t="s">
        <v>295</v>
      </c>
      <c r="D349" s="1094" t="s">
        <v>668</v>
      </c>
      <c r="E349" s="1095" t="s">
        <v>1215</v>
      </c>
      <c r="F349">
        <v>4</v>
      </c>
      <c r="G349" s="1096" t="s">
        <v>33</v>
      </c>
      <c r="H349" s="1097">
        <v>73040</v>
      </c>
      <c r="I349" s="1097">
        <v>116863</v>
      </c>
      <c r="J349" s="1097">
        <v>102255</v>
      </c>
      <c r="K349" s="1097">
        <v>163609</v>
      </c>
      <c r="L349" s="1097">
        <v>131471</v>
      </c>
      <c r="M349" s="1097">
        <v>210354</v>
      </c>
      <c r="N349" s="1097">
        <v>175295</v>
      </c>
      <c r="O349" s="1097">
        <v>280472</v>
      </c>
      <c r="P349" s="1097">
        <v>219119</v>
      </c>
      <c r="Q349" s="1097">
        <v>350590</v>
      </c>
      <c r="R349" s="1097">
        <v>248334</v>
      </c>
      <c r="S349" s="1097">
        <v>397335</v>
      </c>
      <c r="T349" s="1097">
        <v>277550</v>
      </c>
      <c r="U349" s="1097">
        <v>444080</v>
      </c>
    </row>
    <row r="350" spans="1:21" ht="22.5" customHeight="1">
      <c r="A350" s="1092">
        <v>3</v>
      </c>
      <c r="B350" s="1093" t="s">
        <v>270</v>
      </c>
      <c r="C350" s="1094" t="s">
        <v>295</v>
      </c>
      <c r="D350" s="1094" t="s">
        <v>668</v>
      </c>
      <c r="E350" s="1095" t="s">
        <v>300</v>
      </c>
      <c r="F350">
        <v>1</v>
      </c>
      <c r="G350" s="1096" t="s">
        <v>240</v>
      </c>
      <c r="H350" s="1097">
        <v>75857</v>
      </c>
      <c r="I350" s="1097">
        <v>132749</v>
      </c>
      <c r="J350" s="1097">
        <v>100051</v>
      </c>
      <c r="K350" s="1097">
        <v>175090</v>
      </c>
      <c r="L350" s="1097">
        <v>120052</v>
      </c>
      <c r="M350" s="1097">
        <v>210091</v>
      </c>
      <c r="N350" s="1097">
        <v>144854</v>
      </c>
      <c r="O350" s="1097">
        <v>253495</v>
      </c>
      <c r="P350" s="1097">
        <v>170865</v>
      </c>
      <c r="Q350" s="1097">
        <v>299014</v>
      </c>
      <c r="R350" s="1097">
        <v>186806</v>
      </c>
      <c r="S350" s="1097">
        <v>326911</v>
      </c>
      <c r="T350" s="1097">
        <v>201048</v>
      </c>
      <c r="U350" s="1097">
        <v>351834</v>
      </c>
    </row>
    <row r="351" spans="1:21" ht="21.95" customHeight="1">
      <c r="A351" s="1092">
        <v>3</v>
      </c>
      <c r="B351" s="1093" t="s">
        <v>270</v>
      </c>
      <c r="C351" s="1094" t="s">
        <v>295</v>
      </c>
      <c r="D351" s="1094" t="s">
        <v>668</v>
      </c>
      <c r="E351" s="1095" t="s">
        <v>300</v>
      </c>
      <c r="F351">
        <v>2</v>
      </c>
      <c r="G351" s="1096" t="s">
        <v>31</v>
      </c>
      <c r="H351" s="1097">
        <v>71925</v>
      </c>
      <c r="I351" s="1097">
        <v>125869</v>
      </c>
      <c r="J351" s="1097">
        <v>95131</v>
      </c>
      <c r="K351" s="1097">
        <v>166479</v>
      </c>
      <c r="L351" s="1097">
        <v>114480</v>
      </c>
      <c r="M351" s="1097">
        <v>200340</v>
      </c>
      <c r="N351" s="1097">
        <v>138930</v>
      </c>
      <c r="O351" s="1097">
        <v>243127</v>
      </c>
      <c r="P351" s="1097">
        <v>165484</v>
      </c>
      <c r="Q351" s="1097">
        <v>289597</v>
      </c>
      <c r="R351" s="1097">
        <v>182585</v>
      </c>
      <c r="S351" s="1097">
        <v>319524</v>
      </c>
      <c r="T351" s="1097">
        <v>198672</v>
      </c>
      <c r="U351" s="1097">
        <v>347676</v>
      </c>
    </row>
    <row r="352" spans="1:21" ht="21.95" customHeight="1">
      <c r="A352" s="1092">
        <v>3</v>
      </c>
      <c r="B352" s="1093" t="s">
        <v>270</v>
      </c>
      <c r="C352" s="1094" t="s">
        <v>295</v>
      </c>
      <c r="D352" s="1094" t="s">
        <v>668</v>
      </c>
      <c r="E352" s="1095" t="s">
        <v>300</v>
      </c>
      <c r="F352">
        <v>3</v>
      </c>
      <c r="G352" s="1096" t="s">
        <v>58</v>
      </c>
      <c r="H352" s="1097">
        <v>58508</v>
      </c>
      <c r="I352" s="1097">
        <v>102389</v>
      </c>
      <c r="J352" s="1097">
        <v>80741</v>
      </c>
      <c r="K352" s="1097">
        <v>141297</v>
      </c>
      <c r="L352" s="1097">
        <v>102302</v>
      </c>
      <c r="M352" s="1097">
        <v>179028</v>
      </c>
      <c r="N352" s="1097">
        <v>133392</v>
      </c>
      <c r="O352" s="1097">
        <v>233435</v>
      </c>
      <c r="P352" s="1097">
        <v>166247</v>
      </c>
      <c r="Q352" s="1097">
        <v>290932</v>
      </c>
      <c r="R352" s="1097">
        <v>187049</v>
      </c>
      <c r="S352" s="1097">
        <v>327335</v>
      </c>
      <c r="T352" s="1097">
        <v>207533</v>
      </c>
      <c r="U352" s="1097">
        <v>363183</v>
      </c>
    </row>
    <row r="353" spans="1:21" ht="21.95" customHeight="1">
      <c r="A353" s="1092">
        <v>3</v>
      </c>
      <c r="B353" s="1093" t="s">
        <v>270</v>
      </c>
      <c r="C353" s="1094" t="s">
        <v>295</v>
      </c>
      <c r="D353" s="1094" t="s">
        <v>668</v>
      </c>
      <c r="E353" s="1095" t="s">
        <v>300</v>
      </c>
      <c r="F353">
        <v>4</v>
      </c>
      <c r="G353" s="1096" t="s">
        <v>33</v>
      </c>
      <c r="H353" s="1097">
        <v>68356</v>
      </c>
      <c r="I353" s="1097">
        <v>109370</v>
      </c>
      <c r="J353" s="1097">
        <v>95699</v>
      </c>
      <c r="K353" s="1097">
        <v>153118</v>
      </c>
      <c r="L353" s="1097">
        <v>123041</v>
      </c>
      <c r="M353" s="1097">
        <v>196866</v>
      </c>
      <c r="N353" s="1097">
        <v>164055</v>
      </c>
      <c r="O353" s="1097">
        <v>262488</v>
      </c>
      <c r="P353" s="1097">
        <v>205069</v>
      </c>
      <c r="Q353" s="1097">
        <v>328110</v>
      </c>
      <c r="R353" s="1097">
        <v>232411</v>
      </c>
      <c r="S353" s="1097">
        <v>371858</v>
      </c>
      <c r="T353" s="1097">
        <v>259754</v>
      </c>
      <c r="U353" s="1097">
        <v>415606</v>
      </c>
    </row>
    <row r="354" spans="1:21" ht="22.5" customHeight="1">
      <c r="A354" s="1092">
        <v>3</v>
      </c>
      <c r="B354" s="1093" t="s">
        <v>270</v>
      </c>
      <c r="C354" s="1094" t="s">
        <v>295</v>
      </c>
      <c r="D354" s="1094" t="s">
        <v>668</v>
      </c>
      <c r="E354" s="1095" t="s">
        <v>301</v>
      </c>
      <c r="F354">
        <v>1</v>
      </c>
      <c r="G354" s="1096" t="s">
        <v>240</v>
      </c>
      <c r="H354" s="1097">
        <v>81498</v>
      </c>
      <c r="I354" s="1097">
        <v>142621</v>
      </c>
      <c r="J354" s="1097">
        <v>107274</v>
      </c>
      <c r="K354" s="1097">
        <v>187729</v>
      </c>
      <c r="L354" s="1097">
        <v>128372</v>
      </c>
      <c r="M354" s="1097">
        <v>224651</v>
      </c>
      <c r="N354" s="1097">
        <v>154297</v>
      </c>
      <c r="O354" s="1097">
        <v>270020</v>
      </c>
      <c r="P354" s="1097">
        <v>181881</v>
      </c>
      <c r="Q354" s="1097">
        <v>318292</v>
      </c>
      <c r="R354" s="1097">
        <v>198822</v>
      </c>
      <c r="S354" s="1097">
        <v>347939</v>
      </c>
      <c r="T354" s="1097">
        <v>213939</v>
      </c>
      <c r="U354" s="1097">
        <v>374394</v>
      </c>
    </row>
    <row r="355" spans="1:21" ht="21.95" customHeight="1">
      <c r="A355" s="1092">
        <v>3</v>
      </c>
      <c r="B355" s="1093" t="s">
        <v>270</v>
      </c>
      <c r="C355" s="1094" t="s">
        <v>295</v>
      </c>
      <c r="D355" s="1094" t="s">
        <v>668</v>
      </c>
      <c r="E355" s="1095" t="s">
        <v>301</v>
      </c>
      <c r="F355">
        <v>2</v>
      </c>
      <c r="G355" s="1096" t="s">
        <v>31</v>
      </c>
      <c r="H355" s="1097">
        <v>77566</v>
      </c>
      <c r="I355" s="1097">
        <v>135741</v>
      </c>
      <c r="J355" s="1097">
        <v>102354</v>
      </c>
      <c r="K355" s="1097">
        <v>179119</v>
      </c>
      <c r="L355" s="1097">
        <v>122800</v>
      </c>
      <c r="M355" s="1097">
        <v>214900</v>
      </c>
      <c r="N355" s="1097">
        <v>148373</v>
      </c>
      <c r="O355" s="1097">
        <v>259652</v>
      </c>
      <c r="P355" s="1097">
        <v>176500</v>
      </c>
      <c r="Q355" s="1097">
        <v>308876</v>
      </c>
      <c r="R355" s="1097">
        <v>194601</v>
      </c>
      <c r="S355" s="1097">
        <v>340552</v>
      </c>
      <c r="T355" s="1097">
        <v>211563</v>
      </c>
      <c r="U355" s="1097">
        <v>370236</v>
      </c>
    </row>
    <row r="356" spans="1:21" ht="21.95" customHeight="1">
      <c r="A356" s="1092">
        <v>3</v>
      </c>
      <c r="B356" s="1093" t="s">
        <v>270</v>
      </c>
      <c r="C356" s="1094" t="s">
        <v>295</v>
      </c>
      <c r="D356" s="1094" t="s">
        <v>668</v>
      </c>
      <c r="E356" s="1095" t="s">
        <v>301</v>
      </c>
      <c r="F356">
        <v>3</v>
      </c>
      <c r="G356" s="1096" t="s">
        <v>58</v>
      </c>
      <c r="H356" s="1097">
        <v>63558</v>
      </c>
      <c r="I356" s="1097">
        <v>111227</v>
      </c>
      <c r="J356" s="1097">
        <v>87812</v>
      </c>
      <c r="K356" s="1097">
        <v>153671</v>
      </c>
      <c r="L356" s="1097">
        <v>111393</v>
      </c>
      <c r="M356" s="1097">
        <v>194937</v>
      </c>
      <c r="N356" s="1097">
        <v>145513</v>
      </c>
      <c r="O356" s="1097">
        <v>254648</v>
      </c>
      <c r="P356" s="1097">
        <v>181398</v>
      </c>
      <c r="Q356" s="1097">
        <v>317447</v>
      </c>
      <c r="R356" s="1097">
        <v>204220</v>
      </c>
      <c r="S356" s="1097">
        <v>357386</v>
      </c>
      <c r="T356" s="1097">
        <v>226725</v>
      </c>
      <c r="U356" s="1097">
        <v>396769</v>
      </c>
    </row>
    <row r="357" spans="1:21" ht="21.95" customHeight="1">
      <c r="A357" s="1092">
        <v>3</v>
      </c>
      <c r="B357" s="1093" t="s">
        <v>270</v>
      </c>
      <c r="C357" s="1094" t="s">
        <v>295</v>
      </c>
      <c r="D357" s="1094" t="s">
        <v>668</v>
      </c>
      <c r="E357" s="1095" t="s">
        <v>301</v>
      </c>
      <c r="F357">
        <v>4</v>
      </c>
      <c r="G357" s="1096" t="s">
        <v>33</v>
      </c>
      <c r="H357" s="1097">
        <v>73069</v>
      </c>
      <c r="I357" s="1097">
        <v>116910</v>
      </c>
      <c r="J357" s="1097">
        <v>102296</v>
      </c>
      <c r="K357" s="1097">
        <v>163673</v>
      </c>
      <c r="L357" s="1097">
        <v>131523</v>
      </c>
      <c r="M357" s="1097">
        <v>210437</v>
      </c>
      <c r="N357" s="1097">
        <v>175364</v>
      </c>
      <c r="O357" s="1097">
        <v>280583</v>
      </c>
      <c r="P357" s="1097">
        <v>219206</v>
      </c>
      <c r="Q357" s="1097">
        <v>350729</v>
      </c>
      <c r="R357" s="1097">
        <v>248433</v>
      </c>
      <c r="S357" s="1097">
        <v>397493</v>
      </c>
      <c r="T357" s="1097">
        <v>277660</v>
      </c>
      <c r="U357" s="1097">
        <v>444257</v>
      </c>
    </row>
    <row r="358" spans="1:21" ht="22.5" customHeight="1">
      <c r="A358" s="1092">
        <v>3</v>
      </c>
      <c r="B358" s="1093" t="s">
        <v>270</v>
      </c>
      <c r="C358" s="1094" t="s">
        <v>302</v>
      </c>
      <c r="D358" s="1094" t="s">
        <v>669</v>
      </c>
      <c r="E358" s="1095" t="s">
        <v>303</v>
      </c>
      <c r="F358">
        <v>1</v>
      </c>
      <c r="G358" s="1096" t="s">
        <v>240</v>
      </c>
      <c r="H358" s="1097">
        <v>86104</v>
      </c>
      <c r="I358" s="1097">
        <v>150682</v>
      </c>
      <c r="J358" s="1097">
        <v>113576</v>
      </c>
      <c r="K358" s="1097">
        <v>198757</v>
      </c>
      <c r="L358" s="1097">
        <v>136293</v>
      </c>
      <c r="M358" s="1097">
        <v>238512</v>
      </c>
      <c r="N358" s="1097">
        <v>164472</v>
      </c>
      <c r="O358" s="1097">
        <v>287825</v>
      </c>
      <c r="P358" s="1097">
        <v>194009</v>
      </c>
      <c r="Q358" s="1097">
        <v>339516</v>
      </c>
      <c r="R358" s="1097">
        <v>212111</v>
      </c>
      <c r="S358" s="1097">
        <v>371195</v>
      </c>
      <c r="T358" s="1097">
        <v>228284</v>
      </c>
      <c r="U358" s="1097">
        <v>399496</v>
      </c>
    </row>
    <row r="359" spans="1:21" ht="21.95" customHeight="1">
      <c r="A359" s="1092">
        <v>3</v>
      </c>
      <c r="B359" s="1093" t="s">
        <v>270</v>
      </c>
      <c r="C359" s="1094" t="s">
        <v>302</v>
      </c>
      <c r="D359" s="1094" t="s">
        <v>669</v>
      </c>
      <c r="E359" s="1095" t="s">
        <v>303</v>
      </c>
      <c r="F359">
        <v>2</v>
      </c>
      <c r="G359" s="1096" t="s">
        <v>31</v>
      </c>
      <c r="H359" s="1097">
        <v>81631</v>
      </c>
      <c r="I359" s="1097">
        <v>142855</v>
      </c>
      <c r="J359" s="1097">
        <v>107977</v>
      </c>
      <c r="K359" s="1097">
        <v>188960</v>
      </c>
      <c r="L359" s="1097">
        <v>129953</v>
      </c>
      <c r="M359" s="1097">
        <v>227417</v>
      </c>
      <c r="N359" s="1097">
        <v>157731</v>
      </c>
      <c r="O359" s="1097">
        <v>276029</v>
      </c>
      <c r="P359" s="1097">
        <v>187887</v>
      </c>
      <c r="Q359" s="1097">
        <v>328802</v>
      </c>
      <c r="R359" s="1097">
        <v>207309</v>
      </c>
      <c r="S359" s="1097">
        <v>362790</v>
      </c>
      <c r="T359" s="1097">
        <v>225580</v>
      </c>
      <c r="U359" s="1097">
        <v>394765</v>
      </c>
    </row>
    <row r="360" spans="1:21" ht="21.95" customHeight="1">
      <c r="A360" s="1092">
        <v>3</v>
      </c>
      <c r="B360" s="1093" t="s">
        <v>270</v>
      </c>
      <c r="C360" s="1094" t="s">
        <v>302</v>
      </c>
      <c r="D360" s="1094" t="s">
        <v>669</v>
      </c>
      <c r="E360" s="1095" t="s">
        <v>303</v>
      </c>
      <c r="F360">
        <v>3</v>
      </c>
      <c r="G360" s="1096" t="s">
        <v>58</v>
      </c>
      <c r="H360" s="1097">
        <v>66386</v>
      </c>
      <c r="I360" s="1097">
        <v>116176</v>
      </c>
      <c r="J360" s="1097">
        <v>91610</v>
      </c>
      <c r="K360" s="1097">
        <v>160317</v>
      </c>
      <c r="L360" s="1097">
        <v>116068</v>
      </c>
      <c r="M360" s="1097">
        <v>203119</v>
      </c>
      <c r="N360" s="1097">
        <v>151332</v>
      </c>
      <c r="O360" s="1097">
        <v>264830</v>
      </c>
      <c r="P360" s="1097">
        <v>188604</v>
      </c>
      <c r="Q360" s="1097">
        <v>330057</v>
      </c>
      <c r="R360" s="1097">
        <v>212199</v>
      </c>
      <c r="S360" s="1097">
        <v>371348</v>
      </c>
      <c r="T360" s="1097">
        <v>235432</v>
      </c>
      <c r="U360" s="1097">
        <v>412006</v>
      </c>
    </row>
    <row r="361" spans="1:21" ht="21.95" customHeight="1">
      <c r="A361" s="1092">
        <v>3</v>
      </c>
      <c r="B361" s="1093" t="s">
        <v>270</v>
      </c>
      <c r="C361" s="1094" t="s">
        <v>302</v>
      </c>
      <c r="D361" s="1094" t="s">
        <v>669</v>
      </c>
      <c r="E361" s="1095" t="s">
        <v>303</v>
      </c>
      <c r="F361">
        <v>4</v>
      </c>
      <c r="G361" s="1096" t="s">
        <v>33</v>
      </c>
      <c r="H361" s="1097">
        <v>77604</v>
      </c>
      <c r="I361" s="1097">
        <v>124167</v>
      </c>
      <c r="J361" s="1097">
        <v>108646</v>
      </c>
      <c r="K361" s="1097">
        <v>173834</v>
      </c>
      <c r="L361" s="1097">
        <v>139688</v>
      </c>
      <c r="M361" s="1097">
        <v>223500</v>
      </c>
      <c r="N361" s="1097">
        <v>186250</v>
      </c>
      <c r="O361" s="1097">
        <v>298001</v>
      </c>
      <c r="P361" s="1097">
        <v>232813</v>
      </c>
      <c r="Q361" s="1097">
        <v>372501</v>
      </c>
      <c r="R361" s="1097">
        <v>263855</v>
      </c>
      <c r="S361" s="1097">
        <v>422168</v>
      </c>
      <c r="T361" s="1097">
        <v>294896</v>
      </c>
      <c r="U361" s="1097">
        <v>471834</v>
      </c>
    </row>
    <row r="362" spans="1:21" ht="22.5" customHeight="1">
      <c r="A362" s="1092">
        <v>3</v>
      </c>
      <c r="B362" s="1093" t="s">
        <v>270</v>
      </c>
      <c r="C362" s="1094" t="s">
        <v>302</v>
      </c>
      <c r="D362" s="1094" t="s">
        <v>669</v>
      </c>
      <c r="E362" s="1095" t="s">
        <v>304</v>
      </c>
      <c r="F362">
        <v>1</v>
      </c>
      <c r="G362" s="1096" t="s">
        <v>240</v>
      </c>
      <c r="H362" s="1097">
        <v>87515</v>
      </c>
      <c r="I362" s="1097">
        <v>153150</v>
      </c>
      <c r="J362" s="1097">
        <v>115381</v>
      </c>
      <c r="K362" s="1097">
        <v>201917</v>
      </c>
      <c r="L362" s="1097">
        <v>138373</v>
      </c>
      <c r="M362" s="1097">
        <v>242152</v>
      </c>
      <c r="N362" s="1097">
        <v>166832</v>
      </c>
      <c r="O362" s="1097">
        <v>291957</v>
      </c>
      <c r="P362" s="1097">
        <v>196763</v>
      </c>
      <c r="Q362" s="1097">
        <v>344336</v>
      </c>
      <c r="R362" s="1097">
        <v>215115</v>
      </c>
      <c r="S362" s="1097">
        <v>376452</v>
      </c>
      <c r="T362" s="1097">
        <v>231506</v>
      </c>
      <c r="U362" s="1097">
        <v>405136</v>
      </c>
    </row>
    <row r="363" spans="1:21" ht="21.95" customHeight="1">
      <c r="A363" s="1092">
        <v>3</v>
      </c>
      <c r="B363" s="1093" t="s">
        <v>270</v>
      </c>
      <c r="C363" s="1094" t="s">
        <v>302</v>
      </c>
      <c r="D363" s="1094" t="s">
        <v>669</v>
      </c>
      <c r="E363" s="1095" t="s">
        <v>304</v>
      </c>
      <c r="F363">
        <v>2</v>
      </c>
      <c r="G363" s="1096" t="s">
        <v>31</v>
      </c>
      <c r="H363" s="1097">
        <v>83042</v>
      </c>
      <c r="I363" s="1097">
        <v>145323</v>
      </c>
      <c r="J363" s="1097">
        <v>109783</v>
      </c>
      <c r="K363" s="1097">
        <v>192120</v>
      </c>
      <c r="L363" s="1097">
        <v>132033</v>
      </c>
      <c r="M363" s="1097">
        <v>231057</v>
      </c>
      <c r="N363" s="1097">
        <v>160091</v>
      </c>
      <c r="O363" s="1097">
        <v>280160</v>
      </c>
      <c r="P363" s="1097">
        <v>190641</v>
      </c>
      <c r="Q363" s="1097">
        <v>333622</v>
      </c>
      <c r="R363" s="1097">
        <v>210313</v>
      </c>
      <c r="S363" s="1097">
        <v>368047</v>
      </c>
      <c r="T363" s="1097">
        <v>228803</v>
      </c>
      <c r="U363" s="1097">
        <v>400405</v>
      </c>
    </row>
    <row r="364" spans="1:21" ht="21.95" customHeight="1">
      <c r="A364" s="1092">
        <v>3</v>
      </c>
      <c r="B364" s="1093" t="s">
        <v>270</v>
      </c>
      <c r="C364" s="1094" t="s">
        <v>302</v>
      </c>
      <c r="D364" s="1094" t="s">
        <v>669</v>
      </c>
      <c r="E364" s="1095" t="s">
        <v>304</v>
      </c>
      <c r="F364">
        <v>3</v>
      </c>
      <c r="G364" s="1096" t="s">
        <v>58</v>
      </c>
      <c r="H364" s="1097">
        <v>67649</v>
      </c>
      <c r="I364" s="1097">
        <v>118386</v>
      </c>
      <c r="J364" s="1097">
        <v>93378</v>
      </c>
      <c r="K364" s="1097">
        <v>163411</v>
      </c>
      <c r="L364" s="1097">
        <v>118341</v>
      </c>
      <c r="M364" s="1097">
        <v>207096</v>
      </c>
      <c r="N364" s="1097">
        <v>154362</v>
      </c>
      <c r="O364" s="1097">
        <v>270134</v>
      </c>
      <c r="P364" s="1097">
        <v>192392</v>
      </c>
      <c r="Q364" s="1097">
        <v>336686</v>
      </c>
      <c r="R364" s="1097">
        <v>216492</v>
      </c>
      <c r="S364" s="1097">
        <v>378860</v>
      </c>
      <c r="T364" s="1097">
        <v>240230</v>
      </c>
      <c r="U364" s="1097">
        <v>420403</v>
      </c>
    </row>
    <row r="365" spans="1:21" ht="21.95" customHeight="1">
      <c r="A365" s="1092">
        <v>3</v>
      </c>
      <c r="B365" s="1093" t="s">
        <v>270</v>
      </c>
      <c r="C365" s="1094" t="s">
        <v>302</v>
      </c>
      <c r="D365" s="1094" t="s">
        <v>669</v>
      </c>
      <c r="E365" s="1095" t="s">
        <v>304</v>
      </c>
      <c r="F365">
        <v>4</v>
      </c>
      <c r="G365" s="1096" t="s">
        <v>33</v>
      </c>
      <c r="H365" s="1097">
        <v>78782</v>
      </c>
      <c r="I365" s="1097">
        <v>126052</v>
      </c>
      <c r="J365" s="1097">
        <v>110295</v>
      </c>
      <c r="K365" s="1097">
        <v>176473</v>
      </c>
      <c r="L365" s="1097">
        <v>141808</v>
      </c>
      <c r="M365" s="1097">
        <v>226893</v>
      </c>
      <c r="N365" s="1097">
        <v>189078</v>
      </c>
      <c r="O365" s="1097">
        <v>302524</v>
      </c>
      <c r="P365" s="1097">
        <v>236347</v>
      </c>
      <c r="Q365" s="1097">
        <v>378155</v>
      </c>
      <c r="R365" s="1097">
        <v>267860</v>
      </c>
      <c r="S365" s="1097">
        <v>428576</v>
      </c>
      <c r="T365" s="1097">
        <v>299373</v>
      </c>
      <c r="U365" s="1097">
        <v>478997</v>
      </c>
    </row>
    <row r="366" spans="1:21" ht="22.5" customHeight="1">
      <c r="A366" s="1092">
        <v>3</v>
      </c>
      <c r="B366" s="1093" t="s">
        <v>270</v>
      </c>
      <c r="C366" s="1094" t="s">
        <v>302</v>
      </c>
      <c r="D366" s="1094" t="s">
        <v>669</v>
      </c>
      <c r="E366" s="1095" t="s">
        <v>305</v>
      </c>
      <c r="F366">
        <v>1</v>
      </c>
      <c r="G366" s="1096" t="s">
        <v>240</v>
      </c>
      <c r="H366" s="1097">
        <v>86966</v>
      </c>
      <c r="I366" s="1097">
        <v>152191</v>
      </c>
      <c r="J366" s="1097">
        <v>114710</v>
      </c>
      <c r="K366" s="1097">
        <v>200743</v>
      </c>
      <c r="L366" s="1097">
        <v>137651</v>
      </c>
      <c r="M366" s="1097">
        <v>240889</v>
      </c>
      <c r="N366" s="1097">
        <v>166104</v>
      </c>
      <c r="O366" s="1097">
        <v>290683</v>
      </c>
      <c r="P366" s="1097">
        <v>195934</v>
      </c>
      <c r="Q366" s="1097">
        <v>342885</v>
      </c>
      <c r="R366" s="1097">
        <v>214215</v>
      </c>
      <c r="S366" s="1097">
        <v>374877</v>
      </c>
      <c r="T366" s="1097">
        <v>230548</v>
      </c>
      <c r="U366" s="1097">
        <v>403458</v>
      </c>
    </row>
    <row r="367" spans="1:21" ht="21.95" customHeight="1">
      <c r="A367" s="1092">
        <v>3</v>
      </c>
      <c r="B367" s="1093" t="s">
        <v>270</v>
      </c>
      <c r="C367" s="1094" t="s">
        <v>302</v>
      </c>
      <c r="D367" s="1094" t="s">
        <v>669</v>
      </c>
      <c r="E367" s="1095" t="s">
        <v>305</v>
      </c>
      <c r="F367">
        <v>2</v>
      </c>
      <c r="G367" s="1096" t="s">
        <v>31</v>
      </c>
      <c r="H367" s="1097">
        <v>82451</v>
      </c>
      <c r="I367" s="1097">
        <v>144290</v>
      </c>
      <c r="J367" s="1097">
        <v>109060</v>
      </c>
      <c r="K367" s="1097">
        <v>190854</v>
      </c>
      <c r="L367" s="1097">
        <v>131251</v>
      </c>
      <c r="M367" s="1097">
        <v>229690</v>
      </c>
      <c r="N367" s="1097">
        <v>159300</v>
      </c>
      <c r="O367" s="1097">
        <v>278776</v>
      </c>
      <c r="P367" s="1097">
        <v>189755</v>
      </c>
      <c r="Q367" s="1097">
        <v>332071</v>
      </c>
      <c r="R367" s="1097">
        <v>209368</v>
      </c>
      <c r="S367" s="1097">
        <v>366394</v>
      </c>
      <c r="T367" s="1097">
        <v>227819</v>
      </c>
      <c r="U367" s="1097">
        <v>398683</v>
      </c>
    </row>
    <row r="368" spans="1:21" ht="21.95" customHeight="1">
      <c r="A368" s="1092">
        <v>3</v>
      </c>
      <c r="B368" s="1093" t="s">
        <v>270</v>
      </c>
      <c r="C368" s="1094" t="s">
        <v>302</v>
      </c>
      <c r="D368" s="1094" t="s">
        <v>669</v>
      </c>
      <c r="E368" s="1095" t="s">
        <v>305</v>
      </c>
      <c r="F368">
        <v>3</v>
      </c>
      <c r="G368" s="1096" t="s">
        <v>58</v>
      </c>
      <c r="H368" s="1097">
        <v>67058</v>
      </c>
      <c r="I368" s="1097">
        <v>117351</v>
      </c>
      <c r="J368" s="1097">
        <v>92538</v>
      </c>
      <c r="K368" s="1097">
        <v>161941</v>
      </c>
      <c r="L368" s="1097">
        <v>117245</v>
      </c>
      <c r="M368" s="1097">
        <v>205179</v>
      </c>
      <c r="N368" s="1097">
        <v>152869</v>
      </c>
      <c r="O368" s="1097">
        <v>267520</v>
      </c>
      <c r="P368" s="1097">
        <v>190520</v>
      </c>
      <c r="Q368" s="1097">
        <v>333410</v>
      </c>
      <c r="R368" s="1097">
        <v>214356</v>
      </c>
      <c r="S368" s="1097">
        <v>375122</v>
      </c>
      <c r="T368" s="1097">
        <v>237827</v>
      </c>
      <c r="U368" s="1097">
        <v>416197</v>
      </c>
    </row>
    <row r="369" spans="1:21" ht="21.95" customHeight="1">
      <c r="A369" s="1092">
        <v>3</v>
      </c>
      <c r="B369" s="1093" t="s">
        <v>270</v>
      </c>
      <c r="C369" s="1094" t="s">
        <v>302</v>
      </c>
      <c r="D369" s="1094" t="s">
        <v>669</v>
      </c>
      <c r="E369" s="1095" t="s">
        <v>305</v>
      </c>
      <c r="F369">
        <v>4</v>
      </c>
      <c r="G369" s="1096" t="s">
        <v>33</v>
      </c>
      <c r="H369" s="1097">
        <v>78377</v>
      </c>
      <c r="I369" s="1097">
        <v>125404</v>
      </c>
      <c r="J369" s="1097">
        <v>109728</v>
      </c>
      <c r="K369" s="1097">
        <v>175565</v>
      </c>
      <c r="L369" s="1097">
        <v>141079</v>
      </c>
      <c r="M369" s="1097">
        <v>225727</v>
      </c>
      <c r="N369" s="1097">
        <v>188106</v>
      </c>
      <c r="O369" s="1097">
        <v>300969</v>
      </c>
      <c r="P369" s="1097">
        <v>235132</v>
      </c>
      <c r="Q369" s="1097">
        <v>376211</v>
      </c>
      <c r="R369" s="1097">
        <v>266483</v>
      </c>
      <c r="S369" s="1097">
        <v>426373</v>
      </c>
      <c r="T369" s="1097">
        <v>297834</v>
      </c>
      <c r="U369" s="1097">
        <v>476534</v>
      </c>
    </row>
    <row r="370" spans="1:21" ht="22.5" customHeight="1">
      <c r="A370" s="1092">
        <v>3</v>
      </c>
      <c r="B370" s="1093" t="s">
        <v>270</v>
      </c>
      <c r="C370" s="1094" t="s">
        <v>302</v>
      </c>
      <c r="D370" s="1094" t="s">
        <v>669</v>
      </c>
      <c r="E370" s="1095" t="s">
        <v>306</v>
      </c>
      <c r="F370">
        <v>1</v>
      </c>
      <c r="G370" s="1096" t="s">
        <v>240</v>
      </c>
      <c r="H370" s="1097">
        <v>87593</v>
      </c>
      <c r="I370" s="1097">
        <v>153287</v>
      </c>
      <c r="J370" s="1097">
        <v>115450</v>
      </c>
      <c r="K370" s="1097">
        <v>202038</v>
      </c>
      <c r="L370" s="1097">
        <v>138401</v>
      </c>
      <c r="M370" s="1097">
        <v>242202</v>
      </c>
      <c r="N370" s="1097">
        <v>166774</v>
      </c>
      <c r="O370" s="1097">
        <v>291854</v>
      </c>
      <c r="P370" s="1097">
        <v>196675</v>
      </c>
      <c r="Q370" s="1097">
        <v>344181</v>
      </c>
      <c r="R370" s="1097">
        <v>215014</v>
      </c>
      <c r="S370" s="1097">
        <v>376274</v>
      </c>
      <c r="T370" s="1097">
        <v>231391</v>
      </c>
      <c r="U370" s="1097">
        <v>404934</v>
      </c>
    </row>
    <row r="371" spans="1:21" ht="21.95" customHeight="1">
      <c r="A371" s="1092">
        <v>3</v>
      </c>
      <c r="B371" s="1093" t="s">
        <v>270</v>
      </c>
      <c r="C371" s="1094" t="s">
        <v>302</v>
      </c>
      <c r="D371" s="1094" t="s">
        <v>669</v>
      </c>
      <c r="E371" s="1095" t="s">
        <v>306</v>
      </c>
      <c r="F371">
        <v>2</v>
      </c>
      <c r="G371" s="1096" t="s">
        <v>31</v>
      </c>
      <c r="H371" s="1097">
        <v>83162</v>
      </c>
      <c r="I371" s="1097">
        <v>145533</v>
      </c>
      <c r="J371" s="1097">
        <v>109904</v>
      </c>
      <c r="K371" s="1097">
        <v>192333</v>
      </c>
      <c r="L371" s="1097">
        <v>132120</v>
      </c>
      <c r="M371" s="1097">
        <v>231211</v>
      </c>
      <c r="N371" s="1097">
        <v>160095</v>
      </c>
      <c r="O371" s="1097">
        <v>280167</v>
      </c>
      <c r="P371" s="1097">
        <v>190610</v>
      </c>
      <c r="Q371" s="1097">
        <v>333567</v>
      </c>
      <c r="R371" s="1097">
        <v>210256</v>
      </c>
      <c r="S371" s="1097">
        <v>367948</v>
      </c>
      <c r="T371" s="1097">
        <v>228713</v>
      </c>
      <c r="U371" s="1097">
        <v>400247</v>
      </c>
    </row>
    <row r="372" spans="1:21" ht="21.95" customHeight="1">
      <c r="A372" s="1092">
        <v>3</v>
      </c>
      <c r="B372" s="1093" t="s">
        <v>270</v>
      </c>
      <c r="C372" s="1094" t="s">
        <v>302</v>
      </c>
      <c r="D372" s="1094" t="s">
        <v>669</v>
      </c>
      <c r="E372" s="1095" t="s">
        <v>306</v>
      </c>
      <c r="F372">
        <v>3</v>
      </c>
      <c r="G372" s="1096" t="s">
        <v>58</v>
      </c>
      <c r="H372" s="1097">
        <v>67819</v>
      </c>
      <c r="I372" s="1097">
        <v>118684</v>
      </c>
      <c r="J372" s="1097">
        <v>93628</v>
      </c>
      <c r="K372" s="1097">
        <v>163849</v>
      </c>
      <c r="L372" s="1097">
        <v>118679</v>
      </c>
      <c r="M372" s="1097">
        <v>207689</v>
      </c>
      <c r="N372" s="1097">
        <v>154845</v>
      </c>
      <c r="O372" s="1097">
        <v>270979</v>
      </c>
      <c r="P372" s="1097">
        <v>193001</v>
      </c>
      <c r="Q372" s="1097">
        <v>337752</v>
      </c>
      <c r="R372" s="1097">
        <v>217196</v>
      </c>
      <c r="S372" s="1097">
        <v>380094</v>
      </c>
      <c r="T372" s="1097">
        <v>241034</v>
      </c>
      <c r="U372" s="1097">
        <v>421810</v>
      </c>
    </row>
    <row r="373" spans="1:21" ht="21.95" customHeight="1">
      <c r="A373" s="1092">
        <v>3</v>
      </c>
      <c r="B373" s="1093" t="s">
        <v>270</v>
      </c>
      <c r="C373" s="1094" t="s">
        <v>302</v>
      </c>
      <c r="D373" s="1094" t="s">
        <v>669</v>
      </c>
      <c r="E373" s="1095" t="s">
        <v>306</v>
      </c>
      <c r="F373">
        <v>4</v>
      </c>
      <c r="G373" s="1096" t="s">
        <v>33</v>
      </c>
      <c r="H373" s="1097">
        <v>78795</v>
      </c>
      <c r="I373" s="1097">
        <v>126072</v>
      </c>
      <c r="J373" s="1097">
        <v>110313</v>
      </c>
      <c r="K373" s="1097">
        <v>176500</v>
      </c>
      <c r="L373" s="1097">
        <v>141831</v>
      </c>
      <c r="M373" s="1097">
        <v>226929</v>
      </c>
      <c r="N373" s="1097">
        <v>189107</v>
      </c>
      <c r="O373" s="1097">
        <v>302572</v>
      </c>
      <c r="P373" s="1097">
        <v>236384</v>
      </c>
      <c r="Q373" s="1097">
        <v>378215</v>
      </c>
      <c r="R373" s="1097">
        <v>267902</v>
      </c>
      <c r="S373" s="1097">
        <v>428644</v>
      </c>
      <c r="T373" s="1097">
        <v>299420</v>
      </c>
      <c r="U373" s="1097">
        <v>479072</v>
      </c>
    </row>
    <row r="374" spans="1:21" ht="22.5" customHeight="1">
      <c r="A374" s="1092">
        <v>3</v>
      </c>
      <c r="B374" s="1093" t="s">
        <v>270</v>
      </c>
      <c r="C374" s="1094" t="s">
        <v>302</v>
      </c>
      <c r="D374" s="1094" t="s">
        <v>669</v>
      </c>
      <c r="E374" s="1095" t="s">
        <v>307</v>
      </c>
      <c r="F374">
        <v>1</v>
      </c>
      <c r="G374" s="1096" t="s">
        <v>240</v>
      </c>
      <c r="H374" s="1097">
        <v>83754</v>
      </c>
      <c r="I374" s="1097">
        <v>146569</v>
      </c>
      <c r="J374" s="1097">
        <v>110566</v>
      </c>
      <c r="K374" s="1097">
        <v>193491</v>
      </c>
      <c r="L374" s="1097">
        <v>132826</v>
      </c>
      <c r="M374" s="1097">
        <v>232446</v>
      </c>
      <c r="N374" s="1097">
        <v>160537</v>
      </c>
      <c r="O374" s="1097">
        <v>280940</v>
      </c>
      <c r="P374" s="1097">
        <v>189419</v>
      </c>
      <c r="Q374" s="1097">
        <v>331484</v>
      </c>
      <c r="R374" s="1097">
        <v>207105</v>
      </c>
      <c r="S374" s="1097">
        <v>362433</v>
      </c>
      <c r="T374" s="1097">
        <v>222912</v>
      </c>
      <c r="U374" s="1097">
        <v>390096</v>
      </c>
    </row>
    <row r="375" spans="1:21" ht="21.95" customHeight="1">
      <c r="A375" s="1092">
        <v>3</v>
      </c>
      <c r="B375" s="1093" t="s">
        <v>270</v>
      </c>
      <c r="C375" s="1094" t="s">
        <v>302</v>
      </c>
      <c r="D375" s="1094" t="s">
        <v>669</v>
      </c>
      <c r="E375" s="1095" t="s">
        <v>307</v>
      </c>
      <c r="F375">
        <v>2</v>
      </c>
      <c r="G375" s="1096" t="s">
        <v>31</v>
      </c>
      <c r="H375" s="1097">
        <v>79281</v>
      </c>
      <c r="I375" s="1097">
        <v>138742</v>
      </c>
      <c r="J375" s="1097">
        <v>104968</v>
      </c>
      <c r="K375" s="1097">
        <v>183694</v>
      </c>
      <c r="L375" s="1097">
        <v>126486</v>
      </c>
      <c r="M375" s="1097">
        <v>221351</v>
      </c>
      <c r="N375" s="1097">
        <v>153796</v>
      </c>
      <c r="O375" s="1097">
        <v>269143</v>
      </c>
      <c r="P375" s="1097">
        <v>183297</v>
      </c>
      <c r="Q375" s="1097">
        <v>320770</v>
      </c>
      <c r="R375" s="1097">
        <v>202302</v>
      </c>
      <c r="S375" s="1097">
        <v>354029</v>
      </c>
      <c r="T375" s="1097">
        <v>220208</v>
      </c>
      <c r="U375" s="1097">
        <v>385365</v>
      </c>
    </row>
    <row r="376" spans="1:21" ht="21.95" customHeight="1">
      <c r="A376" s="1092">
        <v>3</v>
      </c>
      <c r="B376" s="1093" t="s">
        <v>270</v>
      </c>
      <c r="C376" s="1094" t="s">
        <v>302</v>
      </c>
      <c r="D376" s="1094" t="s">
        <v>669</v>
      </c>
      <c r="E376" s="1095" t="s">
        <v>307</v>
      </c>
      <c r="F376">
        <v>3</v>
      </c>
      <c r="G376" s="1096" t="s">
        <v>58</v>
      </c>
      <c r="H376" s="1097">
        <v>64282</v>
      </c>
      <c r="I376" s="1097">
        <v>112493</v>
      </c>
      <c r="J376" s="1097">
        <v>88664</v>
      </c>
      <c r="K376" s="1097">
        <v>155162</v>
      </c>
      <c r="L376" s="1097">
        <v>112280</v>
      </c>
      <c r="M376" s="1097">
        <v>196490</v>
      </c>
      <c r="N376" s="1097">
        <v>146281</v>
      </c>
      <c r="O376" s="1097">
        <v>255992</v>
      </c>
      <c r="P376" s="1097">
        <v>182291</v>
      </c>
      <c r="Q376" s="1097">
        <v>319009</v>
      </c>
      <c r="R376" s="1097">
        <v>205044</v>
      </c>
      <c r="S376" s="1097">
        <v>358827</v>
      </c>
      <c r="T376" s="1097">
        <v>227436</v>
      </c>
      <c r="U376" s="1097">
        <v>398012</v>
      </c>
    </row>
    <row r="377" spans="1:21" ht="21.95" customHeight="1">
      <c r="A377" s="1092">
        <v>3</v>
      </c>
      <c r="B377" s="1093" t="s">
        <v>270</v>
      </c>
      <c r="C377" s="1094" t="s">
        <v>302</v>
      </c>
      <c r="D377" s="1094" t="s">
        <v>669</v>
      </c>
      <c r="E377" s="1095" t="s">
        <v>307</v>
      </c>
      <c r="F377">
        <v>4</v>
      </c>
      <c r="G377" s="1096" t="s">
        <v>33</v>
      </c>
      <c r="H377" s="1097">
        <v>75641</v>
      </c>
      <c r="I377" s="1097">
        <v>121025</v>
      </c>
      <c r="J377" s="1097">
        <v>105897</v>
      </c>
      <c r="K377" s="1097">
        <v>169436</v>
      </c>
      <c r="L377" s="1097">
        <v>136154</v>
      </c>
      <c r="M377" s="1097">
        <v>217846</v>
      </c>
      <c r="N377" s="1097">
        <v>181538</v>
      </c>
      <c r="O377" s="1097">
        <v>290461</v>
      </c>
      <c r="P377" s="1097">
        <v>226923</v>
      </c>
      <c r="Q377" s="1097">
        <v>363076</v>
      </c>
      <c r="R377" s="1097">
        <v>257179</v>
      </c>
      <c r="S377" s="1097">
        <v>411487</v>
      </c>
      <c r="T377" s="1097">
        <v>287435</v>
      </c>
      <c r="U377" s="1097">
        <v>459897</v>
      </c>
    </row>
    <row r="378" spans="1:21" ht="22.5" customHeight="1">
      <c r="A378" s="1092">
        <v>3</v>
      </c>
      <c r="B378" s="1093" t="s">
        <v>270</v>
      </c>
      <c r="C378" s="1094" t="s">
        <v>302</v>
      </c>
      <c r="D378" s="1094" t="s">
        <v>669</v>
      </c>
      <c r="E378" s="1095" t="s">
        <v>308</v>
      </c>
      <c r="F378">
        <v>1</v>
      </c>
      <c r="G378" s="1096" t="s">
        <v>240</v>
      </c>
      <c r="H378" s="1097">
        <v>84851</v>
      </c>
      <c r="I378" s="1097">
        <v>148489</v>
      </c>
      <c r="J378" s="1097">
        <v>111908</v>
      </c>
      <c r="K378" s="1097">
        <v>195840</v>
      </c>
      <c r="L378" s="1097">
        <v>134270</v>
      </c>
      <c r="M378" s="1097">
        <v>234972</v>
      </c>
      <c r="N378" s="1097">
        <v>161993</v>
      </c>
      <c r="O378" s="1097">
        <v>283488</v>
      </c>
      <c r="P378" s="1097">
        <v>191078</v>
      </c>
      <c r="Q378" s="1097">
        <v>334386</v>
      </c>
      <c r="R378" s="1097">
        <v>208905</v>
      </c>
      <c r="S378" s="1097">
        <v>365583</v>
      </c>
      <c r="T378" s="1097">
        <v>224830</v>
      </c>
      <c r="U378" s="1097">
        <v>393452</v>
      </c>
    </row>
    <row r="379" spans="1:21" ht="21.95" customHeight="1">
      <c r="A379" s="1092">
        <v>3</v>
      </c>
      <c r="B379" s="1093" t="s">
        <v>270</v>
      </c>
      <c r="C379" s="1094" t="s">
        <v>302</v>
      </c>
      <c r="D379" s="1094" t="s">
        <v>669</v>
      </c>
      <c r="E379" s="1095" t="s">
        <v>308</v>
      </c>
      <c r="F379">
        <v>2</v>
      </c>
      <c r="G379" s="1096" t="s">
        <v>31</v>
      </c>
      <c r="H379" s="1097">
        <v>80461</v>
      </c>
      <c r="I379" s="1097">
        <v>140807</v>
      </c>
      <c r="J379" s="1097">
        <v>106415</v>
      </c>
      <c r="K379" s="1097">
        <v>186226</v>
      </c>
      <c r="L379" s="1097">
        <v>128048</v>
      </c>
      <c r="M379" s="1097">
        <v>224085</v>
      </c>
      <c r="N379" s="1097">
        <v>155378</v>
      </c>
      <c r="O379" s="1097">
        <v>271912</v>
      </c>
      <c r="P379" s="1097">
        <v>185070</v>
      </c>
      <c r="Q379" s="1097">
        <v>323873</v>
      </c>
      <c r="R379" s="1097">
        <v>204192</v>
      </c>
      <c r="S379" s="1097">
        <v>357335</v>
      </c>
      <c r="T379" s="1097">
        <v>222177</v>
      </c>
      <c r="U379" s="1097">
        <v>388809</v>
      </c>
    </row>
    <row r="380" spans="1:21" ht="21.95" customHeight="1">
      <c r="A380" s="1092">
        <v>3</v>
      </c>
      <c r="B380" s="1093" t="s">
        <v>270</v>
      </c>
      <c r="C380" s="1094" t="s">
        <v>302</v>
      </c>
      <c r="D380" s="1094" t="s">
        <v>669</v>
      </c>
      <c r="E380" s="1095" t="s">
        <v>308</v>
      </c>
      <c r="F380">
        <v>3</v>
      </c>
      <c r="G380" s="1096" t="s">
        <v>58</v>
      </c>
      <c r="H380" s="1097">
        <v>65464</v>
      </c>
      <c r="I380" s="1097">
        <v>114562</v>
      </c>
      <c r="J380" s="1097">
        <v>90344</v>
      </c>
      <c r="K380" s="1097">
        <v>158101</v>
      </c>
      <c r="L380" s="1097">
        <v>114472</v>
      </c>
      <c r="M380" s="1097">
        <v>200326</v>
      </c>
      <c r="N380" s="1097">
        <v>149268</v>
      </c>
      <c r="O380" s="1097">
        <v>261219</v>
      </c>
      <c r="P380" s="1097">
        <v>186034</v>
      </c>
      <c r="Q380" s="1097">
        <v>325560</v>
      </c>
      <c r="R380" s="1097">
        <v>209316</v>
      </c>
      <c r="S380" s="1097">
        <v>366302</v>
      </c>
      <c r="T380" s="1097">
        <v>232242</v>
      </c>
      <c r="U380" s="1097">
        <v>406424</v>
      </c>
    </row>
    <row r="381" spans="1:21" ht="21.95" customHeight="1">
      <c r="A381" s="1092">
        <v>3</v>
      </c>
      <c r="B381" s="1093" t="s">
        <v>270</v>
      </c>
      <c r="C381" s="1094" t="s">
        <v>302</v>
      </c>
      <c r="D381" s="1094" t="s">
        <v>669</v>
      </c>
      <c r="E381" s="1095" t="s">
        <v>308</v>
      </c>
      <c r="F381">
        <v>4</v>
      </c>
      <c r="G381" s="1096" t="s">
        <v>33</v>
      </c>
      <c r="H381" s="1097">
        <v>76451</v>
      </c>
      <c r="I381" s="1097">
        <v>122322</v>
      </c>
      <c r="J381" s="1097">
        <v>107031</v>
      </c>
      <c r="K381" s="1097">
        <v>171250</v>
      </c>
      <c r="L381" s="1097">
        <v>137612</v>
      </c>
      <c r="M381" s="1097">
        <v>220179</v>
      </c>
      <c r="N381" s="1097">
        <v>183483</v>
      </c>
      <c r="O381" s="1097">
        <v>293572</v>
      </c>
      <c r="P381" s="1097">
        <v>229353</v>
      </c>
      <c r="Q381" s="1097">
        <v>366965</v>
      </c>
      <c r="R381" s="1097">
        <v>259934</v>
      </c>
      <c r="S381" s="1097">
        <v>415894</v>
      </c>
      <c r="T381" s="1097">
        <v>290514</v>
      </c>
      <c r="U381" s="1097">
        <v>464822</v>
      </c>
    </row>
    <row r="382" spans="1:21" ht="22.5" customHeight="1">
      <c r="A382" s="1092">
        <v>3</v>
      </c>
      <c r="B382" s="1093" t="s">
        <v>270</v>
      </c>
      <c r="C382" s="1094" t="s">
        <v>302</v>
      </c>
      <c r="D382" s="1094" t="s">
        <v>669</v>
      </c>
      <c r="E382" s="1095" t="s">
        <v>309</v>
      </c>
      <c r="F382">
        <v>1</v>
      </c>
      <c r="G382" s="1096" t="s">
        <v>240</v>
      </c>
      <c r="H382" s="1097">
        <v>87593</v>
      </c>
      <c r="I382" s="1097">
        <v>153287</v>
      </c>
      <c r="J382" s="1097">
        <v>115450</v>
      </c>
      <c r="K382" s="1097">
        <v>202038</v>
      </c>
      <c r="L382" s="1097">
        <v>138401</v>
      </c>
      <c r="M382" s="1097">
        <v>242202</v>
      </c>
      <c r="N382" s="1097">
        <v>166774</v>
      </c>
      <c r="O382" s="1097">
        <v>291854</v>
      </c>
      <c r="P382" s="1097">
        <v>196675</v>
      </c>
      <c r="Q382" s="1097">
        <v>344181</v>
      </c>
      <c r="R382" s="1097">
        <v>215014</v>
      </c>
      <c r="S382" s="1097">
        <v>376274</v>
      </c>
      <c r="T382" s="1097">
        <v>231391</v>
      </c>
      <c r="U382" s="1097">
        <v>404934</v>
      </c>
    </row>
    <row r="383" spans="1:21" ht="21.95" customHeight="1">
      <c r="A383" s="1092">
        <v>3</v>
      </c>
      <c r="B383" s="1093" t="s">
        <v>270</v>
      </c>
      <c r="C383" s="1094" t="s">
        <v>302</v>
      </c>
      <c r="D383" s="1094" t="s">
        <v>669</v>
      </c>
      <c r="E383" s="1095" t="s">
        <v>309</v>
      </c>
      <c r="F383">
        <v>2</v>
      </c>
      <c r="G383" s="1096" t="s">
        <v>31</v>
      </c>
      <c r="H383" s="1097">
        <v>83162</v>
      </c>
      <c r="I383" s="1097">
        <v>145533</v>
      </c>
      <c r="J383" s="1097">
        <v>109904</v>
      </c>
      <c r="K383" s="1097">
        <v>192333</v>
      </c>
      <c r="L383" s="1097">
        <v>132120</v>
      </c>
      <c r="M383" s="1097">
        <v>231211</v>
      </c>
      <c r="N383" s="1097">
        <v>160095</v>
      </c>
      <c r="O383" s="1097">
        <v>280167</v>
      </c>
      <c r="P383" s="1097">
        <v>190610</v>
      </c>
      <c r="Q383" s="1097">
        <v>333567</v>
      </c>
      <c r="R383" s="1097">
        <v>210256</v>
      </c>
      <c r="S383" s="1097">
        <v>367948</v>
      </c>
      <c r="T383" s="1097">
        <v>228713</v>
      </c>
      <c r="U383" s="1097">
        <v>400247</v>
      </c>
    </row>
    <row r="384" spans="1:21" ht="21.95" customHeight="1">
      <c r="A384" s="1092">
        <v>3</v>
      </c>
      <c r="B384" s="1093" t="s">
        <v>270</v>
      </c>
      <c r="C384" s="1094" t="s">
        <v>302</v>
      </c>
      <c r="D384" s="1094" t="s">
        <v>669</v>
      </c>
      <c r="E384" s="1095" t="s">
        <v>309</v>
      </c>
      <c r="F384">
        <v>3</v>
      </c>
      <c r="G384" s="1096" t="s">
        <v>58</v>
      </c>
      <c r="H384" s="1097">
        <v>67819</v>
      </c>
      <c r="I384" s="1097">
        <v>118684</v>
      </c>
      <c r="J384" s="1097">
        <v>93628</v>
      </c>
      <c r="K384" s="1097">
        <v>163849</v>
      </c>
      <c r="L384" s="1097">
        <v>118679</v>
      </c>
      <c r="M384" s="1097">
        <v>207689</v>
      </c>
      <c r="N384" s="1097">
        <v>154845</v>
      </c>
      <c r="O384" s="1097">
        <v>270979</v>
      </c>
      <c r="P384" s="1097">
        <v>193001</v>
      </c>
      <c r="Q384" s="1097">
        <v>337752</v>
      </c>
      <c r="R384" s="1097">
        <v>217196</v>
      </c>
      <c r="S384" s="1097">
        <v>380094</v>
      </c>
      <c r="T384" s="1097">
        <v>241034</v>
      </c>
      <c r="U384" s="1097">
        <v>421810</v>
      </c>
    </row>
    <row r="385" spans="1:21" ht="21.95" customHeight="1">
      <c r="A385" s="1092">
        <v>3</v>
      </c>
      <c r="B385" s="1093" t="s">
        <v>270</v>
      </c>
      <c r="C385" s="1094" t="s">
        <v>302</v>
      </c>
      <c r="D385" s="1094" t="s">
        <v>669</v>
      </c>
      <c r="E385" s="1095" t="s">
        <v>309</v>
      </c>
      <c r="F385">
        <v>4</v>
      </c>
      <c r="G385" s="1096" t="s">
        <v>33</v>
      </c>
      <c r="H385" s="1097">
        <v>78795</v>
      </c>
      <c r="I385" s="1097">
        <v>126072</v>
      </c>
      <c r="J385" s="1097">
        <v>110313</v>
      </c>
      <c r="K385" s="1097">
        <v>176500</v>
      </c>
      <c r="L385" s="1097">
        <v>141831</v>
      </c>
      <c r="M385" s="1097">
        <v>226929</v>
      </c>
      <c r="N385" s="1097">
        <v>189107</v>
      </c>
      <c r="O385" s="1097">
        <v>302572</v>
      </c>
      <c r="P385" s="1097">
        <v>236384</v>
      </c>
      <c r="Q385" s="1097">
        <v>378215</v>
      </c>
      <c r="R385" s="1097">
        <v>267902</v>
      </c>
      <c r="S385" s="1097">
        <v>428644</v>
      </c>
      <c r="T385" s="1097">
        <v>299420</v>
      </c>
      <c r="U385" s="1097">
        <v>479072</v>
      </c>
    </row>
    <row r="386" spans="1:21" ht="22.5" customHeight="1">
      <c r="A386" s="1092">
        <v>3</v>
      </c>
      <c r="B386" s="1093" t="s">
        <v>270</v>
      </c>
      <c r="C386" s="1094" t="s">
        <v>302</v>
      </c>
      <c r="D386" s="1094" t="s">
        <v>669</v>
      </c>
      <c r="E386" s="1095" t="s">
        <v>310</v>
      </c>
      <c r="F386">
        <v>1</v>
      </c>
      <c r="G386" s="1096" t="s">
        <v>240</v>
      </c>
      <c r="H386" s="1097">
        <v>85791</v>
      </c>
      <c r="I386" s="1097">
        <v>150134</v>
      </c>
      <c r="J386" s="1097">
        <v>113112</v>
      </c>
      <c r="K386" s="1097">
        <v>197946</v>
      </c>
      <c r="L386" s="1097">
        <v>135657</v>
      </c>
      <c r="M386" s="1097">
        <v>237399</v>
      </c>
      <c r="N386" s="1097">
        <v>163567</v>
      </c>
      <c r="O386" s="1097">
        <v>286242</v>
      </c>
      <c r="P386" s="1097">
        <v>192914</v>
      </c>
      <c r="Q386" s="1097">
        <v>337600</v>
      </c>
      <c r="R386" s="1097">
        <v>210907</v>
      </c>
      <c r="S386" s="1097">
        <v>369088</v>
      </c>
      <c r="T386" s="1097">
        <v>226978</v>
      </c>
      <c r="U386" s="1097">
        <v>397212</v>
      </c>
    </row>
    <row r="387" spans="1:21" ht="21.95" customHeight="1">
      <c r="A387" s="1092">
        <v>3</v>
      </c>
      <c r="B387" s="1093" t="s">
        <v>270</v>
      </c>
      <c r="C387" s="1094" t="s">
        <v>302</v>
      </c>
      <c r="D387" s="1094" t="s">
        <v>669</v>
      </c>
      <c r="E387" s="1095" t="s">
        <v>310</v>
      </c>
      <c r="F387">
        <v>2</v>
      </c>
      <c r="G387" s="1096" t="s">
        <v>31</v>
      </c>
      <c r="H387" s="1097">
        <v>81402</v>
      </c>
      <c r="I387" s="1097">
        <v>142453</v>
      </c>
      <c r="J387" s="1097">
        <v>107618</v>
      </c>
      <c r="K387" s="1097">
        <v>188332</v>
      </c>
      <c r="L387" s="1097">
        <v>129435</v>
      </c>
      <c r="M387" s="1097">
        <v>226511</v>
      </c>
      <c r="N387" s="1097">
        <v>156952</v>
      </c>
      <c r="O387" s="1097">
        <v>274666</v>
      </c>
      <c r="P387" s="1097">
        <v>186906</v>
      </c>
      <c r="Q387" s="1097">
        <v>327086</v>
      </c>
      <c r="R387" s="1097">
        <v>206194</v>
      </c>
      <c r="S387" s="1097">
        <v>360840</v>
      </c>
      <c r="T387" s="1097">
        <v>224325</v>
      </c>
      <c r="U387" s="1097">
        <v>392569</v>
      </c>
    </row>
    <row r="388" spans="1:21" ht="21.95" customHeight="1">
      <c r="A388" s="1092">
        <v>3</v>
      </c>
      <c r="B388" s="1093" t="s">
        <v>270</v>
      </c>
      <c r="C388" s="1094" t="s">
        <v>302</v>
      </c>
      <c r="D388" s="1094" t="s">
        <v>669</v>
      </c>
      <c r="E388" s="1095" t="s">
        <v>310</v>
      </c>
      <c r="F388">
        <v>3</v>
      </c>
      <c r="G388" s="1096" t="s">
        <v>58</v>
      </c>
      <c r="H388" s="1097">
        <v>66306</v>
      </c>
      <c r="I388" s="1097">
        <v>116035</v>
      </c>
      <c r="J388" s="1097">
        <v>91522</v>
      </c>
      <c r="K388" s="1097">
        <v>160164</v>
      </c>
      <c r="L388" s="1097">
        <v>115987</v>
      </c>
      <c r="M388" s="1097">
        <v>202978</v>
      </c>
      <c r="N388" s="1097">
        <v>151288</v>
      </c>
      <c r="O388" s="1097">
        <v>264754</v>
      </c>
      <c r="P388" s="1097">
        <v>188560</v>
      </c>
      <c r="Q388" s="1097">
        <v>329980</v>
      </c>
      <c r="R388" s="1097">
        <v>212177</v>
      </c>
      <c r="S388" s="1097">
        <v>371311</v>
      </c>
      <c r="T388" s="1097">
        <v>235441</v>
      </c>
      <c r="U388" s="1097">
        <v>412022</v>
      </c>
    </row>
    <row r="389" spans="1:21" ht="21.95" customHeight="1">
      <c r="A389" s="1092">
        <v>3</v>
      </c>
      <c r="B389" s="1093" t="s">
        <v>270</v>
      </c>
      <c r="C389" s="1094" t="s">
        <v>302</v>
      </c>
      <c r="D389" s="1094" t="s">
        <v>669</v>
      </c>
      <c r="E389" s="1095" t="s">
        <v>310</v>
      </c>
      <c r="F389">
        <v>4</v>
      </c>
      <c r="G389" s="1096" t="s">
        <v>33</v>
      </c>
      <c r="H389" s="1097">
        <v>77236</v>
      </c>
      <c r="I389" s="1097">
        <v>123578</v>
      </c>
      <c r="J389" s="1097">
        <v>108131</v>
      </c>
      <c r="K389" s="1097">
        <v>173010</v>
      </c>
      <c r="L389" s="1097">
        <v>139026</v>
      </c>
      <c r="M389" s="1097">
        <v>222441</v>
      </c>
      <c r="N389" s="1097">
        <v>185367</v>
      </c>
      <c r="O389" s="1097">
        <v>296588</v>
      </c>
      <c r="P389" s="1097">
        <v>231709</v>
      </c>
      <c r="Q389" s="1097">
        <v>370735</v>
      </c>
      <c r="R389" s="1097">
        <v>262604</v>
      </c>
      <c r="S389" s="1097">
        <v>420166</v>
      </c>
      <c r="T389" s="1097">
        <v>293498</v>
      </c>
      <c r="U389" s="1097">
        <v>469597</v>
      </c>
    </row>
    <row r="390" spans="1:21" ht="22.5" customHeight="1">
      <c r="A390" s="1092">
        <v>4</v>
      </c>
      <c r="B390" s="1093" t="s">
        <v>311</v>
      </c>
      <c r="C390" s="1094" t="s">
        <v>312</v>
      </c>
      <c r="D390" s="1094" t="s">
        <v>670</v>
      </c>
      <c r="E390" s="1095" t="s">
        <v>313</v>
      </c>
      <c r="F390">
        <v>1</v>
      </c>
      <c r="G390" s="1096" t="s">
        <v>240</v>
      </c>
      <c r="H390" s="1097">
        <v>74135</v>
      </c>
      <c r="I390" s="1097">
        <v>129737</v>
      </c>
      <c r="J390" s="1097">
        <v>97524</v>
      </c>
      <c r="K390" s="1097">
        <v>170667</v>
      </c>
      <c r="L390" s="1097">
        <v>116610</v>
      </c>
      <c r="M390" s="1097">
        <v>204067</v>
      </c>
      <c r="N390" s="1097">
        <v>139998</v>
      </c>
      <c r="O390" s="1097">
        <v>244996</v>
      </c>
      <c r="P390" s="1097">
        <v>164992</v>
      </c>
      <c r="Q390" s="1097">
        <v>288735</v>
      </c>
      <c r="R390" s="1097">
        <v>180351</v>
      </c>
      <c r="S390" s="1097">
        <v>315615</v>
      </c>
      <c r="T390" s="1097">
        <v>194053</v>
      </c>
      <c r="U390" s="1097">
        <v>339594</v>
      </c>
    </row>
    <row r="391" spans="1:21" ht="21.95" customHeight="1">
      <c r="A391" s="1092">
        <v>4</v>
      </c>
      <c r="B391" s="1093" t="s">
        <v>311</v>
      </c>
      <c r="C391" s="1094" t="s">
        <v>312</v>
      </c>
      <c r="D391" s="1094" t="s">
        <v>670</v>
      </c>
      <c r="E391" s="1095" t="s">
        <v>313</v>
      </c>
      <c r="F391">
        <v>2</v>
      </c>
      <c r="G391" s="1096" t="s">
        <v>31</v>
      </c>
      <c r="H391" s="1097">
        <v>70639</v>
      </c>
      <c r="I391" s="1097">
        <v>123617</v>
      </c>
      <c r="J391" s="1097">
        <v>93147</v>
      </c>
      <c r="K391" s="1097">
        <v>163008</v>
      </c>
      <c r="L391" s="1097">
        <v>111654</v>
      </c>
      <c r="M391" s="1097">
        <v>195394</v>
      </c>
      <c r="N391" s="1097">
        <v>134728</v>
      </c>
      <c r="O391" s="1097">
        <v>235774</v>
      </c>
      <c r="P391" s="1097">
        <v>160206</v>
      </c>
      <c r="Q391" s="1097">
        <v>280360</v>
      </c>
      <c r="R391" s="1097">
        <v>176597</v>
      </c>
      <c r="S391" s="1097">
        <v>309045</v>
      </c>
      <c r="T391" s="1097">
        <v>191940</v>
      </c>
      <c r="U391" s="1097">
        <v>335895</v>
      </c>
    </row>
    <row r="392" spans="1:21" ht="21.95" customHeight="1">
      <c r="A392" s="1092">
        <v>4</v>
      </c>
      <c r="B392" s="1093" t="s">
        <v>311</v>
      </c>
      <c r="C392" s="1094" t="s">
        <v>312</v>
      </c>
      <c r="D392" s="1094" t="s">
        <v>670</v>
      </c>
      <c r="E392" s="1095" t="s">
        <v>313</v>
      </c>
      <c r="F392">
        <v>3</v>
      </c>
      <c r="G392" s="1096" t="s">
        <v>58</v>
      </c>
      <c r="H392" s="1097">
        <v>58007</v>
      </c>
      <c r="I392" s="1097">
        <v>101511</v>
      </c>
      <c r="J392" s="1097">
        <v>80169</v>
      </c>
      <c r="K392" s="1097">
        <v>140295</v>
      </c>
      <c r="L392" s="1097">
        <v>101732</v>
      </c>
      <c r="M392" s="1097">
        <v>178032</v>
      </c>
      <c r="N392" s="1097">
        <v>132965</v>
      </c>
      <c r="O392" s="1097">
        <v>232689</v>
      </c>
      <c r="P392" s="1097">
        <v>165768</v>
      </c>
      <c r="Q392" s="1097">
        <v>290094</v>
      </c>
      <c r="R392" s="1097">
        <v>186657</v>
      </c>
      <c r="S392" s="1097">
        <v>326650</v>
      </c>
      <c r="T392" s="1097">
        <v>207264</v>
      </c>
      <c r="U392" s="1097">
        <v>362711</v>
      </c>
    </row>
    <row r="393" spans="1:21" ht="21.95" customHeight="1">
      <c r="A393" s="1092">
        <v>4</v>
      </c>
      <c r="B393" s="1093" t="s">
        <v>311</v>
      </c>
      <c r="C393" s="1094" t="s">
        <v>312</v>
      </c>
      <c r="D393" s="1094" t="s">
        <v>670</v>
      </c>
      <c r="E393" s="1095" t="s">
        <v>313</v>
      </c>
      <c r="F393">
        <v>4</v>
      </c>
      <c r="G393" s="1096" t="s">
        <v>33</v>
      </c>
      <c r="H393" s="1097">
        <v>66367</v>
      </c>
      <c r="I393" s="1097">
        <v>106187</v>
      </c>
      <c r="J393" s="1097">
        <v>92914</v>
      </c>
      <c r="K393" s="1097">
        <v>148662</v>
      </c>
      <c r="L393" s="1097">
        <v>119460</v>
      </c>
      <c r="M393" s="1097">
        <v>191137</v>
      </c>
      <c r="N393" s="1097">
        <v>159281</v>
      </c>
      <c r="O393" s="1097">
        <v>254849</v>
      </c>
      <c r="P393" s="1097">
        <v>199101</v>
      </c>
      <c r="Q393" s="1097">
        <v>318561</v>
      </c>
      <c r="R393" s="1097">
        <v>225648</v>
      </c>
      <c r="S393" s="1097">
        <v>361036</v>
      </c>
      <c r="T393" s="1097">
        <v>252194</v>
      </c>
      <c r="U393" s="1097">
        <v>403511</v>
      </c>
    </row>
    <row r="394" spans="1:21" ht="22.5" customHeight="1">
      <c r="A394" s="1092">
        <v>4</v>
      </c>
      <c r="B394" s="1093" t="s">
        <v>311</v>
      </c>
      <c r="C394" s="1094" t="s">
        <v>312</v>
      </c>
      <c r="D394" s="1094" t="s">
        <v>670</v>
      </c>
      <c r="E394" s="1095" t="s">
        <v>314</v>
      </c>
      <c r="F394">
        <v>1</v>
      </c>
      <c r="G394" s="1096" t="s">
        <v>240</v>
      </c>
      <c r="H394" s="1097">
        <v>67554</v>
      </c>
      <c r="I394" s="1097">
        <v>118220</v>
      </c>
      <c r="J394" s="1097">
        <v>89098</v>
      </c>
      <c r="K394" s="1097">
        <v>155921</v>
      </c>
      <c r="L394" s="1097">
        <v>106904</v>
      </c>
      <c r="M394" s="1097">
        <v>187081</v>
      </c>
      <c r="N394" s="1097">
        <v>128981</v>
      </c>
      <c r="O394" s="1097">
        <v>225716</v>
      </c>
      <c r="P394" s="1097">
        <v>152139</v>
      </c>
      <c r="Q394" s="1097">
        <v>266244</v>
      </c>
      <c r="R394" s="1097">
        <v>166333</v>
      </c>
      <c r="S394" s="1097">
        <v>291083</v>
      </c>
      <c r="T394" s="1097">
        <v>179014</v>
      </c>
      <c r="U394" s="1097">
        <v>313274</v>
      </c>
    </row>
    <row r="395" spans="1:21" ht="21.95" customHeight="1">
      <c r="A395" s="1092">
        <v>4</v>
      </c>
      <c r="B395" s="1093" t="s">
        <v>311</v>
      </c>
      <c r="C395" s="1094" t="s">
        <v>312</v>
      </c>
      <c r="D395" s="1094" t="s">
        <v>670</v>
      </c>
      <c r="E395" s="1095" t="s">
        <v>314</v>
      </c>
      <c r="F395">
        <v>2</v>
      </c>
      <c r="G395" s="1096" t="s">
        <v>31</v>
      </c>
      <c r="H395" s="1097">
        <v>64057</v>
      </c>
      <c r="I395" s="1097">
        <v>112100</v>
      </c>
      <c r="J395" s="1097">
        <v>84721</v>
      </c>
      <c r="K395" s="1097">
        <v>148262</v>
      </c>
      <c r="L395" s="1097">
        <v>101947</v>
      </c>
      <c r="M395" s="1097">
        <v>178408</v>
      </c>
      <c r="N395" s="1097">
        <v>123711</v>
      </c>
      <c r="O395" s="1097">
        <v>216494</v>
      </c>
      <c r="P395" s="1097">
        <v>147353</v>
      </c>
      <c r="Q395" s="1097">
        <v>257868</v>
      </c>
      <c r="R395" s="1097">
        <v>162579</v>
      </c>
      <c r="S395" s="1097">
        <v>284513</v>
      </c>
      <c r="T395" s="1097">
        <v>176900</v>
      </c>
      <c r="U395" s="1097">
        <v>309575</v>
      </c>
    </row>
    <row r="396" spans="1:21" ht="21.95" customHeight="1">
      <c r="A396" s="1092">
        <v>4</v>
      </c>
      <c r="B396" s="1093" t="s">
        <v>311</v>
      </c>
      <c r="C396" s="1094" t="s">
        <v>312</v>
      </c>
      <c r="D396" s="1094" t="s">
        <v>670</v>
      </c>
      <c r="E396" s="1095" t="s">
        <v>314</v>
      </c>
      <c r="F396">
        <v>3</v>
      </c>
      <c r="G396" s="1096" t="s">
        <v>58</v>
      </c>
      <c r="H396" s="1097">
        <v>52114</v>
      </c>
      <c r="I396" s="1097">
        <v>91200</v>
      </c>
      <c r="J396" s="1097">
        <v>71920</v>
      </c>
      <c r="K396" s="1097">
        <v>125859</v>
      </c>
      <c r="L396" s="1097">
        <v>91126</v>
      </c>
      <c r="M396" s="1097">
        <v>159471</v>
      </c>
      <c r="N396" s="1097">
        <v>118824</v>
      </c>
      <c r="O396" s="1097">
        <v>207942</v>
      </c>
      <c r="P396" s="1097">
        <v>148092</v>
      </c>
      <c r="Q396" s="1097">
        <v>259160</v>
      </c>
      <c r="R396" s="1097">
        <v>166623</v>
      </c>
      <c r="S396" s="1097">
        <v>291591</v>
      </c>
      <c r="T396" s="1097">
        <v>184873</v>
      </c>
      <c r="U396" s="1097">
        <v>323528</v>
      </c>
    </row>
    <row r="397" spans="1:21" ht="21.95" customHeight="1">
      <c r="A397" s="1092">
        <v>4</v>
      </c>
      <c r="B397" s="1093" t="s">
        <v>311</v>
      </c>
      <c r="C397" s="1094" t="s">
        <v>312</v>
      </c>
      <c r="D397" s="1094" t="s">
        <v>670</v>
      </c>
      <c r="E397" s="1095" t="s">
        <v>314</v>
      </c>
      <c r="F397">
        <v>4</v>
      </c>
      <c r="G397" s="1096" t="s">
        <v>33</v>
      </c>
      <c r="H397" s="1097">
        <v>60869</v>
      </c>
      <c r="I397" s="1097">
        <v>97391</v>
      </c>
      <c r="J397" s="1097">
        <v>85217</v>
      </c>
      <c r="K397" s="1097">
        <v>136347</v>
      </c>
      <c r="L397" s="1097">
        <v>109565</v>
      </c>
      <c r="M397" s="1097">
        <v>175304</v>
      </c>
      <c r="N397" s="1097">
        <v>146086</v>
      </c>
      <c r="O397" s="1097">
        <v>233738</v>
      </c>
      <c r="P397" s="1097">
        <v>182608</v>
      </c>
      <c r="Q397" s="1097">
        <v>292173</v>
      </c>
      <c r="R397" s="1097">
        <v>206956</v>
      </c>
      <c r="S397" s="1097">
        <v>331129</v>
      </c>
      <c r="T397" s="1097">
        <v>231303</v>
      </c>
      <c r="U397" s="1097">
        <v>370085</v>
      </c>
    </row>
    <row r="398" spans="1:21" ht="22.5" customHeight="1">
      <c r="A398" s="1092">
        <v>4</v>
      </c>
      <c r="B398" s="1093" t="s">
        <v>311</v>
      </c>
      <c r="C398" s="1094" t="s">
        <v>312</v>
      </c>
      <c r="D398" s="1094" t="s">
        <v>670</v>
      </c>
      <c r="E398" s="1095" t="s">
        <v>315</v>
      </c>
      <c r="F398">
        <v>1</v>
      </c>
      <c r="G398" s="1096" t="s">
        <v>240</v>
      </c>
      <c r="H398" s="1097">
        <v>65974</v>
      </c>
      <c r="I398" s="1097">
        <v>115454</v>
      </c>
      <c r="J398" s="1097">
        <v>86874</v>
      </c>
      <c r="K398" s="1097">
        <v>152029</v>
      </c>
      <c r="L398" s="1097">
        <v>104013</v>
      </c>
      <c r="M398" s="1097">
        <v>182023</v>
      </c>
      <c r="N398" s="1097">
        <v>125112</v>
      </c>
      <c r="O398" s="1097">
        <v>218947</v>
      </c>
      <c r="P398" s="1097">
        <v>147498</v>
      </c>
      <c r="Q398" s="1097">
        <v>258122</v>
      </c>
      <c r="R398" s="1097">
        <v>161241</v>
      </c>
      <c r="S398" s="1097">
        <v>282171</v>
      </c>
      <c r="T398" s="1097">
        <v>173507</v>
      </c>
      <c r="U398" s="1097">
        <v>303637</v>
      </c>
    </row>
    <row r="399" spans="1:21" ht="21.95" customHeight="1">
      <c r="A399" s="1092">
        <v>4</v>
      </c>
      <c r="B399" s="1093" t="s">
        <v>311</v>
      </c>
      <c r="C399" s="1094" t="s">
        <v>312</v>
      </c>
      <c r="D399" s="1094" t="s">
        <v>670</v>
      </c>
      <c r="E399" s="1095" t="s">
        <v>315</v>
      </c>
      <c r="F399">
        <v>2</v>
      </c>
      <c r="G399" s="1096" t="s">
        <v>31</v>
      </c>
      <c r="H399" s="1097">
        <v>62746</v>
      </c>
      <c r="I399" s="1097">
        <v>109805</v>
      </c>
      <c r="J399" s="1097">
        <v>82834</v>
      </c>
      <c r="K399" s="1097">
        <v>144959</v>
      </c>
      <c r="L399" s="1097">
        <v>99438</v>
      </c>
      <c r="M399" s="1097">
        <v>174017</v>
      </c>
      <c r="N399" s="1097">
        <v>120248</v>
      </c>
      <c r="O399" s="1097">
        <v>210434</v>
      </c>
      <c r="P399" s="1097">
        <v>143080</v>
      </c>
      <c r="Q399" s="1097">
        <v>250390</v>
      </c>
      <c r="R399" s="1097">
        <v>157775</v>
      </c>
      <c r="S399" s="1097">
        <v>276106</v>
      </c>
      <c r="T399" s="1097">
        <v>171556</v>
      </c>
      <c r="U399" s="1097">
        <v>300223</v>
      </c>
    </row>
    <row r="400" spans="1:21" ht="21.95" customHeight="1">
      <c r="A400" s="1092">
        <v>4</v>
      </c>
      <c r="B400" s="1093" t="s">
        <v>311</v>
      </c>
      <c r="C400" s="1094" t="s">
        <v>312</v>
      </c>
      <c r="D400" s="1094" t="s">
        <v>670</v>
      </c>
      <c r="E400" s="1095" t="s">
        <v>315</v>
      </c>
      <c r="F400">
        <v>3</v>
      </c>
      <c r="G400" s="1096" t="s">
        <v>58</v>
      </c>
      <c r="H400" s="1097">
        <v>51343</v>
      </c>
      <c r="I400" s="1097">
        <v>89850</v>
      </c>
      <c r="J400" s="1097">
        <v>70920</v>
      </c>
      <c r="K400" s="1097">
        <v>124110</v>
      </c>
      <c r="L400" s="1097">
        <v>89944</v>
      </c>
      <c r="M400" s="1097">
        <v>157402</v>
      </c>
      <c r="N400" s="1097">
        <v>117454</v>
      </c>
      <c r="O400" s="1097">
        <v>205544</v>
      </c>
      <c r="P400" s="1097">
        <v>146412</v>
      </c>
      <c r="Q400" s="1097">
        <v>256222</v>
      </c>
      <c r="R400" s="1097">
        <v>164814</v>
      </c>
      <c r="S400" s="1097">
        <v>288424</v>
      </c>
      <c r="T400" s="1097">
        <v>182954</v>
      </c>
      <c r="U400" s="1097">
        <v>320170</v>
      </c>
    </row>
    <row r="401" spans="1:21" ht="21.95" customHeight="1">
      <c r="A401" s="1092">
        <v>4</v>
      </c>
      <c r="B401" s="1093" t="s">
        <v>311</v>
      </c>
      <c r="C401" s="1094" t="s">
        <v>312</v>
      </c>
      <c r="D401" s="1094" t="s">
        <v>670</v>
      </c>
      <c r="E401" s="1095" t="s">
        <v>315</v>
      </c>
      <c r="F401">
        <v>4</v>
      </c>
      <c r="G401" s="1096" t="s">
        <v>33</v>
      </c>
      <c r="H401" s="1097">
        <v>59208</v>
      </c>
      <c r="I401" s="1097">
        <v>94732</v>
      </c>
      <c r="J401" s="1097">
        <v>82891</v>
      </c>
      <c r="K401" s="1097">
        <v>132625</v>
      </c>
      <c r="L401" s="1097">
        <v>106574</v>
      </c>
      <c r="M401" s="1097">
        <v>170518</v>
      </c>
      <c r="N401" s="1097">
        <v>142099</v>
      </c>
      <c r="O401" s="1097">
        <v>227358</v>
      </c>
      <c r="P401" s="1097">
        <v>177623</v>
      </c>
      <c r="Q401" s="1097">
        <v>284197</v>
      </c>
      <c r="R401" s="1097">
        <v>201306</v>
      </c>
      <c r="S401" s="1097">
        <v>322090</v>
      </c>
      <c r="T401" s="1097">
        <v>224989</v>
      </c>
      <c r="U401" s="1097">
        <v>359983</v>
      </c>
    </row>
    <row r="402" spans="1:21" ht="22.5" customHeight="1">
      <c r="A402" s="1092">
        <v>4</v>
      </c>
      <c r="B402" s="1093" t="s">
        <v>311</v>
      </c>
      <c r="C402" s="1094" t="s">
        <v>312</v>
      </c>
      <c r="D402" s="1094" t="s">
        <v>670</v>
      </c>
      <c r="E402" s="1095" t="s">
        <v>316</v>
      </c>
      <c r="F402">
        <v>1</v>
      </c>
      <c r="G402" s="1096" t="s">
        <v>240</v>
      </c>
      <c r="H402" s="1097">
        <v>73915</v>
      </c>
      <c r="I402" s="1097">
        <v>129352</v>
      </c>
      <c r="J402" s="1097">
        <v>97299</v>
      </c>
      <c r="K402" s="1097">
        <v>170274</v>
      </c>
      <c r="L402" s="1097">
        <v>116445</v>
      </c>
      <c r="M402" s="1097">
        <v>203779</v>
      </c>
      <c r="N402" s="1097">
        <v>139979</v>
      </c>
      <c r="O402" s="1097">
        <v>244963</v>
      </c>
      <c r="P402" s="1097">
        <v>165006</v>
      </c>
      <c r="Q402" s="1097">
        <v>288761</v>
      </c>
      <c r="R402" s="1097">
        <v>180376</v>
      </c>
      <c r="S402" s="1097">
        <v>315658</v>
      </c>
      <c r="T402" s="1097">
        <v>194092</v>
      </c>
      <c r="U402" s="1097">
        <v>339661</v>
      </c>
    </row>
    <row r="403" spans="1:21" ht="21.95" customHeight="1">
      <c r="A403" s="1092">
        <v>4</v>
      </c>
      <c r="B403" s="1093" t="s">
        <v>311</v>
      </c>
      <c r="C403" s="1094" t="s">
        <v>312</v>
      </c>
      <c r="D403" s="1094" t="s">
        <v>670</v>
      </c>
      <c r="E403" s="1095" t="s">
        <v>316</v>
      </c>
      <c r="F403">
        <v>2</v>
      </c>
      <c r="G403" s="1096" t="s">
        <v>31</v>
      </c>
      <c r="H403" s="1097">
        <v>70342</v>
      </c>
      <c r="I403" s="1097">
        <v>123098</v>
      </c>
      <c r="J403" s="1097">
        <v>92827</v>
      </c>
      <c r="K403" s="1097">
        <v>162447</v>
      </c>
      <c r="L403" s="1097">
        <v>111380</v>
      </c>
      <c r="M403" s="1097">
        <v>194915</v>
      </c>
      <c r="N403" s="1097">
        <v>134593</v>
      </c>
      <c r="O403" s="1097">
        <v>235538</v>
      </c>
      <c r="P403" s="1097">
        <v>160115</v>
      </c>
      <c r="Q403" s="1097">
        <v>280201</v>
      </c>
      <c r="R403" s="1097">
        <v>176539</v>
      </c>
      <c r="S403" s="1097">
        <v>308943</v>
      </c>
      <c r="T403" s="1097">
        <v>191932</v>
      </c>
      <c r="U403" s="1097">
        <v>335881</v>
      </c>
    </row>
    <row r="404" spans="1:21" ht="21.95" customHeight="1">
      <c r="A404" s="1092">
        <v>4</v>
      </c>
      <c r="B404" s="1093" t="s">
        <v>311</v>
      </c>
      <c r="C404" s="1094" t="s">
        <v>312</v>
      </c>
      <c r="D404" s="1094" t="s">
        <v>670</v>
      </c>
      <c r="E404" s="1095" t="s">
        <v>316</v>
      </c>
      <c r="F404">
        <v>3</v>
      </c>
      <c r="G404" s="1096" t="s">
        <v>58</v>
      </c>
      <c r="H404" s="1097">
        <v>57626</v>
      </c>
      <c r="I404" s="1097">
        <v>100845</v>
      </c>
      <c r="J404" s="1097">
        <v>79613</v>
      </c>
      <c r="K404" s="1097">
        <v>139322</v>
      </c>
      <c r="L404" s="1097">
        <v>100988</v>
      </c>
      <c r="M404" s="1097">
        <v>176729</v>
      </c>
      <c r="N404" s="1097">
        <v>131914</v>
      </c>
      <c r="O404" s="1097">
        <v>230849</v>
      </c>
      <c r="P404" s="1097">
        <v>164444</v>
      </c>
      <c r="Q404" s="1097">
        <v>287777</v>
      </c>
      <c r="R404" s="1097">
        <v>185130</v>
      </c>
      <c r="S404" s="1097">
        <v>323977</v>
      </c>
      <c r="T404" s="1097">
        <v>205527</v>
      </c>
      <c r="U404" s="1097">
        <v>359672</v>
      </c>
    </row>
    <row r="405" spans="1:21" ht="21.95" customHeight="1">
      <c r="A405" s="1092">
        <v>4</v>
      </c>
      <c r="B405" s="1093" t="s">
        <v>311</v>
      </c>
      <c r="C405" s="1094" t="s">
        <v>312</v>
      </c>
      <c r="D405" s="1094" t="s">
        <v>670</v>
      </c>
      <c r="E405" s="1095" t="s">
        <v>316</v>
      </c>
      <c r="F405">
        <v>4</v>
      </c>
      <c r="G405" s="1096" t="s">
        <v>33</v>
      </c>
      <c r="H405" s="1097">
        <v>66281</v>
      </c>
      <c r="I405" s="1097">
        <v>106049</v>
      </c>
      <c r="J405" s="1097">
        <v>92793</v>
      </c>
      <c r="K405" s="1097">
        <v>148469</v>
      </c>
      <c r="L405" s="1097">
        <v>119305</v>
      </c>
      <c r="M405" s="1097">
        <v>190888</v>
      </c>
      <c r="N405" s="1097">
        <v>159074</v>
      </c>
      <c r="O405" s="1097">
        <v>254518</v>
      </c>
      <c r="P405" s="1097">
        <v>198842</v>
      </c>
      <c r="Q405" s="1097">
        <v>318147</v>
      </c>
      <c r="R405" s="1097">
        <v>225354</v>
      </c>
      <c r="S405" s="1097">
        <v>360567</v>
      </c>
      <c r="T405" s="1097">
        <v>251867</v>
      </c>
      <c r="U405" s="1097">
        <v>402987</v>
      </c>
    </row>
    <row r="406" spans="1:21" ht="22.5" customHeight="1">
      <c r="A406" s="1092">
        <v>4</v>
      </c>
      <c r="B406" s="1093" t="s">
        <v>311</v>
      </c>
      <c r="C406" s="1094" t="s">
        <v>312</v>
      </c>
      <c r="D406" s="1094" t="s">
        <v>670</v>
      </c>
      <c r="E406" s="1095" t="s">
        <v>317</v>
      </c>
      <c r="F406">
        <v>1</v>
      </c>
      <c r="G406" s="1096" t="s">
        <v>240</v>
      </c>
      <c r="H406" s="1097">
        <v>70735</v>
      </c>
      <c r="I406" s="1097">
        <v>123786</v>
      </c>
      <c r="J406" s="1097">
        <v>93199</v>
      </c>
      <c r="K406" s="1097">
        <v>163097</v>
      </c>
      <c r="L406" s="1097">
        <v>111674</v>
      </c>
      <c r="M406" s="1097">
        <v>195430</v>
      </c>
      <c r="N406" s="1097">
        <v>134480</v>
      </c>
      <c r="O406" s="1097">
        <v>235340</v>
      </c>
      <c r="P406" s="1097">
        <v>158573</v>
      </c>
      <c r="Q406" s="1097">
        <v>277502</v>
      </c>
      <c r="R406" s="1097">
        <v>173355</v>
      </c>
      <c r="S406" s="1097">
        <v>303371</v>
      </c>
      <c r="T406" s="1097">
        <v>186553</v>
      </c>
      <c r="U406" s="1097">
        <v>326467</v>
      </c>
    </row>
    <row r="407" spans="1:21" ht="21.95" customHeight="1">
      <c r="A407" s="1092">
        <v>4</v>
      </c>
      <c r="B407" s="1093" t="s">
        <v>311</v>
      </c>
      <c r="C407" s="1094" t="s">
        <v>312</v>
      </c>
      <c r="D407" s="1094" t="s">
        <v>670</v>
      </c>
      <c r="E407" s="1095" t="s">
        <v>317</v>
      </c>
      <c r="F407">
        <v>2</v>
      </c>
      <c r="G407" s="1096" t="s">
        <v>31</v>
      </c>
      <c r="H407" s="1097">
        <v>67200</v>
      </c>
      <c r="I407" s="1097">
        <v>117599</v>
      </c>
      <c r="J407" s="1097">
        <v>88774</v>
      </c>
      <c r="K407" s="1097">
        <v>155354</v>
      </c>
      <c r="L407" s="1097">
        <v>106664</v>
      </c>
      <c r="M407" s="1097">
        <v>186662</v>
      </c>
      <c r="N407" s="1097">
        <v>129152</v>
      </c>
      <c r="O407" s="1097">
        <v>226016</v>
      </c>
      <c r="P407" s="1097">
        <v>153734</v>
      </c>
      <c r="Q407" s="1097">
        <v>269035</v>
      </c>
      <c r="R407" s="1097">
        <v>169559</v>
      </c>
      <c r="S407" s="1097">
        <v>296728</v>
      </c>
      <c r="T407" s="1097">
        <v>184416</v>
      </c>
      <c r="U407" s="1097">
        <v>322728</v>
      </c>
    </row>
    <row r="408" spans="1:21" ht="21.95" customHeight="1">
      <c r="A408" s="1092">
        <v>4</v>
      </c>
      <c r="B408" s="1093" t="s">
        <v>311</v>
      </c>
      <c r="C408" s="1094" t="s">
        <v>312</v>
      </c>
      <c r="D408" s="1094" t="s">
        <v>670</v>
      </c>
      <c r="E408" s="1095" t="s">
        <v>317</v>
      </c>
      <c r="F408">
        <v>3</v>
      </c>
      <c r="G408" s="1096" t="s">
        <v>58</v>
      </c>
      <c r="H408" s="1097">
        <v>54870</v>
      </c>
      <c r="I408" s="1097">
        <v>96022</v>
      </c>
      <c r="J408" s="1097">
        <v>75766</v>
      </c>
      <c r="K408" s="1097">
        <v>132591</v>
      </c>
      <c r="L408" s="1097">
        <v>96057</v>
      </c>
      <c r="M408" s="1097">
        <v>168100</v>
      </c>
      <c r="N408" s="1097">
        <v>125369</v>
      </c>
      <c r="O408" s="1097">
        <v>219395</v>
      </c>
      <c r="P408" s="1097">
        <v>156268</v>
      </c>
      <c r="Q408" s="1097">
        <v>273469</v>
      </c>
      <c r="R408" s="1097">
        <v>175877</v>
      </c>
      <c r="S408" s="1097">
        <v>307784</v>
      </c>
      <c r="T408" s="1097">
        <v>195200</v>
      </c>
      <c r="U408" s="1097">
        <v>341600</v>
      </c>
    </row>
    <row r="409" spans="1:21" ht="21.95" customHeight="1">
      <c r="A409" s="1092">
        <v>4</v>
      </c>
      <c r="B409" s="1093" t="s">
        <v>311</v>
      </c>
      <c r="C409" s="1094" t="s">
        <v>312</v>
      </c>
      <c r="D409" s="1094" t="s">
        <v>670</v>
      </c>
      <c r="E409" s="1095" t="s">
        <v>317</v>
      </c>
      <c r="F409">
        <v>4</v>
      </c>
      <c r="G409" s="1096" t="s">
        <v>33</v>
      </c>
      <c r="H409" s="1097">
        <v>63575</v>
      </c>
      <c r="I409" s="1097">
        <v>101720</v>
      </c>
      <c r="J409" s="1097">
        <v>89005</v>
      </c>
      <c r="K409" s="1097">
        <v>142408</v>
      </c>
      <c r="L409" s="1097">
        <v>114435</v>
      </c>
      <c r="M409" s="1097">
        <v>183096</v>
      </c>
      <c r="N409" s="1097">
        <v>152580</v>
      </c>
      <c r="O409" s="1097">
        <v>244128</v>
      </c>
      <c r="P409" s="1097">
        <v>190725</v>
      </c>
      <c r="Q409" s="1097">
        <v>305160</v>
      </c>
      <c r="R409" s="1097">
        <v>216155</v>
      </c>
      <c r="S409" s="1097">
        <v>345848</v>
      </c>
      <c r="T409" s="1097">
        <v>241585</v>
      </c>
      <c r="U409" s="1097">
        <v>386536</v>
      </c>
    </row>
    <row r="410" spans="1:21" ht="22.5" customHeight="1">
      <c r="A410" s="1092">
        <v>4</v>
      </c>
      <c r="B410" s="1093" t="s">
        <v>311</v>
      </c>
      <c r="C410" s="1094" t="s">
        <v>312</v>
      </c>
      <c r="D410" s="1094" t="s">
        <v>670</v>
      </c>
      <c r="E410" s="1095" t="s">
        <v>318</v>
      </c>
      <c r="F410">
        <v>1</v>
      </c>
      <c r="G410" s="1096" t="s">
        <v>240</v>
      </c>
      <c r="H410" s="1097">
        <v>67304</v>
      </c>
      <c r="I410" s="1097">
        <v>117782</v>
      </c>
      <c r="J410" s="1097">
        <v>88720</v>
      </c>
      <c r="K410" s="1097">
        <v>155260</v>
      </c>
      <c r="L410" s="1097">
        <v>106375</v>
      </c>
      <c r="M410" s="1097">
        <v>186156</v>
      </c>
      <c r="N410" s="1097">
        <v>128213</v>
      </c>
      <c r="O410" s="1097">
        <v>224372</v>
      </c>
      <c r="P410" s="1097">
        <v>151207</v>
      </c>
      <c r="Q410" s="1097">
        <v>264612</v>
      </c>
      <c r="R410" s="1097">
        <v>165307</v>
      </c>
      <c r="S410" s="1097">
        <v>289288</v>
      </c>
      <c r="T410" s="1097">
        <v>177901</v>
      </c>
      <c r="U410" s="1097">
        <v>311326</v>
      </c>
    </row>
    <row r="411" spans="1:21" ht="21.95" customHeight="1">
      <c r="A411" s="1092">
        <v>4</v>
      </c>
      <c r="B411" s="1093" t="s">
        <v>311</v>
      </c>
      <c r="C411" s="1094" t="s">
        <v>312</v>
      </c>
      <c r="D411" s="1094" t="s">
        <v>670</v>
      </c>
      <c r="E411" s="1095" t="s">
        <v>318</v>
      </c>
      <c r="F411">
        <v>2</v>
      </c>
      <c r="G411" s="1096" t="s">
        <v>31</v>
      </c>
      <c r="H411" s="1097">
        <v>63884</v>
      </c>
      <c r="I411" s="1097">
        <v>111797</v>
      </c>
      <c r="J411" s="1097">
        <v>84440</v>
      </c>
      <c r="K411" s="1097">
        <v>147770</v>
      </c>
      <c r="L411" s="1097">
        <v>101528</v>
      </c>
      <c r="M411" s="1097">
        <v>177674</v>
      </c>
      <c r="N411" s="1097">
        <v>123059</v>
      </c>
      <c r="O411" s="1097">
        <v>215353</v>
      </c>
      <c r="P411" s="1097">
        <v>146526</v>
      </c>
      <c r="Q411" s="1097">
        <v>256420</v>
      </c>
      <c r="R411" s="1097">
        <v>161635</v>
      </c>
      <c r="S411" s="1097">
        <v>282862</v>
      </c>
      <c r="T411" s="1097">
        <v>175833</v>
      </c>
      <c r="U411" s="1097">
        <v>307709</v>
      </c>
    </row>
    <row r="412" spans="1:21" ht="21.95" customHeight="1">
      <c r="A412" s="1092">
        <v>4</v>
      </c>
      <c r="B412" s="1093" t="s">
        <v>311</v>
      </c>
      <c r="C412" s="1094" t="s">
        <v>312</v>
      </c>
      <c r="D412" s="1094" t="s">
        <v>670</v>
      </c>
      <c r="E412" s="1095" t="s">
        <v>318</v>
      </c>
      <c r="F412">
        <v>3</v>
      </c>
      <c r="G412" s="1096" t="s">
        <v>58</v>
      </c>
      <c r="H412" s="1097">
        <v>52074</v>
      </c>
      <c r="I412" s="1097">
        <v>91130</v>
      </c>
      <c r="J412" s="1097">
        <v>71886</v>
      </c>
      <c r="K412" s="1097">
        <v>125801</v>
      </c>
      <c r="L412" s="1097">
        <v>91113</v>
      </c>
      <c r="M412" s="1097">
        <v>159448</v>
      </c>
      <c r="N412" s="1097">
        <v>118865</v>
      </c>
      <c r="O412" s="1097">
        <v>208014</v>
      </c>
      <c r="P412" s="1097">
        <v>148153</v>
      </c>
      <c r="Q412" s="1097">
        <v>259268</v>
      </c>
      <c r="R412" s="1097">
        <v>166720</v>
      </c>
      <c r="S412" s="1097">
        <v>291759</v>
      </c>
      <c r="T412" s="1097">
        <v>185010</v>
      </c>
      <c r="U412" s="1097">
        <v>323768</v>
      </c>
    </row>
    <row r="413" spans="1:21" ht="21.95" customHeight="1">
      <c r="A413" s="1092">
        <v>4</v>
      </c>
      <c r="B413" s="1093" t="s">
        <v>311</v>
      </c>
      <c r="C413" s="1094" t="s">
        <v>312</v>
      </c>
      <c r="D413" s="1094" t="s">
        <v>670</v>
      </c>
      <c r="E413" s="1095" t="s">
        <v>318</v>
      </c>
      <c r="F413">
        <v>4</v>
      </c>
      <c r="G413" s="1096" t="s">
        <v>33</v>
      </c>
      <c r="H413" s="1097">
        <v>60563</v>
      </c>
      <c r="I413" s="1097">
        <v>96901</v>
      </c>
      <c r="J413" s="1097">
        <v>84788</v>
      </c>
      <c r="K413" s="1097">
        <v>135661</v>
      </c>
      <c r="L413" s="1097">
        <v>109013</v>
      </c>
      <c r="M413" s="1097">
        <v>174421</v>
      </c>
      <c r="N413" s="1097">
        <v>145351</v>
      </c>
      <c r="O413" s="1097">
        <v>232561</v>
      </c>
      <c r="P413" s="1097">
        <v>181689</v>
      </c>
      <c r="Q413" s="1097">
        <v>290702</v>
      </c>
      <c r="R413" s="1097">
        <v>205914</v>
      </c>
      <c r="S413" s="1097">
        <v>329462</v>
      </c>
      <c r="T413" s="1097">
        <v>230139</v>
      </c>
      <c r="U413" s="1097">
        <v>368222</v>
      </c>
    </row>
    <row r="414" spans="1:21" ht="22.5" customHeight="1">
      <c r="A414" s="1092">
        <v>4</v>
      </c>
      <c r="B414" s="1093" t="s">
        <v>311</v>
      </c>
      <c r="C414" s="1094" t="s">
        <v>312</v>
      </c>
      <c r="D414" s="1094" t="s">
        <v>670</v>
      </c>
      <c r="E414" s="1095" t="s">
        <v>319</v>
      </c>
      <c r="F414">
        <v>1</v>
      </c>
      <c r="G414" s="1096" t="s">
        <v>240</v>
      </c>
      <c r="H414" s="1097">
        <v>66914</v>
      </c>
      <c r="I414" s="1097">
        <v>117099</v>
      </c>
      <c r="J414" s="1097">
        <v>88077</v>
      </c>
      <c r="K414" s="1097">
        <v>154136</v>
      </c>
      <c r="L414" s="1097">
        <v>105400</v>
      </c>
      <c r="M414" s="1097">
        <v>184450</v>
      </c>
      <c r="N414" s="1097">
        <v>126686</v>
      </c>
      <c r="O414" s="1097">
        <v>221701</v>
      </c>
      <c r="P414" s="1097">
        <v>149334</v>
      </c>
      <c r="Q414" s="1097">
        <v>261335</v>
      </c>
      <c r="R414" s="1097">
        <v>163243</v>
      </c>
      <c r="S414" s="1097">
        <v>285676</v>
      </c>
      <c r="T414" s="1097">
        <v>175656</v>
      </c>
      <c r="U414" s="1097">
        <v>307397</v>
      </c>
    </row>
    <row r="415" spans="1:21" ht="21.95" customHeight="1">
      <c r="A415" s="1092">
        <v>4</v>
      </c>
      <c r="B415" s="1093" t="s">
        <v>311</v>
      </c>
      <c r="C415" s="1094" t="s">
        <v>312</v>
      </c>
      <c r="D415" s="1094" t="s">
        <v>670</v>
      </c>
      <c r="E415" s="1095" t="s">
        <v>319</v>
      </c>
      <c r="F415">
        <v>2</v>
      </c>
      <c r="G415" s="1096" t="s">
        <v>31</v>
      </c>
      <c r="H415" s="1097">
        <v>63686</v>
      </c>
      <c r="I415" s="1097">
        <v>111451</v>
      </c>
      <c r="J415" s="1097">
        <v>84038</v>
      </c>
      <c r="K415" s="1097">
        <v>147066</v>
      </c>
      <c r="L415" s="1097">
        <v>100825</v>
      </c>
      <c r="M415" s="1097">
        <v>176444</v>
      </c>
      <c r="N415" s="1097">
        <v>121822</v>
      </c>
      <c r="O415" s="1097">
        <v>213188</v>
      </c>
      <c r="P415" s="1097">
        <v>144916</v>
      </c>
      <c r="Q415" s="1097">
        <v>253603</v>
      </c>
      <c r="R415" s="1097">
        <v>159778</v>
      </c>
      <c r="S415" s="1097">
        <v>279611</v>
      </c>
      <c r="T415" s="1097">
        <v>173705</v>
      </c>
      <c r="U415" s="1097">
        <v>303983</v>
      </c>
    </row>
    <row r="416" spans="1:21" ht="21.95" customHeight="1">
      <c r="A416" s="1092">
        <v>4</v>
      </c>
      <c r="B416" s="1093" t="s">
        <v>311</v>
      </c>
      <c r="C416" s="1094" t="s">
        <v>312</v>
      </c>
      <c r="D416" s="1094" t="s">
        <v>670</v>
      </c>
      <c r="E416" s="1095" t="s">
        <v>319</v>
      </c>
      <c r="F416">
        <v>3</v>
      </c>
      <c r="G416" s="1096" t="s">
        <v>58</v>
      </c>
      <c r="H416" s="1097">
        <v>52185</v>
      </c>
      <c r="I416" s="1097">
        <v>91323</v>
      </c>
      <c r="J416" s="1097">
        <v>72098</v>
      </c>
      <c r="K416" s="1097">
        <v>126172</v>
      </c>
      <c r="L416" s="1097">
        <v>91459</v>
      </c>
      <c r="M416" s="1097">
        <v>160054</v>
      </c>
      <c r="N416" s="1097">
        <v>119474</v>
      </c>
      <c r="O416" s="1097">
        <v>209079</v>
      </c>
      <c r="P416" s="1097">
        <v>148938</v>
      </c>
      <c r="Q416" s="1097">
        <v>260641</v>
      </c>
      <c r="R416" s="1097">
        <v>167676</v>
      </c>
      <c r="S416" s="1097">
        <v>293432</v>
      </c>
      <c r="T416" s="1097">
        <v>186153</v>
      </c>
      <c r="U416" s="1097">
        <v>325768</v>
      </c>
    </row>
    <row r="417" spans="1:21" ht="21.95" customHeight="1">
      <c r="A417" s="1092">
        <v>4</v>
      </c>
      <c r="B417" s="1093" t="s">
        <v>311</v>
      </c>
      <c r="C417" s="1094" t="s">
        <v>312</v>
      </c>
      <c r="D417" s="1094" t="s">
        <v>670</v>
      </c>
      <c r="E417" s="1095" t="s">
        <v>319</v>
      </c>
      <c r="F417">
        <v>4</v>
      </c>
      <c r="G417" s="1096" t="s">
        <v>33</v>
      </c>
      <c r="H417" s="1097">
        <v>59993</v>
      </c>
      <c r="I417" s="1097">
        <v>95989</v>
      </c>
      <c r="J417" s="1097">
        <v>83990</v>
      </c>
      <c r="K417" s="1097">
        <v>134385</v>
      </c>
      <c r="L417" s="1097">
        <v>107988</v>
      </c>
      <c r="M417" s="1097">
        <v>172780</v>
      </c>
      <c r="N417" s="1097">
        <v>143983</v>
      </c>
      <c r="O417" s="1097">
        <v>230373</v>
      </c>
      <c r="P417" s="1097">
        <v>179979</v>
      </c>
      <c r="Q417" s="1097">
        <v>287967</v>
      </c>
      <c r="R417" s="1097">
        <v>203977</v>
      </c>
      <c r="S417" s="1097">
        <v>326362</v>
      </c>
      <c r="T417" s="1097">
        <v>227974</v>
      </c>
      <c r="U417" s="1097">
        <v>364758</v>
      </c>
    </row>
    <row r="418" spans="1:21" ht="22.5" customHeight="1">
      <c r="A418" s="1092">
        <v>4</v>
      </c>
      <c r="B418" s="1093" t="s">
        <v>311</v>
      </c>
      <c r="C418" s="1094" t="s">
        <v>320</v>
      </c>
      <c r="D418" s="1094" t="s">
        <v>671</v>
      </c>
      <c r="E418" s="1095" t="s">
        <v>321</v>
      </c>
      <c r="F418">
        <v>1</v>
      </c>
      <c r="G418" s="1096" t="s">
        <v>240</v>
      </c>
      <c r="H418" s="1097">
        <v>74916</v>
      </c>
      <c r="I418" s="1097">
        <v>131104</v>
      </c>
      <c r="J418" s="1097">
        <v>98848</v>
      </c>
      <c r="K418" s="1097">
        <v>172983</v>
      </c>
      <c r="L418" s="1097">
        <v>118665</v>
      </c>
      <c r="M418" s="1097">
        <v>207665</v>
      </c>
      <c r="N418" s="1097">
        <v>143280</v>
      </c>
      <c r="O418" s="1097">
        <v>250741</v>
      </c>
      <c r="P418" s="1097">
        <v>169029</v>
      </c>
      <c r="Q418" s="1097">
        <v>295801</v>
      </c>
      <c r="R418" s="1097">
        <v>184804</v>
      </c>
      <c r="S418" s="1097">
        <v>323407</v>
      </c>
      <c r="T418" s="1097">
        <v>198900</v>
      </c>
      <c r="U418" s="1097">
        <v>348074</v>
      </c>
    </row>
    <row r="419" spans="1:21" ht="21.95" customHeight="1">
      <c r="A419" s="1092">
        <v>4</v>
      </c>
      <c r="B419" s="1093" t="s">
        <v>311</v>
      </c>
      <c r="C419" s="1094" t="s">
        <v>320</v>
      </c>
      <c r="D419" s="1094" t="s">
        <v>671</v>
      </c>
      <c r="E419" s="1095" t="s">
        <v>321</v>
      </c>
      <c r="F419">
        <v>2</v>
      </c>
      <c r="G419" s="1096" t="s">
        <v>31</v>
      </c>
      <c r="H419" s="1097">
        <v>70985</v>
      </c>
      <c r="I419" s="1097">
        <v>124224</v>
      </c>
      <c r="J419" s="1097">
        <v>93927</v>
      </c>
      <c r="K419" s="1097">
        <v>164373</v>
      </c>
      <c r="L419" s="1097">
        <v>113093</v>
      </c>
      <c r="M419" s="1097">
        <v>197914</v>
      </c>
      <c r="N419" s="1097">
        <v>137356</v>
      </c>
      <c r="O419" s="1097">
        <v>240373</v>
      </c>
      <c r="P419" s="1097">
        <v>163648</v>
      </c>
      <c r="Q419" s="1097">
        <v>286384</v>
      </c>
      <c r="R419" s="1097">
        <v>180583</v>
      </c>
      <c r="S419" s="1097">
        <v>316020</v>
      </c>
      <c r="T419" s="1097">
        <v>196523</v>
      </c>
      <c r="U419" s="1097">
        <v>343916</v>
      </c>
    </row>
    <row r="420" spans="1:21" ht="21.95" customHeight="1">
      <c r="A420" s="1092">
        <v>4</v>
      </c>
      <c r="B420" s="1093" t="s">
        <v>311</v>
      </c>
      <c r="C420" s="1094" t="s">
        <v>320</v>
      </c>
      <c r="D420" s="1094" t="s">
        <v>671</v>
      </c>
      <c r="E420" s="1095" t="s">
        <v>321</v>
      </c>
      <c r="F420">
        <v>3</v>
      </c>
      <c r="G420" s="1096" t="s">
        <v>58</v>
      </c>
      <c r="H420" s="1097">
        <v>57666</v>
      </c>
      <c r="I420" s="1097">
        <v>100916</v>
      </c>
      <c r="J420" s="1097">
        <v>79563</v>
      </c>
      <c r="K420" s="1097">
        <v>139235</v>
      </c>
      <c r="L420" s="1097">
        <v>100787</v>
      </c>
      <c r="M420" s="1097">
        <v>176377</v>
      </c>
      <c r="N420" s="1097">
        <v>131372</v>
      </c>
      <c r="O420" s="1097">
        <v>229900</v>
      </c>
      <c r="P420" s="1097">
        <v>163722</v>
      </c>
      <c r="Q420" s="1097">
        <v>286513</v>
      </c>
      <c r="R420" s="1097">
        <v>184187</v>
      </c>
      <c r="S420" s="1097">
        <v>322327</v>
      </c>
      <c r="T420" s="1097">
        <v>204334</v>
      </c>
      <c r="U420" s="1097">
        <v>357585</v>
      </c>
    </row>
    <row r="421" spans="1:21" ht="21.95" customHeight="1">
      <c r="A421" s="1092">
        <v>4</v>
      </c>
      <c r="B421" s="1093" t="s">
        <v>311</v>
      </c>
      <c r="C421" s="1094" t="s">
        <v>320</v>
      </c>
      <c r="D421" s="1094" t="s">
        <v>671</v>
      </c>
      <c r="E421" s="1095" t="s">
        <v>321</v>
      </c>
      <c r="F421">
        <v>4</v>
      </c>
      <c r="G421" s="1096" t="s">
        <v>33</v>
      </c>
      <c r="H421" s="1097">
        <v>67571</v>
      </c>
      <c r="I421" s="1097">
        <v>108113</v>
      </c>
      <c r="J421" s="1097">
        <v>94599</v>
      </c>
      <c r="K421" s="1097">
        <v>151359</v>
      </c>
      <c r="L421" s="1097">
        <v>121628</v>
      </c>
      <c r="M421" s="1097">
        <v>194604</v>
      </c>
      <c r="N421" s="1097">
        <v>162170</v>
      </c>
      <c r="O421" s="1097">
        <v>259472</v>
      </c>
      <c r="P421" s="1097">
        <v>202713</v>
      </c>
      <c r="Q421" s="1097">
        <v>324340</v>
      </c>
      <c r="R421" s="1097">
        <v>229741</v>
      </c>
      <c r="S421" s="1097">
        <v>367586</v>
      </c>
      <c r="T421" s="1097">
        <v>256769</v>
      </c>
      <c r="U421" s="1097">
        <v>410831</v>
      </c>
    </row>
    <row r="422" spans="1:21" ht="22.5" customHeight="1">
      <c r="A422" s="1092">
        <v>4</v>
      </c>
      <c r="B422" s="1093" t="s">
        <v>311</v>
      </c>
      <c r="C422" s="1094" t="s">
        <v>320</v>
      </c>
      <c r="D422" s="1094" t="s">
        <v>671</v>
      </c>
      <c r="E422" s="1095" t="s">
        <v>322</v>
      </c>
      <c r="F422">
        <v>1</v>
      </c>
      <c r="G422" s="1096" t="s">
        <v>240</v>
      </c>
      <c r="H422" s="1097">
        <v>84082</v>
      </c>
      <c r="I422" s="1097">
        <v>147144</v>
      </c>
      <c r="J422" s="1097">
        <v>111200</v>
      </c>
      <c r="K422" s="1097">
        <v>194600</v>
      </c>
      <c r="L422" s="1097">
        <v>133905</v>
      </c>
      <c r="M422" s="1097">
        <v>234334</v>
      </c>
      <c r="N422" s="1097">
        <v>162386</v>
      </c>
      <c r="O422" s="1097">
        <v>284176</v>
      </c>
      <c r="P422" s="1097">
        <v>191713</v>
      </c>
      <c r="Q422" s="1097">
        <v>335498</v>
      </c>
      <c r="R422" s="1097">
        <v>209639</v>
      </c>
      <c r="S422" s="1097">
        <v>366868</v>
      </c>
      <c r="T422" s="1097">
        <v>225677</v>
      </c>
      <c r="U422" s="1097">
        <v>394934</v>
      </c>
    </row>
    <row r="423" spans="1:21" ht="21.95" customHeight="1">
      <c r="A423" s="1092">
        <v>4</v>
      </c>
      <c r="B423" s="1093" t="s">
        <v>311</v>
      </c>
      <c r="C423" s="1094" t="s">
        <v>320</v>
      </c>
      <c r="D423" s="1094" t="s">
        <v>671</v>
      </c>
      <c r="E423" s="1095" t="s">
        <v>322</v>
      </c>
      <c r="F423">
        <v>2</v>
      </c>
      <c r="G423" s="1096" t="s">
        <v>31</v>
      </c>
      <c r="H423" s="1097">
        <v>79324</v>
      </c>
      <c r="I423" s="1097">
        <v>138816</v>
      </c>
      <c r="J423" s="1097">
        <v>105244</v>
      </c>
      <c r="K423" s="1097">
        <v>184176</v>
      </c>
      <c r="L423" s="1097">
        <v>127160</v>
      </c>
      <c r="M423" s="1097">
        <v>222530</v>
      </c>
      <c r="N423" s="1097">
        <v>155214</v>
      </c>
      <c r="O423" s="1097">
        <v>271625</v>
      </c>
      <c r="P423" s="1097">
        <v>185200</v>
      </c>
      <c r="Q423" s="1097">
        <v>324099</v>
      </c>
      <c r="R423" s="1097">
        <v>204529</v>
      </c>
      <c r="S423" s="1097">
        <v>357926</v>
      </c>
      <c r="T423" s="1097">
        <v>222800</v>
      </c>
      <c r="U423" s="1097">
        <v>389900</v>
      </c>
    </row>
    <row r="424" spans="1:21" ht="21.95" customHeight="1">
      <c r="A424" s="1092">
        <v>4</v>
      </c>
      <c r="B424" s="1093" t="s">
        <v>311</v>
      </c>
      <c r="C424" s="1094" t="s">
        <v>320</v>
      </c>
      <c r="D424" s="1094" t="s">
        <v>671</v>
      </c>
      <c r="E424" s="1095" t="s">
        <v>322</v>
      </c>
      <c r="F424">
        <v>3</v>
      </c>
      <c r="G424" s="1096" t="s">
        <v>58</v>
      </c>
      <c r="H424" s="1097">
        <v>63892</v>
      </c>
      <c r="I424" s="1097">
        <v>111811</v>
      </c>
      <c r="J424" s="1097">
        <v>88033</v>
      </c>
      <c r="K424" s="1097">
        <v>154057</v>
      </c>
      <c r="L424" s="1097">
        <v>111359</v>
      </c>
      <c r="M424" s="1097">
        <v>194878</v>
      </c>
      <c r="N424" s="1097">
        <v>144834</v>
      </c>
      <c r="O424" s="1097">
        <v>253460</v>
      </c>
      <c r="P424" s="1097">
        <v>180446</v>
      </c>
      <c r="Q424" s="1097">
        <v>315781</v>
      </c>
      <c r="R424" s="1097">
        <v>202854</v>
      </c>
      <c r="S424" s="1097">
        <v>354994</v>
      </c>
      <c r="T424" s="1097">
        <v>224877</v>
      </c>
      <c r="U424" s="1097">
        <v>393536</v>
      </c>
    </row>
    <row r="425" spans="1:21" ht="21.95" customHeight="1">
      <c r="A425" s="1092">
        <v>4</v>
      </c>
      <c r="B425" s="1093" t="s">
        <v>311</v>
      </c>
      <c r="C425" s="1094" t="s">
        <v>320</v>
      </c>
      <c r="D425" s="1094" t="s">
        <v>671</v>
      </c>
      <c r="E425" s="1095" t="s">
        <v>322</v>
      </c>
      <c r="F425">
        <v>4</v>
      </c>
      <c r="G425" s="1096" t="s">
        <v>33</v>
      </c>
      <c r="H425" s="1097">
        <v>76278</v>
      </c>
      <c r="I425" s="1097">
        <v>122045</v>
      </c>
      <c r="J425" s="1097">
        <v>106789</v>
      </c>
      <c r="K425" s="1097">
        <v>170863</v>
      </c>
      <c r="L425" s="1097">
        <v>137301</v>
      </c>
      <c r="M425" s="1097">
        <v>219681</v>
      </c>
      <c r="N425" s="1097">
        <v>183067</v>
      </c>
      <c r="O425" s="1097">
        <v>292908</v>
      </c>
      <c r="P425" s="1097">
        <v>228834</v>
      </c>
      <c r="Q425" s="1097">
        <v>366135</v>
      </c>
      <c r="R425" s="1097">
        <v>259346</v>
      </c>
      <c r="S425" s="1097">
        <v>414953</v>
      </c>
      <c r="T425" s="1097">
        <v>289857</v>
      </c>
      <c r="U425" s="1097">
        <v>463771</v>
      </c>
    </row>
    <row r="426" spans="1:21" ht="22.5" customHeight="1">
      <c r="A426" s="1092">
        <v>4</v>
      </c>
      <c r="B426" s="1093" t="s">
        <v>311</v>
      </c>
      <c r="C426" s="1094" t="s">
        <v>320</v>
      </c>
      <c r="D426" s="1094" t="s">
        <v>671</v>
      </c>
      <c r="E426" s="1095" t="s">
        <v>323</v>
      </c>
      <c r="F426">
        <v>1</v>
      </c>
      <c r="G426" s="1096" t="s">
        <v>240</v>
      </c>
      <c r="H426" s="1097">
        <v>77102</v>
      </c>
      <c r="I426" s="1097">
        <v>134929</v>
      </c>
      <c r="J426" s="1097">
        <v>101708</v>
      </c>
      <c r="K426" s="1097">
        <v>177989</v>
      </c>
      <c r="L426" s="1097">
        <v>122061</v>
      </c>
      <c r="M426" s="1097">
        <v>213607</v>
      </c>
      <c r="N426" s="1097">
        <v>147316</v>
      </c>
      <c r="O426" s="1097">
        <v>257802</v>
      </c>
      <c r="P426" s="1097">
        <v>173776</v>
      </c>
      <c r="Q426" s="1097">
        <v>304108</v>
      </c>
      <c r="R426" s="1097">
        <v>189991</v>
      </c>
      <c r="S426" s="1097">
        <v>332484</v>
      </c>
      <c r="T426" s="1097">
        <v>204478</v>
      </c>
      <c r="U426" s="1097">
        <v>357836</v>
      </c>
    </row>
    <row r="427" spans="1:21" ht="21.95" customHeight="1">
      <c r="A427" s="1092">
        <v>4</v>
      </c>
      <c r="B427" s="1093" t="s">
        <v>311</v>
      </c>
      <c r="C427" s="1094" t="s">
        <v>320</v>
      </c>
      <c r="D427" s="1094" t="s">
        <v>671</v>
      </c>
      <c r="E427" s="1095" t="s">
        <v>323</v>
      </c>
      <c r="F427">
        <v>2</v>
      </c>
      <c r="G427" s="1096" t="s">
        <v>31</v>
      </c>
      <c r="H427" s="1097">
        <v>73088</v>
      </c>
      <c r="I427" s="1097">
        <v>127904</v>
      </c>
      <c r="J427" s="1097">
        <v>96684</v>
      </c>
      <c r="K427" s="1097">
        <v>169197</v>
      </c>
      <c r="L427" s="1097">
        <v>116372</v>
      </c>
      <c r="M427" s="1097">
        <v>203651</v>
      </c>
      <c r="N427" s="1097">
        <v>141266</v>
      </c>
      <c r="O427" s="1097">
        <v>247216</v>
      </c>
      <c r="P427" s="1097">
        <v>168282</v>
      </c>
      <c r="Q427" s="1097">
        <v>294493</v>
      </c>
      <c r="R427" s="1097">
        <v>185681</v>
      </c>
      <c r="S427" s="1097">
        <v>324942</v>
      </c>
      <c r="T427" s="1097">
        <v>202052</v>
      </c>
      <c r="U427" s="1097">
        <v>353590</v>
      </c>
    </row>
    <row r="428" spans="1:21" ht="21.95" customHeight="1">
      <c r="A428" s="1092">
        <v>4</v>
      </c>
      <c r="B428" s="1093" t="s">
        <v>311</v>
      </c>
      <c r="C428" s="1094" t="s">
        <v>320</v>
      </c>
      <c r="D428" s="1094" t="s">
        <v>671</v>
      </c>
      <c r="E428" s="1095" t="s">
        <v>323</v>
      </c>
      <c r="F428">
        <v>3</v>
      </c>
      <c r="G428" s="1096" t="s">
        <v>58</v>
      </c>
      <c r="H428" s="1097">
        <v>59425</v>
      </c>
      <c r="I428" s="1097">
        <v>103994</v>
      </c>
      <c r="J428" s="1097">
        <v>82001</v>
      </c>
      <c r="K428" s="1097">
        <v>143501</v>
      </c>
      <c r="L428" s="1097">
        <v>103889</v>
      </c>
      <c r="M428" s="1097">
        <v>181807</v>
      </c>
      <c r="N428" s="1097">
        <v>135445</v>
      </c>
      <c r="O428" s="1097">
        <v>237029</v>
      </c>
      <c r="P428" s="1097">
        <v>168803</v>
      </c>
      <c r="Q428" s="1097">
        <v>295406</v>
      </c>
      <c r="R428" s="1097">
        <v>189917</v>
      </c>
      <c r="S428" s="1097">
        <v>332355</v>
      </c>
      <c r="T428" s="1097">
        <v>210707</v>
      </c>
      <c r="U428" s="1097">
        <v>368737</v>
      </c>
    </row>
    <row r="429" spans="1:21" ht="21.95" customHeight="1">
      <c r="A429" s="1092">
        <v>4</v>
      </c>
      <c r="B429" s="1093" t="s">
        <v>311</v>
      </c>
      <c r="C429" s="1094" t="s">
        <v>320</v>
      </c>
      <c r="D429" s="1094" t="s">
        <v>671</v>
      </c>
      <c r="E429" s="1095" t="s">
        <v>323</v>
      </c>
      <c r="F429">
        <v>4</v>
      </c>
      <c r="G429" s="1096" t="s">
        <v>33</v>
      </c>
      <c r="H429" s="1097">
        <v>69502</v>
      </c>
      <c r="I429" s="1097">
        <v>111203</v>
      </c>
      <c r="J429" s="1097">
        <v>97303</v>
      </c>
      <c r="K429" s="1097">
        <v>155684</v>
      </c>
      <c r="L429" s="1097">
        <v>125103</v>
      </c>
      <c r="M429" s="1097">
        <v>200165</v>
      </c>
      <c r="N429" s="1097">
        <v>166805</v>
      </c>
      <c r="O429" s="1097">
        <v>266887</v>
      </c>
      <c r="P429" s="1097">
        <v>208506</v>
      </c>
      <c r="Q429" s="1097">
        <v>333609</v>
      </c>
      <c r="R429" s="1097">
        <v>236306</v>
      </c>
      <c r="S429" s="1097">
        <v>378090</v>
      </c>
      <c r="T429" s="1097">
        <v>264107</v>
      </c>
      <c r="U429" s="1097">
        <v>422571</v>
      </c>
    </row>
    <row r="430" spans="1:21" ht="22.5" customHeight="1">
      <c r="A430" s="1092">
        <v>4</v>
      </c>
      <c r="B430" s="1093" t="s">
        <v>311</v>
      </c>
      <c r="C430" s="1094" t="s">
        <v>320</v>
      </c>
      <c r="D430" s="1094" t="s">
        <v>671</v>
      </c>
      <c r="E430" s="1095" t="s">
        <v>324</v>
      </c>
      <c r="F430">
        <v>1</v>
      </c>
      <c r="G430" s="1096" t="s">
        <v>240</v>
      </c>
      <c r="H430" s="1097">
        <v>79206</v>
      </c>
      <c r="I430" s="1097">
        <v>138610</v>
      </c>
      <c r="J430" s="1097">
        <v>104494</v>
      </c>
      <c r="K430" s="1097">
        <v>182864</v>
      </c>
      <c r="L430" s="1097">
        <v>125422</v>
      </c>
      <c r="M430" s="1097">
        <v>219488</v>
      </c>
      <c r="N430" s="1097">
        <v>151401</v>
      </c>
      <c r="O430" s="1097">
        <v>264952</v>
      </c>
      <c r="P430" s="1097">
        <v>178602</v>
      </c>
      <c r="Q430" s="1097">
        <v>312553</v>
      </c>
      <c r="R430" s="1097">
        <v>195268</v>
      </c>
      <c r="S430" s="1097">
        <v>341719</v>
      </c>
      <c r="T430" s="1097">
        <v>210159</v>
      </c>
      <c r="U430" s="1097">
        <v>367779</v>
      </c>
    </row>
    <row r="431" spans="1:21" ht="21.95" customHeight="1">
      <c r="A431" s="1092">
        <v>4</v>
      </c>
      <c r="B431" s="1093" t="s">
        <v>311</v>
      </c>
      <c r="C431" s="1094" t="s">
        <v>320</v>
      </c>
      <c r="D431" s="1094" t="s">
        <v>671</v>
      </c>
      <c r="E431" s="1095" t="s">
        <v>324</v>
      </c>
      <c r="F431">
        <v>2</v>
      </c>
      <c r="G431" s="1096" t="s">
        <v>31</v>
      </c>
      <c r="H431" s="1097">
        <v>75068</v>
      </c>
      <c r="I431" s="1097">
        <v>131368</v>
      </c>
      <c r="J431" s="1097">
        <v>99314</v>
      </c>
      <c r="K431" s="1097">
        <v>173800</v>
      </c>
      <c r="L431" s="1097">
        <v>119557</v>
      </c>
      <c r="M431" s="1097">
        <v>209224</v>
      </c>
      <c r="N431" s="1097">
        <v>145165</v>
      </c>
      <c r="O431" s="1097">
        <v>254038</v>
      </c>
      <c r="P431" s="1097">
        <v>172938</v>
      </c>
      <c r="Q431" s="1097">
        <v>302641</v>
      </c>
      <c r="R431" s="1097">
        <v>190825</v>
      </c>
      <c r="S431" s="1097">
        <v>333944</v>
      </c>
      <c r="T431" s="1097">
        <v>207658</v>
      </c>
      <c r="U431" s="1097">
        <v>363402</v>
      </c>
    </row>
    <row r="432" spans="1:21" ht="21.95" customHeight="1">
      <c r="A432" s="1092">
        <v>4</v>
      </c>
      <c r="B432" s="1093" t="s">
        <v>311</v>
      </c>
      <c r="C432" s="1094" t="s">
        <v>320</v>
      </c>
      <c r="D432" s="1094" t="s">
        <v>671</v>
      </c>
      <c r="E432" s="1095" t="s">
        <v>324</v>
      </c>
      <c r="F432">
        <v>3</v>
      </c>
      <c r="G432" s="1096" t="s">
        <v>58</v>
      </c>
      <c r="H432" s="1097">
        <v>61011</v>
      </c>
      <c r="I432" s="1097">
        <v>106770</v>
      </c>
      <c r="J432" s="1097">
        <v>84184</v>
      </c>
      <c r="K432" s="1097">
        <v>147323</v>
      </c>
      <c r="L432" s="1097">
        <v>106650</v>
      </c>
      <c r="M432" s="1097">
        <v>186637</v>
      </c>
      <c r="N432" s="1097">
        <v>139030</v>
      </c>
      <c r="O432" s="1097">
        <v>243303</v>
      </c>
      <c r="P432" s="1097">
        <v>173269</v>
      </c>
      <c r="Q432" s="1097">
        <v>303221</v>
      </c>
      <c r="R432" s="1097">
        <v>194935</v>
      </c>
      <c r="S432" s="1097">
        <v>341136</v>
      </c>
      <c r="T432" s="1097">
        <v>216267</v>
      </c>
      <c r="U432" s="1097">
        <v>378468</v>
      </c>
    </row>
    <row r="433" spans="1:21" ht="21.95" customHeight="1">
      <c r="A433" s="1092">
        <v>4</v>
      </c>
      <c r="B433" s="1093" t="s">
        <v>311</v>
      </c>
      <c r="C433" s="1094" t="s">
        <v>320</v>
      </c>
      <c r="D433" s="1094" t="s">
        <v>671</v>
      </c>
      <c r="E433" s="1095" t="s">
        <v>324</v>
      </c>
      <c r="F433">
        <v>4</v>
      </c>
      <c r="G433" s="1096" t="s">
        <v>33</v>
      </c>
      <c r="H433" s="1097">
        <v>71417</v>
      </c>
      <c r="I433" s="1097">
        <v>114267</v>
      </c>
      <c r="J433" s="1097">
        <v>99983</v>
      </c>
      <c r="K433" s="1097">
        <v>159973</v>
      </c>
      <c r="L433" s="1097">
        <v>128550</v>
      </c>
      <c r="M433" s="1097">
        <v>205680</v>
      </c>
      <c r="N433" s="1097">
        <v>171400</v>
      </c>
      <c r="O433" s="1097">
        <v>274240</v>
      </c>
      <c r="P433" s="1097">
        <v>214250</v>
      </c>
      <c r="Q433" s="1097">
        <v>342800</v>
      </c>
      <c r="R433" s="1097">
        <v>242817</v>
      </c>
      <c r="S433" s="1097">
        <v>388506</v>
      </c>
      <c r="T433" s="1097">
        <v>271383</v>
      </c>
      <c r="U433" s="1097">
        <v>434213</v>
      </c>
    </row>
    <row r="434" spans="1:21" ht="22.5" customHeight="1">
      <c r="A434" s="1092">
        <v>4</v>
      </c>
      <c r="B434" s="1093" t="s">
        <v>311</v>
      </c>
      <c r="C434" s="1094" t="s">
        <v>320</v>
      </c>
      <c r="D434" s="1094" t="s">
        <v>671</v>
      </c>
      <c r="E434" s="1095" t="s">
        <v>325</v>
      </c>
      <c r="F434">
        <v>1</v>
      </c>
      <c r="G434" s="1096" t="s">
        <v>240</v>
      </c>
      <c r="H434" s="1097">
        <v>71038</v>
      </c>
      <c r="I434" s="1097">
        <v>124317</v>
      </c>
      <c r="J434" s="1097">
        <v>93574</v>
      </c>
      <c r="K434" s="1097">
        <v>163755</v>
      </c>
      <c r="L434" s="1097">
        <v>112086</v>
      </c>
      <c r="M434" s="1097">
        <v>196150</v>
      </c>
      <c r="N434" s="1097">
        <v>134908</v>
      </c>
      <c r="O434" s="1097">
        <v>236089</v>
      </c>
      <c r="P434" s="1097">
        <v>159064</v>
      </c>
      <c r="Q434" s="1097">
        <v>278362</v>
      </c>
      <c r="R434" s="1097">
        <v>173888</v>
      </c>
      <c r="S434" s="1097">
        <v>304304</v>
      </c>
      <c r="T434" s="1097">
        <v>187122</v>
      </c>
      <c r="U434" s="1097">
        <v>327464</v>
      </c>
    </row>
    <row r="435" spans="1:21" ht="21.95" customHeight="1">
      <c r="A435" s="1092">
        <v>4</v>
      </c>
      <c r="B435" s="1093" t="s">
        <v>311</v>
      </c>
      <c r="C435" s="1094" t="s">
        <v>320</v>
      </c>
      <c r="D435" s="1094" t="s">
        <v>671</v>
      </c>
      <c r="E435" s="1095" t="s">
        <v>325</v>
      </c>
      <c r="F435">
        <v>2</v>
      </c>
      <c r="G435" s="1096" t="s">
        <v>31</v>
      </c>
      <c r="H435" s="1097">
        <v>67521</v>
      </c>
      <c r="I435" s="1097">
        <v>118162</v>
      </c>
      <c r="J435" s="1097">
        <v>89172</v>
      </c>
      <c r="K435" s="1097">
        <v>156051</v>
      </c>
      <c r="L435" s="1097">
        <v>107100</v>
      </c>
      <c r="M435" s="1097">
        <v>187425</v>
      </c>
      <c r="N435" s="1097">
        <v>129607</v>
      </c>
      <c r="O435" s="1097">
        <v>226812</v>
      </c>
      <c r="P435" s="1097">
        <v>154249</v>
      </c>
      <c r="Q435" s="1097">
        <v>269936</v>
      </c>
      <c r="R435" s="1097">
        <v>170112</v>
      </c>
      <c r="S435" s="1097">
        <v>297695</v>
      </c>
      <c r="T435" s="1097">
        <v>184996</v>
      </c>
      <c r="U435" s="1097">
        <v>323743</v>
      </c>
    </row>
    <row r="436" spans="1:21" ht="21.95" customHeight="1">
      <c r="A436" s="1092">
        <v>4</v>
      </c>
      <c r="B436" s="1093" t="s">
        <v>311</v>
      </c>
      <c r="C436" s="1094" t="s">
        <v>320</v>
      </c>
      <c r="D436" s="1094" t="s">
        <v>671</v>
      </c>
      <c r="E436" s="1095" t="s">
        <v>325</v>
      </c>
      <c r="F436">
        <v>3</v>
      </c>
      <c r="G436" s="1096" t="s">
        <v>58</v>
      </c>
      <c r="H436" s="1097">
        <v>55185</v>
      </c>
      <c r="I436" s="1097">
        <v>96573</v>
      </c>
      <c r="J436" s="1097">
        <v>76212</v>
      </c>
      <c r="K436" s="1097">
        <v>133370</v>
      </c>
      <c r="L436" s="1097">
        <v>96637</v>
      </c>
      <c r="M436" s="1097">
        <v>169115</v>
      </c>
      <c r="N436" s="1097">
        <v>126155</v>
      </c>
      <c r="O436" s="1097">
        <v>220772</v>
      </c>
      <c r="P436" s="1097">
        <v>157253</v>
      </c>
      <c r="Q436" s="1097">
        <v>275193</v>
      </c>
      <c r="R436" s="1097">
        <v>177000</v>
      </c>
      <c r="S436" s="1097">
        <v>309749</v>
      </c>
      <c r="T436" s="1097">
        <v>196462</v>
      </c>
      <c r="U436" s="1097">
        <v>343808</v>
      </c>
    </row>
    <row r="437" spans="1:21" ht="21.95" customHeight="1">
      <c r="A437" s="1092">
        <v>4</v>
      </c>
      <c r="B437" s="1093" t="s">
        <v>311</v>
      </c>
      <c r="C437" s="1094" t="s">
        <v>320</v>
      </c>
      <c r="D437" s="1094" t="s">
        <v>671</v>
      </c>
      <c r="E437" s="1095" t="s">
        <v>325</v>
      </c>
      <c r="F437">
        <v>4</v>
      </c>
      <c r="G437" s="1096" t="s">
        <v>33</v>
      </c>
      <c r="H437" s="1097">
        <v>63806</v>
      </c>
      <c r="I437" s="1097">
        <v>102090</v>
      </c>
      <c r="J437" s="1097">
        <v>89329</v>
      </c>
      <c r="K437" s="1097">
        <v>142926</v>
      </c>
      <c r="L437" s="1097">
        <v>114851</v>
      </c>
      <c r="M437" s="1097">
        <v>183762</v>
      </c>
      <c r="N437" s="1097">
        <v>153135</v>
      </c>
      <c r="O437" s="1097">
        <v>245016</v>
      </c>
      <c r="P437" s="1097">
        <v>191419</v>
      </c>
      <c r="Q437" s="1097">
        <v>306270</v>
      </c>
      <c r="R437" s="1097">
        <v>216942</v>
      </c>
      <c r="S437" s="1097">
        <v>347107</v>
      </c>
      <c r="T437" s="1097">
        <v>242464</v>
      </c>
      <c r="U437" s="1097">
        <v>387943</v>
      </c>
    </row>
    <row r="438" spans="1:21" ht="22.5" customHeight="1">
      <c r="A438" s="1092">
        <v>4</v>
      </c>
      <c r="B438" s="1093" t="s">
        <v>311</v>
      </c>
      <c r="C438" s="1094" t="s">
        <v>320</v>
      </c>
      <c r="D438" s="1094" t="s">
        <v>671</v>
      </c>
      <c r="E438" s="1095" t="s">
        <v>326</v>
      </c>
      <c r="F438">
        <v>1</v>
      </c>
      <c r="G438" s="1096" t="s">
        <v>240</v>
      </c>
      <c r="H438" s="1097">
        <v>79758</v>
      </c>
      <c r="I438" s="1097">
        <v>139577</v>
      </c>
      <c r="J438" s="1097">
        <v>105170</v>
      </c>
      <c r="K438" s="1097">
        <v>184048</v>
      </c>
      <c r="L438" s="1097">
        <v>126151</v>
      </c>
      <c r="M438" s="1097">
        <v>220763</v>
      </c>
      <c r="N438" s="1097">
        <v>152138</v>
      </c>
      <c r="O438" s="1097">
        <v>266241</v>
      </c>
      <c r="P438" s="1097">
        <v>179441</v>
      </c>
      <c r="Q438" s="1097">
        <v>314022</v>
      </c>
      <c r="R438" s="1097">
        <v>196179</v>
      </c>
      <c r="S438" s="1097">
        <v>343314</v>
      </c>
      <c r="T438" s="1097">
        <v>211130</v>
      </c>
      <c r="U438" s="1097">
        <v>369478</v>
      </c>
    </row>
    <row r="439" spans="1:21" ht="21.95" customHeight="1">
      <c r="A439" s="1092">
        <v>4</v>
      </c>
      <c r="B439" s="1093" t="s">
        <v>311</v>
      </c>
      <c r="C439" s="1094" t="s">
        <v>320</v>
      </c>
      <c r="D439" s="1094" t="s">
        <v>671</v>
      </c>
      <c r="E439" s="1095" t="s">
        <v>326</v>
      </c>
      <c r="F439">
        <v>2</v>
      </c>
      <c r="G439" s="1096" t="s">
        <v>31</v>
      </c>
      <c r="H439" s="1097">
        <v>75661</v>
      </c>
      <c r="I439" s="1097">
        <v>132407</v>
      </c>
      <c r="J439" s="1097">
        <v>100043</v>
      </c>
      <c r="K439" s="1097">
        <v>175075</v>
      </c>
      <c r="L439" s="1097">
        <v>120344</v>
      </c>
      <c r="M439" s="1097">
        <v>210602</v>
      </c>
      <c r="N439" s="1097">
        <v>145964</v>
      </c>
      <c r="O439" s="1097">
        <v>255437</v>
      </c>
      <c r="P439" s="1097">
        <v>173834</v>
      </c>
      <c r="Q439" s="1097">
        <v>304209</v>
      </c>
      <c r="R439" s="1097">
        <v>191780</v>
      </c>
      <c r="S439" s="1097">
        <v>335616</v>
      </c>
      <c r="T439" s="1097">
        <v>208654</v>
      </c>
      <c r="U439" s="1097">
        <v>365145</v>
      </c>
    </row>
    <row r="440" spans="1:21" ht="21.95" customHeight="1">
      <c r="A440" s="1092">
        <v>4</v>
      </c>
      <c r="B440" s="1093" t="s">
        <v>311</v>
      </c>
      <c r="C440" s="1094" t="s">
        <v>320</v>
      </c>
      <c r="D440" s="1094" t="s">
        <v>671</v>
      </c>
      <c r="E440" s="1095" t="s">
        <v>326</v>
      </c>
      <c r="F440">
        <v>3</v>
      </c>
      <c r="G440" s="1096" t="s">
        <v>58</v>
      </c>
      <c r="H440" s="1097">
        <v>61605</v>
      </c>
      <c r="I440" s="1097">
        <v>107809</v>
      </c>
      <c r="J440" s="1097">
        <v>85028</v>
      </c>
      <c r="K440" s="1097">
        <v>148799</v>
      </c>
      <c r="L440" s="1097">
        <v>107750</v>
      </c>
      <c r="M440" s="1097">
        <v>188562</v>
      </c>
      <c r="N440" s="1097">
        <v>140529</v>
      </c>
      <c r="O440" s="1097">
        <v>245925</v>
      </c>
      <c r="P440" s="1097">
        <v>175147</v>
      </c>
      <c r="Q440" s="1097">
        <v>306508</v>
      </c>
      <c r="R440" s="1097">
        <v>197078</v>
      </c>
      <c r="S440" s="1097">
        <v>344887</v>
      </c>
      <c r="T440" s="1097">
        <v>218679</v>
      </c>
      <c r="U440" s="1097">
        <v>382688</v>
      </c>
    </row>
    <row r="441" spans="1:21" ht="21.95" customHeight="1">
      <c r="A441" s="1092">
        <v>4</v>
      </c>
      <c r="B441" s="1093" t="s">
        <v>311</v>
      </c>
      <c r="C441" s="1094" t="s">
        <v>320</v>
      </c>
      <c r="D441" s="1094" t="s">
        <v>671</v>
      </c>
      <c r="E441" s="1095" t="s">
        <v>326</v>
      </c>
      <c r="F441">
        <v>4</v>
      </c>
      <c r="G441" s="1096" t="s">
        <v>33</v>
      </c>
      <c r="H441" s="1097">
        <v>71826</v>
      </c>
      <c r="I441" s="1097">
        <v>114921</v>
      </c>
      <c r="J441" s="1097">
        <v>100556</v>
      </c>
      <c r="K441" s="1097">
        <v>160889</v>
      </c>
      <c r="L441" s="1097">
        <v>129286</v>
      </c>
      <c r="M441" s="1097">
        <v>206858</v>
      </c>
      <c r="N441" s="1097">
        <v>172381</v>
      </c>
      <c r="O441" s="1097">
        <v>275810</v>
      </c>
      <c r="P441" s="1097">
        <v>215477</v>
      </c>
      <c r="Q441" s="1097">
        <v>344763</v>
      </c>
      <c r="R441" s="1097">
        <v>244207</v>
      </c>
      <c r="S441" s="1097">
        <v>390731</v>
      </c>
      <c r="T441" s="1097">
        <v>272937</v>
      </c>
      <c r="U441" s="1097">
        <v>436699</v>
      </c>
    </row>
    <row r="442" spans="1:21" ht="22.5" customHeight="1">
      <c r="A442" s="1092">
        <v>4</v>
      </c>
      <c r="B442" s="1093" t="s">
        <v>311</v>
      </c>
      <c r="C442" s="1094" t="s">
        <v>327</v>
      </c>
      <c r="D442" s="1094" t="s">
        <v>1216</v>
      </c>
      <c r="E442" s="1095" t="s">
        <v>328</v>
      </c>
      <c r="F442">
        <v>1</v>
      </c>
      <c r="G442" s="1096" t="s">
        <v>240</v>
      </c>
      <c r="H442" s="1097">
        <v>67442</v>
      </c>
      <c r="I442" s="1097">
        <v>118024</v>
      </c>
      <c r="J442" s="1097">
        <v>88909</v>
      </c>
      <c r="K442" s="1097">
        <v>155590</v>
      </c>
      <c r="L442" s="1097">
        <v>106610</v>
      </c>
      <c r="M442" s="1097">
        <v>186567</v>
      </c>
      <c r="N442" s="1097">
        <v>128512</v>
      </c>
      <c r="O442" s="1097">
        <v>224896</v>
      </c>
      <c r="P442" s="1097">
        <v>151563</v>
      </c>
      <c r="Q442" s="1097">
        <v>265234</v>
      </c>
      <c r="R442" s="1097">
        <v>165697</v>
      </c>
      <c r="S442" s="1097">
        <v>289970</v>
      </c>
      <c r="T442" s="1097">
        <v>178321</v>
      </c>
      <c r="U442" s="1097">
        <v>312062</v>
      </c>
    </row>
    <row r="443" spans="1:21" ht="21.95" customHeight="1">
      <c r="A443" s="1092">
        <v>4</v>
      </c>
      <c r="B443" s="1093" t="s">
        <v>311</v>
      </c>
      <c r="C443" s="1094" t="s">
        <v>327</v>
      </c>
      <c r="D443" s="1094" t="s">
        <v>1216</v>
      </c>
      <c r="E443" s="1095" t="s">
        <v>328</v>
      </c>
      <c r="F443">
        <v>2</v>
      </c>
      <c r="G443" s="1096" t="s">
        <v>31</v>
      </c>
      <c r="H443" s="1097">
        <v>64008</v>
      </c>
      <c r="I443" s="1097">
        <v>112014</v>
      </c>
      <c r="J443" s="1097">
        <v>84610</v>
      </c>
      <c r="K443" s="1097">
        <v>148067</v>
      </c>
      <c r="L443" s="1097">
        <v>101742</v>
      </c>
      <c r="M443" s="1097">
        <v>178048</v>
      </c>
      <c r="N443" s="1097">
        <v>123336</v>
      </c>
      <c r="O443" s="1097">
        <v>215837</v>
      </c>
      <c r="P443" s="1097">
        <v>146861</v>
      </c>
      <c r="Q443" s="1097">
        <v>257008</v>
      </c>
      <c r="R443" s="1097">
        <v>162009</v>
      </c>
      <c r="S443" s="1097">
        <v>283517</v>
      </c>
      <c r="T443" s="1097">
        <v>176245</v>
      </c>
      <c r="U443" s="1097">
        <v>308429</v>
      </c>
    </row>
    <row r="444" spans="1:21" ht="21.95" customHeight="1">
      <c r="A444" s="1092">
        <v>4</v>
      </c>
      <c r="B444" s="1093" t="s">
        <v>311</v>
      </c>
      <c r="C444" s="1094" t="s">
        <v>327</v>
      </c>
      <c r="D444" s="1094" t="s">
        <v>1216</v>
      </c>
      <c r="E444" s="1095" t="s">
        <v>328</v>
      </c>
      <c r="F444">
        <v>3</v>
      </c>
      <c r="G444" s="1096" t="s">
        <v>58</v>
      </c>
      <c r="H444" s="1097">
        <v>52163</v>
      </c>
      <c r="I444" s="1097">
        <v>91285</v>
      </c>
      <c r="J444" s="1097">
        <v>72006</v>
      </c>
      <c r="K444" s="1097">
        <v>126011</v>
      </c>
      <c r="L444" s="1097">
        <v>91262</v>
      </c>
      <c r="M444" s="1097">
        <v>159708</v>
      </c>
      <c r="N444" s="1097">
        <v>119052</v>
      </c>
      <c r="O444" s="1097">
        <v>208340</v>
      </c>
      <c r="P444" s="1097">
        <v>148384</v>
      </c>
      <c r="Q444" s="1097">
        <v>259672</v>
      </c>
      <c r="R444" s="1097">
        <v>166976</v>
      </c>
      <c r="S444" s="1097">
        <v>292208</v>
      </c>
      <c r="T444" s="1097">
        <v>185291</v>
      </c>
      <c r="U444" s="1097">
        <v>324260</v>
      </c>
    </row>
    <row r="445" spans="1:21" ht="21.95" customHeight="1">
      <c r="A445" s="1092">
        <v>4</v>
      </c>
      <c r="B445" s="1093" t="s">
        <v>311</v>
      </c>
      <c r="C445" s="1094" t="s">
        <v>327</v>
      </c>
      <c r="D445" s="1094" t="s">
        <v>1216</v>
      </c>
      <c r="E445" s="1095" t="s">
        <v>328</v>
      </c>
      <c r="F445">
        <v>4</v>
      </c>
      <c r="G445" s="1096" t="s">
        <v>33</v>
      </c>
      <c r="H445" s="1097">
        <v>60697</v>
      </c>
      <c r="I445" s="1097">
        <v>97116</v>
      </c>
      <c r="J445" s="1097">
        <v>84976</v>
      </c>
      <c r="K445" s="1097">
        <v>135962</v>
      </c>
      <c r="L445" s="1097">
        <v>109255</v>
      </c>
      <c r="M445" s="1097">
        <v>174808</v>
      </c>
      <c r="N445" s="1097">
        <v>145674</v>
      </c>
      <c r="O445" s="1097">
        <v>233078</v>
      </c>
      <c r="P445" s="1097">
        <v>182092</v>
      </c>
      <c r="Q445" s="1097">
        <v>291347</v>
      </c>
      <c r="R445" s="1097">
        <v>206371</v>
      </c>
      <c r="S445" s="1097">
        <v>330193</v>
      </c>
      <c r="T445" s="1097">
        <v>230650</v>
      </c>
      <c r="U445" s="1097">
        <v>369040</v>
      </c>
    </row>
    <row r="446" spans="1:21" ht="22.5" customHeight="1">
      <c r="A446" s="1092">
        <v>4</v>
      </c>
      <c r="B446" s="1093" t="s">
        <v>311</v>
      </c>
      <c r="C446" s="1094" t="s">
        <v>327</v>
      </c>
      <c r="D446" s="1094" t="s">
        <v>1216</v>
      </c>
      <c r="E446" s="1095" t="s">
        <v>329</v>
      </c>
      <c r="F446">
        <v>1</v>
      </c>
      <c r="G446" s="1096" t="s">
        <v>240</v>
      </c>
      <c r="H446" s="1097">
        <v>77349</v>
      </c>
      <c r="I446" s="1097">
        <v>135361</v>
      </c>
      <c r="J446" s="1097">
        <v>101932</v>
      </c>
      <c r="K446" s="1097">
        <v>178380</v>
      </c>
      <c r="L446" s="1097">
        <v>122167</v>
      </c>
      <c r="M446" s="1097">
        <v>213793</v>
      </c>
      <c r="N446" s="1097">
        <v>147165</v>
      </c>
      <c r="O446" s="1097">
        <v>257538</v>
      </c>
      <c r="P446" s="1097">
        <v>173541</v>
      </c>
      <c r="Q446" s="1097">
        <v>303696</v>
      </c>
      <c r="R446" s="1097">
        <v>189720</v>
      </c>
      <c r="S446" s="1097">
        <v>332010</v>
      </c>
      <c r="T446" s="1097">
        <v>204167</v>
      </c>
      <c r="U446" s="1097">
        <v>357293</v>
      </c>
    </row>
    <row r="447" spans="1:21" ht="21.95" customHeight="1">
      <c r="A447" s="1092">
        <v>4</v>
      </c>
      <c r="B447" s="1093" t="s">
        <v>311</v>
      </c>
      <c r="C447" s="1094" t="s">
        <v>327</v>
      </c>
      <c r="D447" s="1094" t="s">
        <v>1216</v>
      </c>
      <c r="E447" s="1095" t="s">
        <v>329</v>
      </c>
      <c r="F447">
        <v>2</v>
      </c>
      <c r="G447" s="1096" t="s">
        <v>31</v>
      </c>
      <c r="H447" s="1097">
        <v>73459</v>
      </c>
      <c r="I447" s="1097">
        <v>128554</v>
      </c>
      <c r="J447" s="1097">
        <v>97063</v>
      </c>
      <c r="K447" s="1097">
        <v>169860</v>
      </c>
      <c r="L447" s="1097">
        <v>116654</v>
      </c>
      <c r="M447" s="1097">
        <v>204145</v>
      </c>
      <c r="N447" s="1097">
        <v>141302</v>
      </c>
      <c r="O447" s="1097">
        <v>247279</v>
      </c>
      <c r="P447" s="1097">
        <v>168216</v>
      </c>
      <c r="Q447" s="1097">
        <v>294379</v>
      </c>
      <c r="R447" s="1097">
        <v>185543</v>
      </c>
      <c r="S447" s="1097">
        <v>324701</v>
      </c>
      <c r="T447" s="1097">
        <v>201816</v>
      </c>
      <c r="U447" s="1097">
        <v>353178</v>
      </c>
    </row>
    <row r="448" spans="1:21" ht="21.95" customHeight="1">
      <c r="A448" s="1092">
        <v>4</v>
      </c>
      <c r="B448" s="1093" t="s">
        <v>311</v>
      </c>
      <c r="C448" s="1094" t="s">
        <v>327</v>
      </c>
      <c r="D448" s="1094" t="s">
        <v>1216</v>
      </c>
      <c r="E448" s="1095" t="s">
        <v>329</v>
      </c>
      <c r="F448">
        <v>3</v>
      </c>
      <c r="G448" s="1096" t="s">
        <v>58</v>
      </c>
      <c r="H448" s="1097">
        <v>59943</v>
      </c>
      <c r="I448" s="1097">
        <v>104901</v>
      </c>
      <c r="J448" s="1097">
        <v>82763</v>
      </c>
      <c r="K448" s="1097">
        <v>144835</v>
      </c>
      <c r="L448" s="1097">
        <v>104917</v>
      </c>
      <c r="M448" s="1097">
        <v>183605</v>
      </c>
      <c r="N448" s="1097">
        <v>136910</v>
      </c>
      <c r="O448" s="1097">
        <v>239593</v>
      </c>
      <c r="P448" s="1097">
        <v>170651</v>
      </c>
      <c r="Q448" s="1097">
        <v>298638</v>
      </c>
      <c r="R448" s="1097">
        <v>192054</v>
      </c>
      <c r="S448" s="1097">
        <v>336094</v>
      </c>
      <c r="T448" s="1097">
        <v>213143</v>
      </c>
      <c r="U448" s="1097">
        <v>373000</v>
      </c>
    </row>
    <row r="449" spans="1:21" ht="21.95" customHeight="1">
      <c r="A449" s="1092">
        <v>4</v>
      </c>
      <c r="B449" s="1093" t="s">
        <v>311</v>
      </c>
      <c r="C449" s="1094" t="s">
        <v>327</v>
      </c>
      <c r="D449" s="1094" t="s">
        <v>1216</v>
      </c>
      <c r="E449" s="1095" t="s">
        <v>329</v>
      </c>
      <c r="F449">
        <v>4</v>
      </c>
      <c r="G449" s="1096" t="s">
        <v>33</v>
      </c>
      <c r="H449" s="1097">
        <v>69551</v>
      </c>
      <c r="I449" s="1097">
        <v>111281</v>
      </c>
      <c r="J449" s="1097">
        <v>97371</v>
      </c>
      <c r="K449" s="1097">
        <v>155793</v>
      </c>
      <c r="L449" s="1097">
        <v>125191</v>
      </c>
      <c r="M449" s="1097">
        <v>200306</v>
      </c>
      <c r="N449" s="1097">
        <v>166921</v>
      </c>
      <c r="O449" s="1097">
        <v>267074</v>
      </c>
      <c r="P449" s="1097">
        <v>208652</v>
      </c>
      <c r="Q449" s="1097">
        <v>333843</v>
      </c>
      <c r="R449" s="1097">
        <v>236472</v>
      </c>
      <c r="S449" s="1097">
        <v>378355</v>
      </c>
      <c r="T449" s="1097">
        <v>264292</v>
      </c>
      <c r="U449" s="1097">
        <v>422867</v>
      </c>
    </row>
    <row r="450" spans="1:21" ht="22.5" customHeight="1">
      <c r="A450" s="1092">
        <v>4</v>
      </c>
      <c r="B450" s="1093" t="s">
        <v>311</v>
      </c>
      <c r="C450" s="1094" t="s">
        <v>327</v>
      </c>
      <c r="D450" s="1094" t="s">
        <v>1216</v>
      </c>
      <c r="E450" s="1095" t="s">
        <v>330</v>
      </c>
      <c r="F450">
        <v>1</v>
      </c>
      <c r="G450" s="1096" t="s">
        <v>240</v>
      </c>
      <c r="H450" s="1097">
        <v>70263</v>
      </c>
      <c r="I450" s="1097">
        <v>122960</v>
      </c>
      <c r="J450" s="1097">
        <v>92520</v>
      </c>
      <c r="K450" s="1097">
        <v>161910</v>
      </c>
      <c r="L450" s="1097">
        <v>110770</v>
      </c>
      <c r="M450" s="1097">
        <v>193847</v>
      </c>
      <c r="N450" s="1097">
        <v>133233</v>
      </c>
      <c r="O450" s="1097">
        <v>233158</v>
      </c>
      <c r="P450" s="1097">
        <v>157071</v>
      </c>
      <c r="Q450" s="1097">
        <v>274874</v>
      </c>
      <c r="R450" s="1097">
        <v>171705</v>
      </c>
      <c r="S450" s="1097">
        <v>300484</v>
      </c>
      <c r="T450" s="1097">
        <v>184767</v>
      </c>
      <c r="U450" s="1097">
        <v>323342</v>
      </c>
    </row>
    <row r="451" spans="1:21" ht="21.95" customHeight="1">
      <c r="A451" s="1092">
        <v>4</v>
      </c>
      <c r="B451" s="1093" t="s">
        <v>311</v>
      </c>
      <c r="C451" s="1094" t="s">
        <v>327</v>
      </c>
      <c r="D451" s="1094" t="s">
        <v>1216</v>
      </c>
      <c r="E451" s="1095" t="s">
        <v>330</v>
      </c>
      <c r="F451">
        <v>2</v>
      </c>
      <c r="G451" s="1096" t="s">
        <v>31</v>
      </c>
      <c r="H451" s="1097">
        <v>66828</v>
      </c>
      <c r="I451" s="1097">
        <v>116950</v>
      </c>
      <c r="J451" s="1097">
        <v>88221</v>
      </c>
      <c r="K451" s="1097">
        <v>154387</v>
      </c>
      <c r="L451" s="1097">
        <v>105902</v>
      </c>
      <c r="M451" s="1097">
        <v>185328</v>
      </c>
      <c r="N451" s="1097">
        <v>128057</v>
      </c>
      <c r="O451" s="1097">
        <v>224100</v>
      </c>
      <c r="P451" s="1097">
        <v>152370</v>
      </c>
      <c r="Q451" s="1097">
        <v>266647</v>
      </c>
      <c r="R451" s="1097">
        <v>168017</v>
      </c>
      <c r="S451" s="1097">
        <v>294030</v>
      </c>
      <c r="T451" s="1097">
        <v>182691</v>
      </c>
      <c r="U451" s="1097">
        <v>319709</v>
      </c>
    </row>
    <row r="452" spans="1:21" ht="21.95" customHeight="1">
      <c r="A452" s="1092">
        <v>4</v>
      </c>
      <c r="B452" s="1093" t="s">
        <v>311</v>
      </c>
      <c r="C452" s="1094" t="s">
        <v>327</v>
      </c>
      <c r="D452" s="1094" t="s">
        <v>1216</v>
      </c>
      <c r="E452" s="1095" t="s">
        <v>330</v>
      </c>
      <c r="F452">
        <v>3</v>
      </c>
      <c r="G452" s="1096" t="s">
        <v>58</v>
      </c>
      <c r="H452" s="1097">
        <v>54688</v>
      </c>
      <c r="I452" s="1097">
        <v>95704</v>
      </c>
      <c r="J452" s="1097">
        <v>75541</v>
      </c>
      <c r="K452" s="1097">
        <v>132198</v>
      </c>
      <c r="L452" s="1097">
        <v>95807</v>
      </c>
      <c r="M452" s="1097">
        <v>167662</v>
      </c>
      <c r="N452" s="1097">
        <v>125112</v>
      </c>
      <c r="O452" s="1097">
        <v>218946</v>
      </c>
      <c r="P452" s="1097">
        <v>155960</v>
      </c>
      <c r="Q452" s="1097">
        <v>272929</v>
      </c>
      <c r="R452" s="1097">
        <v>175562</v>
      </c>
      <c r="S452" s="1097">
        <v>307234</v>
      </c>
      <c r="T452" s="1097">
        <v>194887</v>
      </c>
      <c r="U452" s="1097">
        <v>341053</v>
      </c>
    </row>
    <row r="453" spans="1:21" ht="21.95" customHeight="1">
      <c r="A453" s="1092">
        <v>4</v>
      </c>
      <c r="B453" s="1093" t="s">
        <v>311</v>
      </c>
      <c r="C453" s="1094" t="s">
        <v>327</v>
      </c>
      <c r="D453" s="1094" t="s">
        <v>1216</v>
      </c>
      <c r="E453" s="1095" t="s">
        <v>330</v>
      </c>
      <c r="F453">
        <v>4</v>
      </c>
      <c r="G453" s="1096" t="s">
        <v>33</v>
      </c>
      <c r="H453" s="1097">
        <v>63053</v>
      </c>
      <c r="I453" s="1097">
        <v>100885</v>
      </c>
      <c r="J453" s="1097">
        <v>88275</v>
      </c>
      <c r="K453" s="1097">
        <v>141240</v>
      </c>
      <c r="L453" s="1097">
        <v>113496</v>
      </c>
      <c r="M453" s="1097">
        <v>181594</v>
      </c>
      <c r="N453" s="1097">
        <v>151328</v>
      </c>
      <c r="O453" s="1097">
        <v>242125</v>
      </c>
      <c r="P453" s="1097">
        <v>189160</v>
      </c>
      <c r="Q453" s="1097">
        <v>302656</v>
      </c>
      <c r="R453" s="1097">
        <v>214382</v>
      </c>
      <c r="S453" s="1097">
        <v>343011</v>
      </c>
      <c r="T453" s="1097">
        <v>239603</v>
      </c>
      <c r="U453" s="1097">
        <v>383365</v>
      </c>
    </row>
    <row r="454" spans="1:21" ht="22.5" customHeight="1">
      <c r="A454" s="1092">
        <v>4</v>
      </c>
      <c r="B454" s="1093" t="s">
        <v>311</v>
      </c>
      <c r="C454" s="1094" t="s">
        <v>327</v>
      </c>
      <c r="D454" s="1094" t="s">
        <v>1216</v>
      </c>
      <c r="E454" s="1095" t="s">
        <v>331</v>
      </c>
      <c r="F454">
        <v>1</v>
      </c>
      <c r="G454" s="1096" t="s">
        <v>240</v>
      </c>
      <c r="H454" s="1097">
        <v>70322</v>
      </c>
      <c r="I454" s="1097">
        <v>123063</v>
      </c>
      <c r="J454" s="1097">
        <v>92749</v>
      </c>
      <c r="K454" s="1097">
        <v>162311</v>
      </c>
      <c r="L454" s="1097">
        <v>111286</v>
      </c>
      <c r="M454" s="1097">
        <v>194751</v>
      </c>
      <c r="N454" s="1097">
        <v>134272</v>
      </c>
      <c r="O454" s="1097">
        <v>234976</v>
      </c>
      <c r="P454" s="1097">
        <v>158381</v>
      </c>
      <c r="Q454" s="1097">
        <v>277167</v>
      </c>
      <c r="R454" s="1097">
        <v>173158</v>
      </c>
      <c r="S454" s="1097">
        <v>303026</v>
      </c>
      <c r="T454" s="1097">
        <v>186358</v>
      </c>
      <c r="U454" s="1097">
        <v>326127</v>
      </c>
    </row>
    <row r="455" spans="1:21" ht="21.95" customHeight="1">
      <c r="A455" s="1092">
        <v>4</v>
      </c>
      <c r="B455" s="1093" t="s">
        <v>311</v>
      </c>
      <c r="C455" s="1094" t="s">
        <v>327</v>
      </c>
      <c r="D455" s="1094" t="s">
        <v>1216</v>
      </c>
      <c r="E455" s="1095" t="s">
        <v>331</v>
      </c>
      <c r="F455">
        <v>2</v>
      </c>
      <c r="G455" s="1096" t="s">
        <v>31</v>
      </c>
      <c r="H455" s="1097">
        <v>66680</v>
      </c>
      <c r="I455" s="1097">
        <v>116690</v>
      </c>
      <c r="J455" s="1097">
        <v>88191</v>
      </c>
      <c r="K455" s="1097">
        <v>154334</v>
      </c>
      <c r="L455" s="1097">
        <v>106125</v>
      </c>
      <c r="M455" s="1097">
        <v>185719</v>
      </c>
      <c r="N455" s="1097">
        <v>128784</v>
      </c>
      <c r="O455" s="1097">
        <v>225372</v>
      </c>
      <c r="P455" s="1097">
        <v>153397</v>
      </c>
      <c r="Q455" s="1097">
        <v>268445</v>
      </c>
      <c r="R455" s="1097">
        <v>169248</v>
      </c>
      <c r="S455" s="1097">
        <v>296183</v>
      </c>
      <c r="T455" s="1097">
        <v>184157</v>
      </c>
      <c r="U455" s="1097">
        <v>322275</v>
      </c>
    </row>
    <row r="456" spans="1:21" ht="21.95" customHeight="1">
      <c r="A456" s="1092">
        <v>4</v>
      </c>
      <c r="B456" s="1093" t="s">
        <v>311</v>
      </c>
      <c r="C456" s="1094" t="s">
        <v>327</v>
      </c>
      <c r="D456" s="1094" t="s">
        <v>1216</v>
      </c>
      <c r="E456" s="1095" t="s">
        <v>331</v>
      </c>
      <c r="F456">
        <v>3</v>
      </c>
      <c r="G456" s="1096" t="s">
        <v>58</v>
      </c>
      <c r="H456" s="1097">
        <v>54245</v>
      </c>
      <c r="I456" s="1097">
        <v>94930</v>
      </c>
      <c r="J456" s="1097">
        <v>74860</v>
      </c>
      <c r="K456" s="1097">
        <v>131005</v>
      </c>
      <c r="L456" s="1097">
        <v>94852</v>
      </c>
      <c r="M456" s="1097">
        <v>165990</v>
      </c>
      <c r="N456" s="1097">
        <v>123680</v>
      </c>
      <c r="O456" s="1097">
        <v>216440</v>
      </c>
      <c r="P456" s="1097">
        <v>154143</v>
      </c>
      <c r="Q456" s="1097">
        <v>269751</v>
      </c>
      <c r="R456" s="1097">
        <v>173432</v>
      </c>
      <c r="S456" s="1097">
        <v>303506</v>
      </c>
      <c r="T456" s="1097">
        <v>192426</v>
      </c>
      <c r="U456" s="1097">
        <v>336746</v>
      </c>
    </row>
    <row r="457" spans="1:21" ht="21.95" customHeight="1">
      <c r="A457" s="1092">
        <v>4</v>
      </c>
      <c r="B457" s="1093" t="s">
        <v>311</v>
      </c>
      <c r="C457" s="1094" t="s">
        <v>327</v>
      </c>
      <c r="D457" s="1094" t="s">
        <v>1216</v>
      </c>
      <c r="E457" s="1095" t="s">
        <v>331</v>
      </c>
      <c r="F457">
        <v>4</v>
      </c>
      <c r="G457" s="1096" t="s">
        <v>33</v>
      </c>
      <c r="H457" s="1097">
        <v>63365</v>
      </c>
      <c r="I457" s="1097">
        <v>101384</v>
      </c>
      <c r="J457" s="1097">
        <v>88711</v>
      </c>
      <c r="K457" s="1097">
        <v>141938</v>
      </c>
      <c r="L457" s="1097">
        <v>114057</v>
      </c>
      <c r="M457" s="1097">
        <v>182491</v>
      </c>
      <c r="N457" s="1097">
        <v>152076</v>
      </c>
      <c r="O457" s="1097">
        <v>243321</v>
      </c>
      <c r="P457" s="1097">
        <v>190095</v>
      </c>
      <c r="Q457" s="1097">
        <v>304152</v>
      </c>
      <c r="R457" s="1097">
        <v>215441</v>
      </c>
      <c r="S457" s="1097">
        <v>344705</v>
      </c>
      <c r="T457" s="1097">
        <v>240787</v>
      </c>
      <c r="U457" s="1097">
        <v>385259</v>
      </c>
    </row>
    <row r="458" spans="1:21" ht="22.5" customHeight="1">
      <c r="A458" s="1092">
        <v>4</v>
      </c>
      <c r="B458" s="1093" t="s">
        <v>311</v>
      </c>
      <c r="C458" s="1094" t="s">
        <v>327</v>
      </c>
      <c r="D458" s="1094" t="s">
        <v>1216</v>
      </c>
      <c r="E458" s="1095" t="s">
        <v>332</v>
      </c>
      <c r="F458">
        <v>1</v>
      </c>
      <c r="G458" s="1096" t="s">
        <v>240</v>
      </c>
      <c r="H458" s="1097">
        <v>68853</v>
      </c>
      <c r="I458" s="1097">
        <v>120492</v>
      </c>
      <c r="J458" s="1097">
        <v>90714</v>
      </c>
      <c r="K458" s="1097">
        <v>158750</v>
      </c>
      <c r="L458" s="1097">
        <v>108690</v>
      </c>
      <c r="M458" s="1097">
        <v>190207</v>
      </c>
      <c r="N458" s="1097">
        <v>130873</v>
      </c>
      <c r="O458" s="1097">
        <v>229027</v>
      </c>
      <c r="P458" s="1097">
        <v>154317</v>
      </c>
      <c r="Q458" s="1097">
        <v>270054</v>
      </c>
      <c r="R458" s="1097">
        <v>168701</v>
      </c>
      <c r="S458" s="1097">
        <v>295227</v>
      </c>
      <c r="T458" s="1097">
        <v>181544</v>
      </c>
      <c r="U458" s="1097">
        <v>317702</v>
      </c>
    </row>
    <row r="459" spans="1:21" ht="21.95" customHeight="1">
      <c r="A459" s="1092">
        <v>4</v>
      </c>
      <c r="B459" s="1093" t="s">
        <v>311</v>
      </c>
      <c r="C459" s="1094" t="s">
        <v>327</v>
      </c>
      <c r="D459" s="1094" t="s">
        <v>1216</v>
      </c>
      <c r="E459" s="1095" t="s">
        <v>332</v>
      </c>
      <c r="F459">
        <v>2</v>
      </c>
      <c r="G459" s="1096" t="s">
        <v>31</v>
      </c>
      <c r="H459" s="1097">
        <v>65418</v>
      </c>
      <c r="I459" s="1097">
        <v>114482</v>
      </c>
      <c r="J459" s="1097">
        <v>86415</v>
      </c>
      <c r="K459" s="1097">
        <v>151227</v>
      </c>
      <c r="L459" s="1097">
        <v>103822</v>
      </c>
      <c r="M459" s="1097">
        <v>181688</v>
      </c>
      <c r="N459" s="1097">
        <v>125696</v>
      </c>
      <c r="O459" s="1097">
        <v>219969</v>
      </c>
      <c r="P459" s="1097">
        <v>149616</v>
      </c>
      <c r="Q459" s="1097">
        <v>261827</v>
      </c>
      <c r="R459" s="1097">
        <v>165013</v>
      </c>
      <c r="S459" s="1097">
        <v>288773</v>
      </c>
      <c r="T459" s="1097">
        <v>179468</v>
      </c>
      <c r="U459" s="1097">
        <v>314069</v>
      </c>
    </row>
    <row r="460" spans="1:21" ht="21.95" customHeight="1">
      <c r="A460" s="1092">
        <v>4</v>
      </c>
      <c r="B460" s="1093" t="s">
        <v>311</v>
      </c>
      <c r="C460" s="1094" t="s">
        <v>327</v>
      </c>
      <c r="D460" s="1094" t="s">
        <v>1216</v>
      </c>
      <c r="E460" s="1095" t="s">
        <v>332</v>
      </c>
      <c r="F460">
        <v>3</v>
      </c>
      <c r="G460" s="1096" t="s">
        <v>58</v>
      </c>
      <c r="H460" s="1097">
        <v>53426</v>
      </c>
      <c r="I460" s="1097">
        <v>93495</v>
      </c>
      <c r="J460" s="1097">
        <v>73774</v>
      </c>
      <c r="K460" s="1097">
        <v>129104</v>
      </c>
      <c r="L460" s="1097">
        <v>93534</v>
      </c>
      <c r="M460" s="1097">
        <v>163685</v>
      </c>
      <c r="N460" s="1097">
        <v>122082</v>
      </c>
      <c r="O460" s="1097">
        <v>213643</v>
      </c>
      <c r="P460" s="1097">
        <v>152172</v>
      </c>
      <c r="Q460" s="1097">
        <v>266301</v>
      </c>
      <c r="R460" s="1097">
        <v>171269</v>
      </c>
      <c r="S460" s="1097">
        <v>299721</v>
      </c>
      <c r="T460" s="1097">
        <v>190089</v>
      </c>
      <c r="U460" s="1097">
        <v>332656</v>
      </c>
    </row>
    <row r="461" spans="1:21" ht="21.95" customHeight="1">
      <c r="A461" s="1092">
        <v>4</v>
      </c>
      <c r="B461" s="1093" t="s">
        <v>311</v>
      </c>
      <c r="C461" s="1094" t="s">
        <v>327</v>
      </c>
      <c r="D461" s="1094" t="s">
        <v>1216</v>
      </c>
      <c r="E461" s="1095" t="s">
        <v>332</v>
      </c>
      <c r="F461">
        <v>4</v>
      </c>
      <c r="G461" s="1096" t="s">
        <v>33</v>
      </c>
      <c r="H461" s="1097">
        <v>61875</v>
      </c>
      <c r="I461" s="1097">
        <v>99001</v>
      </c>
      <c r="J461" s="1097">
        <v>86626</v>
      </c>
      <c r="K461" s="1097">
        <v>138601</v>
      </c>
      <c r="L461" s="1097">
        <v>111376</v>
      </c>
      <c r="M461" s="1097">
        <v>178201</v>
      </c>
      <c r="N461" s="1097">
        <v>148501</v>
      </c>
      <c r="O461" s="1097">
        <v>237601</v>
      </c>
      <c r="P461" s="1097">
        <v>185626</v>
      </c>
      <c r="Q461" s="1097">
        <v>297002</v>
      </c>
      <c r="R461" s="1097">
        <v>210376</v>
      </c>
      <c r="S461" s="1097">
        <v>336602</v>
      </c>
      <c r="T461" s="1097">
        <v>235126</v>
      </c>
      <c r="U461" s="1097">
        <v>376202</v>
      </c>
    </row>
    <row r="462" spans="1:21" ht="22.5" customHeight="1">
      <c r="A462" s="1092">
        <v>4</v>
      </c>
      <c r="B462" s="1093" t="s">
        <v>311</v>
      </c>
      <c r="C462" s="1094" t="s">
        <v>327</v>
      </c>
      <c r="D462" s="1094" t="s">
        <v>1216</v>
      </c>
      <c r="E462" s="1095" t="s">
        <v>333</v>
      </c>
      <c r="F462">
        <v>1</v>
      </c>
      <c r="G462" s="1096" t="s">
        <v>240</v>
      </c>
      <c r="H462" s="1097">
        <v>69546</v>
      </c>
      <c r="I462" s="1097">
        <v>121705</v>
      </c>
      <c r="J462" s="1097">
        <v>91694</v>
      </c>
      <c r="K462" s="1097">
        <v>160465</v>
      </c>
      <c r="L462" s="1097">
        <v>109971</v>
      </c>
      <c r="M462" s="1097">
        <v>192448</v>
      </c>
      <c r="N462" s="1097">
        <v>132597</v>
      </c>
      <c r="O462" s="1097">
        <v>232045</v>
      </c>
      <c r="P462" s="1097">
        <v>156388</v>
      </c>
      <c r="Q462" s="1097">
        <v>273679</v>
      </c>
      <c r="R462" s="1097">
        <v>170975</v>
      </c>
      <c r="S462" s="1097">
        <v>299205</v>
      </c>
      <c r="T462" s="1097">
        <v>184003</v>
      </c>
      <c r="U462" s="1097">
        <v>322005</v>
      </c>
    </row>
    <row r="463" spans="1:21" ht="21.95" customHeight="1">
      <c r="A463" s="1092">
        <v>4</v>
      </c>
      <c r="B463" s="1093" t="s">
        <v>311</v>
      </c>
      <c r="C463" s="1094" t="s">
        <v>327</v>
      </c>
      <c r="D463" s="1094" t="s">
        <v>1216</v>
      </c>
      <c r="E463" s="1095" t="s">
        <v>333</v>
      </c>
      <c r="F463">
        <v>2</v>
      </c>
      <c r="G463" s="1096" t="s">
        <v>31</v>
      </c>
      <c r="H463" s="1097">
        <v>65987</v>
      </c>
      <c r="I463" s="1097">
        <v>115478</v>
      </c>
      <c r="J463" s="1097">
        <v>87240</v>
      </c>
      <c r="K463" s="1097">
        <v>152670</v>
      </c>
      <c r="L463" s="1097">
        <v>104926</v>
      </c>
      <c r="M463" s="1097">
        <v>183621</v>
      </c>
      <c r="N463" s="1097">
        <v>127234</v>
      </c>
      <c r="O463" s="1097">
        <v>222660</v>
      </c>
      <c r="P463" s="1097">
        <v>151517</v>
      </c>
      <c r="Q463" s="1097">
        <v>265155</v>
      </c>
      <c r="R463" s="1097">
        <v>167153</v>
      </c>
      <c r="S463" s="1097">
        <v>292519</v>
      </c>
      <c r="T463" s="1097">
        <v>181852</v>
      </c>
      <c r="U463" s="1097">
        <v>318241</v>
      </c>
    </row>
    <row r="464" spans="1:21" ht="21.95" customHeight="1">
      <c r="A464" s="1092">
        <v>4</v>
      </c>
      <c r="B464" s="1093" t="s">
        <v>311</v>
      </c>
      <c r="C464" s="1094" t="s">
        <v>327</v>
      </c>
      <c r="D464" s="1094" t="s">
        <v>1216</v>
      </c>
      <c r="E464" s="1095" t="s">
        <v>333</v>
      </c>
      <c r="F464">
        <v>3</v>
      </c>
      <c r="G464" s="1096" t="s">
        <v>58</v>
      </c>
      <c r="H464" s="1097">
        <v>53749</v>
      </c>
      <c r="I464" s="1097">
        <v>94061</v>
      </c>
      <c r="J464" s="1097">
        <v>74190</v>
      </c>
      <c r="K464" s="1097">
        <v>129832</v>
      </c>
      <c r="L464" s="1097">
        <v>94022</v>
      </c>
      <c r="M464" s="1097">
        <v>164538</v>
      </c>
      <c r="N464" s="1097">
        <v>122637</v>
      </c>
      <c r="O464" s="1097">
        <v>214614</v>
      </c>
      <c r="P464" s="1097">
        <v>152850</v>
      </c>
      <c r="Q464" s="1097">
        <v>267487</v>
      </c>
      <c r="R464" s="1097">
        <v>171994</v>
      </c>
      <c r="S464" s="1097">
        <v>300990</v>
      </c>
      <c r="T464" s="1097">
        <v>190852</v>
      </c>
      <c r="U464" s="1097">
        <v>333991</v>
      </c>
    </row>
    <row r="465" spans="1:21" ht="21.95" customHeight="1">
      <c r="A465" s="1092">
        <v>4</v>
      </c>
      <c r="B465" s="1093" t="s">
        <v>311</v>
      </c>
      <c r="C465" s="1094" t="s">
        <v>327</v>
      </c>
      <c r="D465" s="1094" t="s">
        <v>1216</v>
      </c>
      <c r="E465" s="1095" t="s">
        <v>333</v>
      </c>
      <c r="F465">
        <v>4</v>
      </c>
      <c r="G465" s="1096" t="s">
        <v>33</v>
      </c>
      <c r="H465" s="1097">
        <v>62612</v>
      </c>
      <c r="I465" s="1097">
        <v>100179</v>
      </c>
      <c r="J465" s="1097">
        <v>87657</v>
      </c>
      <c r="K465" s="1097">
        <v>140251</v>
      </c>
      <c r="L465" s="1097">
        <v>112702</v>
      </c>
      <c r="M465" s="1097">
        <v>180323</v>
      </c>
      <c r="N465" s="1097">
        <v>150269</v>
      </c>
      <c r="O465" s="1097">
        <v>240430</v>
      </c>
      <c r="P465" s="1097">
        <v>187836</v>
      </c>
      <c r="Q465" s="1097">
        <v>300538</v>
      </c>
      <c r="R465" s="1097">
        <v>212881</v>
      </c>
      <c r="S465" s="1097">
        <v>340610</v>
      </c>
      <c r="T465" s="1097">
        <v>237926</v>
      </c>
      <c r="U465" s="1097">
        <v>380681</v>
      </c>
    </row>
    <row r="466" spans="1:21" ht="22.5" customHeight="1">
      <c r="A466" s="1092">
        <v>4</v>
      </c>
      <c r="B466" s="1093" t="s">
        <v>311</v>
      </c>
      <c r="C466" s="1094" t="s">
        <v>327</v>
      </c>
      <c r="D466" s="1094" t="s">
        <v>1216</v>
      </c>
      <c r="E466" s="1095" t="s">
        <v>334</v>
      </c>
      <c r="F466">
        <v>1</v>
      </c>
      <c r="G466" s="1096" t="s">
        <v>240</v>
      </c>
      <c r="H466" s="1097">
        <v>75022</v>
      </c>
      <c r="I466" s="1097">
        <v>131289</v>
      </c>
      <c r="J466" s="1097">
        <v>98768</v>
      </c>
      <c r="K466" s="1097">
        <v>172843</v>
      </c>
      <c r="L466" s="1097">
        <v>118220</v>
      </c>
      <c r="M466" s="1097">
        <v>206884</v>
      </c>
      <c r="N466" s="1097">
        <v>142141</v>
      </c>
      <c r="O466" s="1097">
        <v>248747</v>
      </c>
      <c r="P466" s="1097">
        <v>167561</v>
      </c>
      <c r="Q466" s="1097">
        <v>293233</v>
      </c>
      <c r="R466" s="1097">
        <v>183171</v>
      </c>
      <c r="S466" s="1097">
        <v>320549</v>
      </c>
      <c r="T466" s="1097">
        <v>197101</v>
      </c>
      <c r="U466" s="1097">
        <v>344927</v>
      </c>
    </row>
    <row r="467" spans="1:21" ht="21.95" customHeight="1">
      <c r="A467" s="1092">
        <v>4</v>
      </c>
      <c r="B467" s="1093" t="s">
        <v>311</v>
      </c>
      <c r="C467" s="1094" t="s">
        <v>327</v>
      </c>
      <c r="D467" s="1094" t="s">
        <v>1216</v>
      </c>
      <c r="E467" s="1095" t="s">
        <v>334</v>
      </c>
      <c r="F467">
        <v>2</v>
      </c>
      <c r="G467" s="1096" t="s">
        <v>31</v>
      </c>
      <c r="H467" s="1097">
        <v>71381</v>
      </c>
      <c r="I467" s="1097">
        <v>124917</v>
      </c>
      <c r="J467" s="1097">
        <v>94210</v>
      </c>
      <c r="K467" s="1097">
        <v>164867</v>
      </c>
      <c r="L467" s="1097">
        <v>113058</v>
      </c>
      <c r="M467" s="1097">
        <v>197852</v>
      </c>
      <c r="N467" s="1097">
        <v>136653</v>
      </c>
      <c r="O467" s="1097">
        <v>239143</v>
      </c>
      <c r="P467" s="1097">
        <v>162577</v>
      </c>
      <c r="Q467" s="1097">
        <v>284510</v>
      </c>
      <c r="R467" s="1097">
        <v>179261</v>
      </c>
      <c r="S467" s="1097">
        <v>313706</v>
      </c>
      <c r="T467" s="1097">
        <v>194900</v>
      </c>
      <c r="U467" s="1097">
        <v>341075</v>
      </c>
    </row>
    <row r="468" spans="1:21" ht="21.95" customHeight="1">
      <c r="A468" s="1092">
        <v>4</v>
      </c>
      <c r="B468" s="1093" t="s">
        <v>311</v>
      </c>
      <c r="C468" s="1094" t="s">
        <v>327</v>
      </c>
      <c r="D468" s="1094" t="s">
        <v>1216</v>
      </c>
      <c r="E468" s="1095" t="s">
        <v>334</v>
      </c>
      <c r="F468">
        <v>3</v>
      </c>
      <c r="G468" s="1096" t="s">
        <v>58</v>
      </c>
      <c r="H468" s="1097">
        <v>58454</v>
      </c>
      <c r="I468" s="1097">
        <v>102295</v>
      </c>
      <c r="J468" s="1097">
        <v>80752</v>
      </c>
      <c r="K468" s="1097">
        <v>141317</v>
      </c>
      <c r="L468" s="1097">
        <v>102427</v>
      </c>
      <c r="M468" s="1097">
        <v>179248</v>
      </c>
      <c r="N468" s="1097">
        <v>133781</v>
      </c>
      <c r="O468" s="1097">
        <v>234116</v>
      </c>
      <c r="P468" s="1097">
        <v>166770</v>
      </c>
      <c r="Q468" s="1097">
        <v>291847</v>
      </c>
      <c r="R468" s="1097">
        <v>187742</v>
      </c>
      <c r="S468" s="1097">
        <v>328548</v>
      </c>
      <c r="T468" s="1097">
        <v>208420</v>
      </c>
      <c r="U468" s="1097">
        <v>364734</v>
      </c>
    </row>
    <row r="469" spans="1:21" ht="21.95" customHeight="1">
      <c r="A469" s="1092">
        <v>4</v>
      </c>
      <c r="B469" s="1093" t="s">
        <v>311</v>
      </c>
      <c r="C469" s="1094" t="s">
        <v>327</v>
      </c>
      <c r="D469" s="1094" t="s">
        <v>1216</v>
      </c>
      <c r="E469" s="1095" t="s">
        <v>334</v>
      </c>
      <c r="F469">
        <v>4</v>
      </c>
      <c r="G469" s="1096" t="s">
        <v>33</v>
      </c>
      <c r="H469" s="1097">
        <v>67292</v>
      </c>
      <c r="I469" s="1097">
        <v>107667</v>
      </c>
      <c r="J469" s="1097">
        <v>94209</v>
      </c>
      <c r="K469" s="1097">
        <v>150734</v>
      </c>
      <c r="L469" s="1097">
        <v>121125</v>
      </c>
      <c r="M469" s="1097">
        <v>193800</v>
      </c>
      <c r="N469" s="1097">
        <v>161500</v>
      </c>
      <c r="O469" s="1097">
        <v>258401</v>
      </c>
      <c r="P469" s="1097">
        <v>201875</v>
      </c>
      <c r="Q469" s="1097">
        <v>323001</v>
      </c>
      <c r="R469" s="1097">
        <v>228792</v>
      </c>
      <c r="S469" s="1097">
        <v>366068</v>
      </c>
      <c r="T469" s="1097">
        <v>255709</v>
      </c>
      <c r="U469" s="1097">
        <v>409134</v>
      </c>
    </row>
    <row r="470" spans="1:21" ht="22.5" customHeight="1">
      <c r="A470" s="1092">
        <v>4</v>
      </c>
      <c r="B470" s="1093" t="s">
        <v>311</v>
      </c>
      <c r="C470" s="1094" t="s">
        <v>327</v>
      </c>
      <c r="D470" s="1094" t="s">
        <v>1216</v>
      </c>
      <c r="E470" s="1095" t="s">
        <v>335</v>
      </c>
      <c r="F470">
        <v>1</v>
      </c>
      <c r="G470" s="1096" t="s">
        <v>240</v>
      </c>
      <c r="H470" s="1097">
        <v>70792</v>
      </c>
      <c r="I470" s="1097">
        <v>123885</v>
      </c>
      <c r="J470" s="1097">
        <v>93351</v>
      </c>
      <c r="K470" s="1097">
        <v>163364</v>
      </c>
      <c r="L470" s="1097">
        <v>111980</v>
      </c>
      <c r="M470" s="1097">
        <v>195965</v>
      </c>
      <c r="N470" s="1097">
        <v>135059</v>
      </c>
      <c r="O470" s="1097">
        <v>236353</v>
      </c>
      <c r="P470" s="1097">
        <v>159299</v>
      </c>
      <c r="Q470" s="1097">
        <v>278774</v>
      </c>
      <c r="R470" s="1097">
        <v>174159</v>
      </c>
      <c r="S470" s="1097">
        <v>304778</v>
      </c>
      <c r="T470" s="1097">
        <v>187433</v>
      </c>
      <c r="U470" s="1097">
        <v>328007</v>
      </c>
    </row>
    <row r="471" spans="1:21" ht="21.95" customHeight="1">
      <c r="A471" s="1092">
        <v>4</v>
      </c>
      <c r="B471" s="1093" t="s">
        <v>311</v>
      </c>
      <c r="C471" s="1094" t="s">
        <v>327</v>
      </c>
      <c r="D471" s="1094" t="s">
        <v>1216</v>
      </c>
      <c r="E471" s="1095" t="s">
        <v>335</v>
      </c>
      <c r="F471">
        <v>2</v>
      </c>
      <c r="G471" s="1096" t="s">
        <v>31</v>
      </c>
      <c r="H471" s="1097">
        <v>67150</v>
      </c>
      <c r="I471" s="1097">
        <v>117513</v>
      </c>
      <c r="J471" s="1097">
        <v>88793</v>
      </c>
      <c r="K471" s="1097">
        <v>155388</v>
      </c>
      <c r="L471" s="1097">
        <v>106818</v>
      </c>
      <c r="M471" s="1097">
        <v>186932</v>
      </c>
      <c r="N471" s="1097">
        <v>129571</v>
      </c>
      <c r="O471" s="1097">
        <v>226749</v>
      </c>
      <c r="P471" s="1097">
        <v>154315</v>
      </c>
      <c r="Q471" s="1097">
        <v>270051</v>
      </c>
      <c r="R471" s="1097">
        <v>170249</v>
      </c>
      <c r="S471" s="1097">
        <v>297936</v>
      </c>
      <c r="T471" s="1097">
        <v>185232</v>
      </c>
      <c r="U471" s="1097">
        <v>324155</v>
      </c>
    </row>
    <row r="472" spans="1:21" ht="21.95" customHeight="1">
      <c r="A472" s="1092">
        <v>4</v>
      </c>
      <c r="B472" s="1093" t="s">
        <v>311</v>
      </c>
      <c r="C472" s="1094" t="s">
        <v>327</v>
      </c>
      <c r="D472" s="1094" t="s">
        <v>1216</v>
      </c>
      <c r="E472" s="1095" t="s">
        <v>335</v>
      </c>
      <c r="F472">
        <v>3</v>
      </c>
      <c r="G472" s="1096" t="s">
        <v>58</v>
      </c>
      <c r="H472" s="1097">
        <v>54666</v>
      </c>
      <c r="I472" s="1097">
        <v>95666</v>
      </c>
      <c r="J472" s="1097">
        <v>75449</v>
      </c>
      <c r="K472" s="1097">
        <v>132036</v>
      </c>
      <c r="L472" s="1097">
        <v>95609</v>
      </c>
      <c r="M472" s="1097">
        <v>167316</v>
      </c>
      <c r="N472" s="1097">
        <v>124690</v>
      </c>
      <c r="O472" s="1097">
        <v>218207</v>
      </c>
      <c r="P472" s="1097">
        <v>155406</v>
      </c>
      <c r="Q472" s="1097">
        <v>271960</v>
      </c>
      <c r="R472" s="1097">
        <v>174863</v>
      </c>
      <c r="S472" s="1097">
        <v>306010</v>
      </c>
      <c r="T472" s="1097">
        <v>194026</v>
      </c>
      <c r="U472" s="1097">
        <v>339545</v>
      </c>
    </row>
    <row r="473" spans="1:21" ht="21.95" customHeight="1">
      <c r="A473" s="1092">
        <v>4</v>
      </c>
      <c r="B473" s="1093" t="s">
        <v>311</v>
      </c>
      <c r="C473" s="1094" t="s">
        <v>327</v>
      </c>
      <c r="D473" s="1094" t="s">
        <v>1216</v>
      </c>
      <c r="E473" s="1095" t="s">
        <v>335</v>
      </c>
      <c r="F473">
        <v>4</v>
      </c>
      <c r="G473" s="1096" t="s">
        <v>33</v>
      </c>
      <c r="H473" s="1097">
        <v>63758</v>
      </c>
      <c r="I473" s="1097">
        <v>102012</v>
      </c>
      <c r="J473" s="1097">
        <v>89261</v>
      </c>
      <c r="K473" s="1097">
        <v>142817</v>
      </c>
      <c r="L473" s="1097">
        <v>114764</v>
      </c>
      <c r="M473" s="1097">
        <v>183622</v>
      </c>
      <c r="N473" s="1097">
        <v>153018</v>
      </c>
      <c r="O473" s="1097">
        <v>244829</v>
      </c>
      <c r="P473" s="1097">
        <v>191273</v>
      </c>
      <c r="Q473" s="1097">
        <v>306037</v>
      </c>
      <c r="R473" s="1097">
        <v>216776</v>
      </c>
      <c r="S473" s="1097">
        <v>346842</v>
      </c>
      <c r="T473" s="1097">
        <v>242279</v>
      </c>
      <c r="U473" s="1097">
        <v>387647</v>
      </c>
    </row>
    <row r="474" spans="1:21" ht="22.5" customHeight="1">
      <c r="A474" s="1092">
        <v>4</v>
      </c>
      <c r="B474" s="1093" t="s">
        <v>311</v>
      </c>
      <c r="C474" s="1094" t="s">
        <v>327</v>
      </c>
      <c r="D474" s="1094" t="s">
        <v>1216</v>
      </c>
      <c r="E474" s="1095" t="s">
        <v>336</v>
      </c>
      <c r="F474">
        <v>1</v>
      </c>
      <c r="G474" s="1096" t="s">
        <v>240</v>
      </c>
      <c r="H474" s="1097">
        <v>66502</v>
      </c>
      <c r="I474" s="1097">
        <v>116379</v>
      </c>
      <c r="J474" s="1097">
        <v>87705</v>
      </c>
      <c r="K474" s="1097">
        <v>153483</v>
      </c>
      <c r="L474" s="1097">
        <v>105223</v>
      </c>
      <c r="M474" s="1097">
        <v>184141</v>
      </c>
      <c r="N474" s="1097">
        <v>126938</v>
      </c>
      <c r="O474" s="1097">
        <v>222141</v>
      </c>
      <c r="P474" s="1097">
        <v>149726</v>
      </c>
      <c r="Q474" s="1097">
        <v>262021</v>
      </c>
      <c r="R474" s="1097">
        <v>163695</v>
      </c>
      <c r="S474" s="1097">
        <v>286466</v>
      </c>
      <c r="T474" s="1097">
        <v>176173</v>
      </c>
      <c r="U474" s="1097">
        <v>308302</v>
      </c>
    </row>
    <row r="475" spans="1:21" ht="21.95" customHeight="1">
      <c r="A475" s="1092">
        <v>4</v>
      </c>
      <c r="B475" s="1093" t="s">
        <v>311</v>
      </c>
      <c r="C475" s="1094" t="s">
        <v>327</v>
      </c>
      <c r="D475" s="1094" t="s">
        <v>1216</v>
      </c>
      <c r="E475" s="1095" t="s">
        <v>336</v>
      </c>
      <c r="F475">
        <v>2</v>
      </c>
      <c r="G475" s="1096" t="s">
        <v>31</v>
      </c>
      <c r="H475" s="1097">
        <v>63068</v>
      </c>
      <c r="I475" s="1097">
        <v>110368</v>
      </c>
      <c r="J475" s="1097">
        <v>83406</v>
      </c>
      <c r="K475" s="1097">
        <v>145960</v>
      </c>
      <c r="L475" s="1097">
        <v>100355</v>
      </c>
      <c r="M475" s="1097">
        <v>175622</v>
      </c>
      <c r="N475" s="1097">
        <v>121762</v>
      </c>
      <c r="O475" s="1097">
        <v>213083</v>
      </c>
      <c r="P475" s="1097">
        <v>145025</v>
      </c>
      <c r="Q475" s="1097">
        <v>253794</v>
      </c>
      <c r="R475" s="1097">
        <v>160007</v>
      </c>
      <c r="S475" s="1097">
        <v>280012</v>
      </c>
      <c r="T475" s="1097">
        <v>174097</v>
      </c>
      <c r="U475" s="1097">
        <v>304669</v>
      </c>
    </row>
    <row r="476" spans="1:21" ht="21.95" customHeight="1">
      <c r="A476" s="1092">
        <v>4</v>
      </c>
      <c r="B476" s="1093" t="s">
        <v>311</v>
      </c>
      <c r="C476" s="1094" t="s">
        <v>327</v>
      </c>
      <c r="D476" s="1094" t="s">
        <v>1216</v>
      </c>
      <c r="E476" s="1095" t="s">
        <v>336</v>
      </c>
      <c r="F476">
        <v>3</v>
      </c>
      <c r="G476" s="1096" t="s">
        <v>58</v>
      </c>
      <c r="H476" s="1097">
        <v>51321</v>
      </c>
      <c r="I476" s="1097">
        <v>89812</v>
      </c>
      <c r="J476" s="1097">
        <v>70828</v>
      </c>
      <c r="K476" s="1097">
        <v>123948</v>
      </c>
      <c r="L476" s="1097">
        <v>89746</v>
      </c>
      <c r="M476" s="1097">
        <v>157056</v>
      </c>
      <c r="N476" s="1097">
        <v>117031</v>
      </c>
      <c r="O476" s="1097">
        <v>204805</v>
      </c>
      <c r="P476" s="1097">
        <v>145859</v>
      </c>
      <c r="Q476" s="1097">
        <v>255253</v>
      </c>
      <c r="R476" s="1097">
        <v>164114</v>
      </c>
      <c r="S476" s="1097">
        <v>287200</v>
      </c>
      <c r="T476" s="1097">
        <v>182093</v>
      </c>
      <c r="U476" s="1097">
        <v>318662</v>
      </c>
    </row>
    <row r="477" spans="1:21" ht="21.95" customHeight="1">
      <c r="A477" s="1092">
        <v>4</v>
      </c>
      <c r="B477" s="1093" t="s">
        <v>311</v>
      </c>
      <c r="C477" s="1094" t="s">
        <v>327</v>
      </c>
      <c r="D477" s="1094" t="s">
        <v>1216</v>
      </c>
      <c r="E477" s="1095" t="s">
        <v>336</v>
      </c>
      <c r="F477">
        <v>4</v>
      </c>
      <c r="G477" s="1096" t="s">
        <v>33</v>
      </c>
      <c r="H477" s="1097">
        <v>59912</v>
      </c>
      <c r="I477" s="1097">
        <v>95859</v>
      </c>
      <c r="J477" s="1097">
        <v>83877</v>
      </c>
      <c r="K477" s="1097">
        <v>134203</v>
      </c>
      <c r="L477" s="1097">
        <v>107842</v>
      </c>
      <c r="M477" s="1097">
        <v>172546</v>
      </c>
      <c r="N477" s="1097">
        <v>143789</v>
      </c>
      <c r="O477" s="1097">
        <v>230062</v>
      </c>
      <c r="P477" s="1097">
        <v>179736</v>
      </c>
      <c r="Q477" s="1097">
        <v>287577</v>
      </c>
      <c r="R477" s="1097">
        <v>203701</v>
      </c>
      <c r="S477" s="1097">
        <v>325921</v>
      </c>
      <c r="T477" s="1097">
        <v>227665</v>
      </c>
      <c r="U477" s="1097">
        <v>364265</v>
      </c>
    </row>
    <row r="478" spans="1:21" ht="22.5" customHeight="1">
      <c r="A478" s="1092">
        <v>4</v>
      </c>
      <c r="B478" s="1093" t="s">
        <v>311</v>
      </c>
      <c r="C478" s="1094" t="s">
        <v>337</v>
      </c>
      <c r="D478" s="1094" t="s">
        <v>672</v>
      </c>
      <c r="E478" s="1095" t="s">
        <v>338</v>
      </c>
      <c r="F478">
        <v>1</v>
      </c>
      <c r="G478" s="1096" t="s">
        <v>240</v>
      </c>
      <c r="H478" s="1097">
        <v>84905</v>
      </c>
      <c r="I478" s="1097">
        <v>148584</v>
      </c>
      <c r="J478" s="1097">
        <v>111945</v>
      </c>
      <c r="K478" s="1097">
        <v>195904</v>
      </c>
      <c r="L478" s="1097">
        <v>134258</v>
      </c>
      <c r="M478" s="1097">
        <v>234952</v>
      </c>
      <c r="N478" s="1097">
        <v>161883</v>
      </c>
      <c r="O478" s="1097">
        <v>283295</v>
      </c>
      <c r="P478" s="1097">
        <v>190928</v>
      </c>
      <c r="Q478" s="1097">
        <v>334125</v>
      </c>
      <c r="R478" s="1097">
        <v>208736</v>
      </c>
      <c r="S478" s="1097">
        <v>365289</v>
      </c>
      <c r="T478" s="1097">
        <v>224642</v>
      </c>
      <c r="U478" s="1097">
        <v>393124</v>
      </c>
    </row>
    <row r="479" spans="1:21" ht="21.95" customHeight="1">
      <c r="A479" s="1092">
        <v>4</v>
      </c>
      <c r="B479" s="1093" t="s">
        <v>311</v>
      </c>
      <c r="C479" s="1094" t="s">
        <v>337</v>
      </c>
      <c r="D479" s="1094" t="s">
        <v>672</v>
      </c>
      <c r="E479" s="1095" t="s">
        <v>338</v>
      </c>
      <c r="F479">
        <v>2</v>
      </c>
      <c r="G479" s="1096" t="s">
        <v>31</v>
      </c>
      <c r="H479" s="1097">
        <v>80560</v>
      </c>
      <c r="I479" s="1097">
        <v>140981</v>
      </c>
      <c r="J479" s="1097">
        <v>106507</v>
      </c>
      <c r="K479" s="1097">
        <v>186387</v>
      </c>
      <c r="L479" s="1097">
        <v>128100</v>
      </c>
      <c r="M479" s="1097">
        <v>224174</v>
      </c>
      <c r="N479" s="1097">
        <v>155335</v>
      </c>
      <c r="O479" s="1097">
        <v>271836</v>
      </c>
      <c r="P479" s="1097">
        <v>184981</v>
      </c>
      <c r="Q479" s="1097">
        <v>323717</v>
      </c>
      <c r="R479" s="1097">
        <v>204071</v>
      </c>
      <c r="S479" s="1097">
        <v>357124</v>
      </c>
      <c r="T479" s="1097">
        <v>222016</v>
      </c>
      <c r="U479" s="1097">
        <v>388528</v>
      </c>
    </row>
    <row r="480" spans="1:21" ht="21.95" customHeight="1">
      <c r="A480" s="1092">
        <v>4</v>
      </c>
      <c r="B480" s="1093" t="s">
        <v>311</v>
      </c>
      <c r="C480" s="1094" t="s">
        <v>337</v>
      </c>
      <c r="D480" s="1094" t="s">
        <v>672</v>
      </c>
      <c r="E480" s="1095" t="s">
        <v>338</v>
      </c>
      <c r="F480">
        <v>3</v>
      </c>
      <c r="G480" s="1096" t="s">
        <v>58</v>
      </c>
      <c r="H480" s="1097">
        <v>65619</v>
      </c>
      <c r="I480" s="1097">
        <v>114833</v>
      </c>
      <c r="J480" s="1097">
        <v>90574</v>
      </c>
      <c r="K480" s="1097">
        <v>158504</v>
      </c>
      <c r="L480" s="1097">
        <v>114785</v>
      </c>
      <c r="M480" s="1097">
        <v>200874</v>
      </c>
      <c r="N480" s="1097">
        <v>149719</v>
      </c>
      <c r="O480" s="1097">
        <v>262008</v>
      </c>
      <c r="P480" s="1097">
        <v>186604</v>
      </c>
      <c r="Q480" s="1097">
        <v>326557</v>
      </c>
      <c r="R480" s="1097">
        <v>209976</v>
      </c>
      <c r="S480" s="1097">
        <v>367459</v>
      </c>
      <c r="T480" s="1097">
        <v>232998</v>
      </c>
      <c r="U480" s="1097">
        <v>407747</v>
      </c>
    </row>
    <row r="481" spans="1:21" ht="21.95" customHeight="1">
      <c r="A481" s="1092">
        <v>4</v>
      </c>
      <c r="B481" s="1093" t="s">
        <v>311</v>
      </c>
      <c r="C481" s="1094" t="s">
        <v>337</v>
      </c>
      <c r="D481" s="1094" t="s">
        <v>672</v>
      </c>
      <c r="E481" s="1095" t="s">
        <v>338</v>
      </c>
      <c r="F481">
        <v>4</v>
      </c>
      <c r="G481" s="1096" t="s">
        <v>33</v>
      </c>
      <c r="H481" s="1097">
        <v>76440</v>
      </c>
      <c r="I481" s="1097">
        <v>122305</v>
      </c>
      <c r="J481" s="1097">
        <v>107017</v>
      </c>
      <c r="K481" s="1097">
        <v>171226</v>
      </c>
      <c r="L481" s="1097">
        <v>137593</v>
      </c>
      <c r="M481" s="1097">
        <v>220148</v>
      </c>
      <c r="N481" s="1097">
        <v>183457</v>
      </c>
      <c r="O481" s="1097">
        <v>293531</v>
      </c>
      <c r="P481" s="1097">
        <v>229321</v>
      </c>
      <c r="Q481" s="1097">
        <v>366914</v>
      </c>
      <c r="R481" s="1097">
        <v>259897</v>
      </c>
      <c r="S481" s="1097">
        <v>415836</v>
      </c>
      <c r="T481" s="1097">
        <v>290473</v>
      </c>
      <c r="U481" s="1097">
        <v>464758</v>
      </c>
    </row>
    <row r="482" spans="1:21" ht="22.5" customHeight="1">
      <c r="A482" s="1092">
        <v>4</v>
      </c>
      <c r="B482" s="1093" t="s">
        <v>311</v>
      </c>
      <c r="C482" s="1094" t="s">
        <v>337</v>
      </c>
      <c r="D482" s="1094" t="s">
        <v>672</v>
      </c>
      <c r="E482" s="1095" t="s">
        <v>339</v>
      </c>
      <c r="F482">
        <v>1</v>
      </c>
      <c r="G482" s="1096" t="s">
        <v>240</v>
      </c>
      <c r="H482" s="1097">
        <v>80781</v>
      </c>
      <c r="I482" s="1097">
        <v>141366</v>
      </c>
      <c r="J482" s="1097">
        <v>106448</v>
      </c>
      <c r="K482" s="1097">
        <v>186285</v>
      </c>
      <c r="L482" s="1097">
        <v>127573</v>
      </c>
      <c r="M482" s="1097">
        <v>223252</v>
      </c>
      <c r="N482" s="1097">
        <v>153661</v>
      </c>
      <c r="O482" s="1097">
        <v>268908</v>
      </c>
      <c r="P482" s="1097">
        <v>181199</v>
      </c>
      <c r="Q482" s="1097">
        <v>317098</v>
      </c>
      <c r="R482" s="1097">
        <v>198092</v>
      </c>
      <c r="S482" s="1097">
        <v>346660</v>
      </c>
      <c r="T482" s="1097">
        <v>213175</v>
      </c>
      <c r="U482" s="1097">
        <v>373057</v>
      </c>
    </row>
    <row r="483" spans="1:21" ht="21.95" customHeight="1">
      <c r="A483" s="1092">
        <v>4</v>
      </c>
      <c r="B483" s="1093" t="s">
        <v>311</v>
      </c>
      <c r="C483" s="1094" t="s">
        <v>337</v>
      </c>
      <c r="D483" s="1094" t="s">
        <v>672</v>
      </c>
      <c r="E483" s="1095" t="s">
        <v>339</v>
      </c>
      <c r="F483">
        <v>2</v>
      </c>
      <c r="G483" s="1096" t="s">
        <v>31</v>
      </c>
      <c r="H483" s="1097">
        <v>76725</v>
      </c>
      <c r="I483" s="1097">
        <v>134269</v>
      </c>
      <c r="J483" s="1097">
        <v>101373</v>
      </c>
      <c r="K483" s="1097">
        <v>177402</v>
      </c>
      <c r="L483" s="1097">
        <v>121825</v>
      </c>
      <c r="M483" s="1097">
        <v>213193</v>
      </c>
      <c r="N483" s="1097">
        <v>147550</v>
      </c>
      <c r="O483" s="1097">
        <v>258212</v>
      </c>
      <c r="P483" s="1097">
        <v>175648</v>
      </c>
      <c r="Q483" s="1097">
        <v>307384</v>
      </c>
      <c r="R483" s="1097">
        <v>193737</v>
      </c>
      <c r="S483" s="1097">
        <v>339040</v>
      </c>
      <c r="T483" s="1097">
        <v>210724</v>
      </c>
      <c r="U483" s="1097">
        <v>368767</v>
      </c>
    </row>
    <row r="484" spans="1:21" ht="21.95" customHeight="1">
      <c r="A484" s="1092">
        <v>4</v>
      </c>
      <c r="B484" s="1093" t="s">
        <v>311</v>
      </c>
      <c r="C484" s="1094" t="s">
        <v>337</v>
      </c>
      <c r="D484" s="1094" t="s">
        <v>672</v>
      </c>
      <c r="E484" s="1095" t="s">
        <v>339</v>
      </c>
      <c r="F484">
        <v>3</v>
      </c>
      <c r="G484" s="1096" t="s">
        <v>58</v>
      </c>
      <c r="H484" s="1097">
        <v>62619</v>
      </c>
      <c r="I484" s="1097">
        <v>109584</v>
      </c>
      <c r="J484" s="1097">
        <v>86460</v>
      </c>
      <c r="K484" s="1097">
        <v>151306</v>
      </c>
      <c r="L484" s="1097">
        <v>109607</v>
      </c>
      <c r="M484" s="1097">
        <v>191813</v>
      </c>
      <c r="N484" s="1097">
        <v>143037</v>
      </c>
      <c r="O484" s="1097">
        <v>250315</v>
      </c>
      <c r="P484" s="1097">
        <v>178288</v>
      </c>
      <c r="Q484" s="1097">
        <v>312005</v>
      </c>
      <c r="R484" s="1097">
        <v>200653</v>
      </c>
      <c r="S484" s="1097">
        <v>351142</v>
      </c>
      <c r="T484" s="1097">
        <v>222689</v>
      </c>
      <c r="U484" s="1097">
        <v>389707</v>
      </c>
    </row>
    <row r="485" spans="1:21" ht="21.95" customHeight="1">
      <c r="A485" s="1092">
        <v>4</v>
      </c>
      <c r="B485" s="1093" t="s">
        <v>311</v>
      </c>
      <c r="C485" s="1094" t="s">
        <v>337</v>
      </c>
      <c r="D485" s="1094" t="s">
        <v>672</v>
      </c>
      <c r="E485" s="1095" t="s">
        <v>339</v>
      </c>
      <c r="F485">
        <v>4</v>
      </c>
      <c r="G485" s="1096" t="s">
        <v>33</v>
      </c>
      <c r="H485" s="1097">
        <v>72627</v>
      </c>
      <c r="I485" s="1097">
        <v>116203</v>
      </c>
      <c r="J485" s="1097">
        <v>101678</v>
      </c>
      <c r="K485" s="1097">
        <v>162685</v>
      </c>
      <c r="L485" s="1097">
        <v>130729</v>
      </c>
      <c r="M485" s="1097">
        <v>209166</v>
      </c>
      <c r="N485" s="1097">
        <v>174305</v>
      </c>
      <c r="O485" s="1097">
        <v>278888</v>
      </c>
      <c r="P485" s="1097">
        <v>217881</v>
      </c>
      <c r="Q485" s="1097">
        <v>348610</v>
      </c>
      <c r="R485" s="1097">
        <v>246932</v>
      </c>
      <c r="S485" s="1097">
        <v>395092</v>
      </c>
      <c r="T485" s="1097">
        <v>275983</v>
      </c>
      <c r="U485" s="1097">
        <v>441573</v>
      </c>
    </row>
    <row r="486" spans="1:21" ht="22.5" customHeight="1">
      <c r="A486" s="1092">
        <v>4</v>
      </c>
      <c r="B486" s="1093" t="s">
        <v>311</v>
      </c>
      <c r="C486" s="1094" t="s">
        <v>337</v>
      </c>
      <c r="D486" s="1094" t="s">
        <v>672</v>
      </c>
      <c r="E486" s="1095" t="s">
        <v>340</v>
      </c>
      <c r="F486">
        <v>1</v>
      </c>
      <c r="G486" s="1096" t="s">
        <v>240</v>
      </c>
      <c r="H486" s="1097">
        <v>80310</v>
      </c>
      <c r="I486" s="1097">
        <v>140543</v>
      </c>
      <c r="J486" s="1097">
        <v>105847</v>
      </c>
      <c r="K486" s="1097">
        <v>185231</v>
      </c>
      <c r="L486" s="1097">
        <v>126879</v>
      </c>
      <c r="M486" s="1097">
        <v>222039</v>
      </c>
      <c r="N486" s="1097">
        <v>152875</v>
      </c>
      <c r="O486" s="1097">
        <v>267530</v>
      </c>
      <c r="P486" s="1097">
        <v>180281</v>
      </c>
      <c r="Q486" s="1097">
        <v>315491</v>
      </c>
      <c r="R486" s="1097">
        <v>197090</v>
      </c>
      <c r="S486" s="1097">
        <v>344908</v>
      </c>
      <c r="T486" s="1097">
        <v>212101</v>
      </c>
      <c r="U486" s="1097">
        <v>371177</v>
      </c>
    </row>
    <row r="487" spans="1:21" ht="21.95" customHeight="1">
      <c r="A487" s="1092">
        <v>4</v>
      </c>
      <c r="B487" s="1093" t="s">
        <v>311</v>
      </c>
      <c r="C487" s="1094" t="s">
        <v>337</v>
      </c>
      <c r="D487" s="1094" t="s">
        <v>672</v>
      </c>
      <c r="E487" s="1095" t="s">
        <v>340</v>
      </c>
      <c r="F487">
        <v>2</v>
      </c>
      <c r="G487" s="1096" t="s">
        <v>31</v>
      </c>
      <c r="H487" s="1097">
        <v>76255</v>
      </c>
      <c r="I487" s="1097">
        <v>133447</v>
      </c>
      <c r="J487" s="1097">
        <v>100771</v>
      </c>
      <c r="K487" s="1097">
        <v>176349</v>
      </c>
      <c r="L487" s="1097">
        <v>121131</v>
      </c>
      <c r="M487" s="1097">
        <v>211980</v>
      </c>
      <c r="N487" s="1097">
        <v>146763</v>
      </c>
      <c r="O487" s="1097">
        <v>256835</v>
      </c>
      <c r="P487" s="1097">
        <v>174730</v>
      </c>
      <c r="Q487" s="1097">
        <v>305777</v>
      </c>
      <c r="R487" s="1097">
        <v>192736</v>
      </c>
      <c r="S487" s="1097">
        <v>337288</v>
      </c>
      <c r="T487" s="1097">
        <v>209650</v>
      </c>
      <c r="U487" s="1097">
        <v>366887</v>
      </c>
    </row>
    <row r="488" spans="1:21" ht="21.95" customHeight="1">
      <c r="A488" s="1092">
        <v>4</v>
      </c>
      <c r="B488" s="1093" t="s">
        <v>311</v>
      </c>
      <c r="C488" s="1094" t="s">
        <v>337</v>
      </c>
      <c r="D488" s="1094" t="s">
        <v>672</v>
      </c>
      <c r="E488" s="1095" t="s">
        <v>340</v>
      </c>
      <c r="F488">
        <v>3</v>
      </c>
      <c r="G488" s="1096" t="s">
        <v>58</v>
      </c>
      <c r="H488" s="1097">
        <v>62198</v>
      </c>
      <c r="I488" s="1097">
        <v>108847</v>
      </c>
      <c r="J488" s="1097">
        <v>85871</v>
      </c>
      <c r="K488" s="1097">
        <v>150274</v>
      </c>
      <c r="L488" s="1097">
        <v>108850</v>
      </c>
      <c r="M488" s="1097">
        <v>190487</v>
      </c>
      <c r="N488" s="1097">
        <v>142027</v>
      </c>
      <c r="O488" s="1097">
        <v>248548</v>
      </c>
      <c r="P488" s="1097">
        <v>177026</v>
      </c>
      <c r="Q488" s="1097">
        <v>309795</v>
      </c>
      <c r="R488" s="1097">
        <v>199222</v>
      </c>
      <c r="S488" s="1097">
        <v>348638</v>
      </c>
      <c r="T488" s="1097">
        <v>221090</v>
      </c>
      <c r="U488" s="1097">
        <v>386908</v>
      </c>
    </row>
    <row r="489" spans="1:21" ht="21.95" customHeight="1">
      <c r="A489" s="1092">
        <v>4</v>
      </c>
      <c r="B489" s="1093" t="s">
        <v>311</v>
      </c>
      <c r="C489" s="1094" t="s">
        <v>337</v>
      </c>
      <c r="D489" s="1094" t="s">
        <v>672</v>
      </c>
      <c r="E489" s="1095" t="s">
        <v>340</v>
      </c>
      <c r="F489">
        <v>4</v>
      </c>
      <c r="G489" s="1096" t="s">
        <v>33</v>
      </c>
      <c r="H489" s="1097">
        <v>72234</v>
      </c>
      <c r="I489" s="1097">
        <v>115575</v>
      </c>
      <c r="J489" s="1097">
        <v>101128</v>
      </c>
      <c r="K489" s="1097">
        <v>161805</v>
      </c>
      <c r="L489" s="1097">
        <v>130022</v>
      </c>
      <c r="M489" s="1097">
        <v>208035</v>
      </c>
      <c r="N489" s="1097">
        <v>173363</v>
      </c>
      <c r="O489" s="1097">
        <v>277380</v>
      </c>
      <c r="P489" s="1097">
        <v>216703</v>
      </c>
      <c r="Q489" s="1097">
        <v>346725</v>
      </c>
      <c r="R489" s="1097">
        <v>245597</v>
      </c>
      <c r="S489" s="1097">
        <v>392955</v>
      </c>
      <c r="T489" s="1097">
        <v>274491</v>
      </c>
      <c r="U489" s="1097">
        <v>439185</v>
      </c>
    </row>
    <row r="490" spans="1:21" ht="22.5" customHeight="1">
      <c r="A490" s="1092">
        <v>4</v>
      </c>
      <c r="B490" s="1093" t="s">
        <v>311</v>
      </c>
      <c r="C490" s="1094" t="s">
        <v>337</v>
      </c>
      <c r="D490" s="1094" t="s">
        <v>672</v>
      </c>
      <c r="E490" s="1095" t="s">
        <v>341</v>
      </c>
      <c r="F490">
        <v>1</v>
      </c>
      <c r="G490" s="1096" t="s">
        <v>240</v>
      </c>
      <c r="H490" s="1097">
        <v>74916</v>
      </c>
      <c r="I490" s="1097">
        <v>131104</v>
      </c>
      <c r="J490" s="1097">
        <v>98848</v>
      </c>
      <c r="K490" s="1097">
        <v>172983</v>
      </c>
      <c r="L490" s="1097">
        <v>118665</v>
      </c>
      <c r="M490" s="1097">
        <v>207665</v>
      </c>
      <c r="N490" s="1097">
        <v>143280</v>
      </c>
      <c r="O490" s="1097">
        <v>250741</v>
      </c>
      <c r="P490" s="1097">
        <v>169029</v>
      </c>
      <c r="Q490" s="1097">
        <v>295801</v>
      </c>
      <c r="R490" s="1097">
        <v>184804</v>
      </c>
      <c r="S490" s="1097">
        <v>323407</v>
      </c>
      <c r="T490" s="1097">
        <v>198900</v>
      </c>
      <c r="U490" s="1097">
        <v>348074</v>
      </c>
    </row>
    <row r="491" spans="1:21" ht="21.95" customHeight="1">
      <c r="A491" s="1092">
        <v>4</v>
      </c>
      <c r="B491" s="1093" t="s">
        <v>311</v>
      </c>
      <c r="C491" s="1094" t="s">
        <v>337</v>
      </c>
      <c r="D491" s="1094" t="s">
        <v>672</v>
      </c>
      <c r="E491" s="1095" t="s">
        <v>341</v>
      </c>
      <c r="F491">
        <v>2</v>
      </c>
      <c r="G491" s="1096" t="s">
        <v>31</v>
      </c>
      <c r="H491" s="1097">
        <v>70985</v>
      </c>
      <c r="I491" s="1097">
        <v>124224</v>
      </c>
      <c r="J491" s="1097">
        <v>93927</v>
      </c>
      <c r="K491" s="1097">
        <v>164373</v>
      </c>
      <c r="L491" s="1097">
        <v>113093</v>
      </c>
      <c r="M491" s="1097">
        <v>197914</v>
      </c>
      <c r="N491" s="1097">
        <v>137356</v>
      </c>
      <c r="O491" s="1097">
        <v>240373</v>
      </c>
      <c r="P491" s="1097">
        <v>163648</v>
      </c>
      <c r="Q491" s="1097">
        <v>286384</v>
      </c>
      <c r="R491" s="1097">
        <v>180583</v>
      </c>
      <c r="S491" s="1097">
        <v>316020</v>
      </c>
      <c r="T491" s="1097">
        <v>196523</v>
      </c>
      <c r="U491" s="1097">
        <v>343916</v>
      </c>
    </row>
    <row r="492" spans="1:21" ht="21.95" customHeight="1">
      <c r="A492" s="1092">
        <v>4</v>
      </c>
      <c r="B492" s="1093" t="s">
        <v>311</v>
      </c>
      <c r="C492" s="1094" t="s">
        <v>337</v>
      </c>
      <c r="D492" s="1094" t="s">
        <v>672</v>
      </c>
      <c r="E492" s="1095" t="s">
        <v>341</v>
      </c>
      <c r="F492">
        <v>3</v>
      </c>
      <c r="G492" s="1096" t="s">
        <v>58</v>
      </c>
      <c r="H492" s="1097">
        <v>57666</v>
      </c>
      <c r="I492" s="1097">
        <v>100916</v>
      </c>
      <c r="J492" s="1097">
        <v>79563</v>
      </c>
      <c r="K492" s="1097">
        <v>139235</v>
      </c>
      <c r="L492" s="1097">
        <v>100787</v>
      </c>
      <c r="M492" s="1097">
        <v>176377</v>
      </c>
      <c r="N492" s="1097">
        <v>131372</v>
      </c>
      <c r="O492" s="1097">
        <v>229900</v>
      </c>
      <c r="P492" s="1097">
        <v>163722</v>
      </c>
      <c r="Q492" s="1097">
        <v>286513</v>
      </c>
      <c r="R492" s="1097">
        <v>184187</v>
      </c>
      <c r="S492" s="1097">
        <v>322327</v>
      </c>
      <c r="T492" s="1097">
        <v>204334</v>
      </c>
      <c r="U492" s="1097">
        <v>357585</v>
      </c>
    </row>
    <row r="493" spans="1:21" ht="21.95" customHeight="1">
      <c r="A493" s="1092">
        <v>4</v>
      </c>
      <c r="B493" s="1093" t="s">
        <v>311</v>
      </c>
      <c r="C493" s="1094" t="s">
        <v>337</v>
      </c>
      <c r="D493" s="1094" t="s">
        <v>672</v>
      </c>
      <c r="E493" s="1095" t="s">
        <v>341</v>
      </c>
      <c r="F493">
        <v>4</v>
      </c>
      <c r="G493" s="1096" t="s">
        <v>33</v>
      </c>
      <c r="H493" s="1097">
        <v>67571</v>
      </c>
      <c r="I493" s="1097">
        <v>108113</v>
      </c>
      <c r="J493" s="1097">
        <v>94599</v>
      </c>
      <c r="K493" s="1097">
        <v>151359</v>
      </c>
      <c r="L493" s="1097">
        <v>121628</v>
      </c>
      <c r="M493" s="1097">
        <v>194604</v>
      </c>
      <c r="N493" s="1097">
        <v>162170</v>
      </c>
      <c r="O493" s="1097">
        <v>259472</v>
      </c>
      <c r="P493" s="1097">
        <v>202713</v>
      </c>
      <c r="Q493" s="1097">
        <v>324340</v>
      </c>
      <c r="R493" s="1097">
        <v>229741</v>
      </c>
      <c r="S493" s="1097">
        <v>367586</v>
      </c>
      <c r="T493" s="1097">
        <v>256769</v>
      </c>
      <c r="U493" s="1097">
        <v>410831</v>
      </c>
    </row>
    <row r="494" spans="1:21" ht="22.5" customHeight="1">
      <c r="A494" s="1092">
        <v>4</v>
      </c>
      <c r="B494" s="1093" t="s">
        <v>311</v>
      </c>
      <c r="C494" s="1094" t="s">
        <v>337</v>
      </c>
      <c r="D494" s="1094" t="s">
        <v>672</v>
      </c>
      <c r="E494" s="1095" t="s">
        <v>342</v>
      </c>
      <c r="F494">
        <v>1</v>
      </c>
      <c r="G494" s="1096" t="s">
        <v>240</v>
      </c>
      <c r="H494" s="1097">
        <v>79617</v>
      </c>
      <c r="I494" s="1097">
        <v>139330</v>
      </c>
      <c r="J494" s="1097">
        <v>104866</v>
      </c>
      <c r="K494" s="1097">
        <v>183516</v>
      </c>
      <c r="L494" s="1097">
        <v>125599</v>
      </c>
      <c r="M494" s="1097">
        <v>219798</v>
      </c>
      <c r="N494" s="1097">
        <v>151150</v>
      </c>
      <c r="O494" s="1097">
        <v>264512</v>
      </c>
      <c r="P494" s="1097">
        <v>178209</v>
      </c>
      <c r="Q494" s="1097">
        <v>311866</v>
      </c>
      <c r="R494" s="1097">
        <v>194817</v>
      </c>
      <c r="S494" s="1097">
        <v>340929</v>
      </c>
      <c r="T494" s="1097">
        <v>209642</v>
      </c>
      <c r="U494" s="1097">
        <v>366874</v>
      </c>
    </row>
    <row r="495" spans="1:21" ht="21.95" customHeight="1">
      <c r="A495" s="1092">
        <v>4</v>
      </c>
      <c r="B495" s="1093" t="s">
        <v>311</v>
      </c>
      <c r="C495" s="1094" t="s">
        <v>337</v>
      </c>
      <c r="D495" s="1094" t="s">
        <v>672</v>
      </c>
      <c r="E495" s="1095" t="s">
        <v>342</v>
      </c>
      <c r="F495">
        <v>2</v>
      </c>
      <c r="G495" s="1096" t="s">
        <v>31</v>
      </c>
      <c r="H495" s="1097">
        <v>75686</v>
      </c>
      <c r="I495" s="1097">
        <v>132451</v>
      </c>
      <c r="J495" s="1097">
        <v>99946</v>
      </c>
      <c r="K495" s="1097">
        <v>174906</v>
      </c>
      <c r="L495" s="1097">
        <v>120027</v>
      </c>
      <c r="M495" s="1097">
        <v>210046</v>
      </c>
      <c r="N495" s="1097">
        <v>145225</v>
      </c>
      <c r="O495" s="1097">
        <v>254144</v>
      </c>
      <c r="P495" s="1097">
        <v>172828</v>
      </c>
      <c r="Q495" s="1097">
        <v>302450</v>
      </c>
      <c r="R495" s="1097">
        <v>190596</v>
      </c>
      <c r="S495" s="1097">
        <v>333543</v>
      </c>
      <c r="T495" s="1097">
        <v>207266</v>
      </c>
      <c r="U495" s="1097">
        <v>362716</v>
      </c>
    </row>
    <row r="496" spans="1:21" ht="21.95" customHeight="1">
      <c r="A496" s="1092">
        <v>4</v>
      </c>
      <c r="B496" s="1093" t="s">
        <v>311</v>
      </c>
      <c r="C496" s="1094" t="s">
        <v>337</v>
      </c>
      <c r="D496" s="1094" t="s">
        <v>672</v>
      </c>
      <c r="E496" s="1095" t="s">
        <v>342</v>
      </c>
      <c r="F496">
        <v>3</v>
      </c>
      <c r="G496" s="1096" t="s">
        <v>58</v>
      </c>
      <c r="H496" s="1097">
        <v>61875</v>
      </c>
      <c r="I496" s="1097">
        <v>108281</v>
      </c>
      <c r="J496" s="1097">
        <v>85455</v>
      </c>
      <c r="K496" s="1097">
        <v>149546</v>
      </c>
      <c r="L496" s="1097">
        <v>108363</v>
      </c>
      <c r="M496" s="1097">
        <v>189634</v>
      </c>
      <c r="N496" s="1097">
        <v>141473</v>
      </c>
      <c r="O496" s="1097">
        <v>247577</v>
      </c>
      <c r="P496" s="1097">
        <v>176348</v>
      </c>
      <c r="Q496" s="1097">
        <v>308609</v>
      </c>
      <c r="R496" s="1097">
        <v>198496</v>
      </c>
      <c r="S496" s="1097">
        <v>347369</v>
      </c>
      <c r="T496" s="1097">
        <v>220328</v>
      </c>
      <c r="U496" s="1097">
        <v>385573</v>
      </c>
    </row>
    <row r="497" spans="1:21" ht="21.95" customHeight="1">
      <c r="A497" s="1092">
        <v>4</v>
      </c>
      <c r="B497" s="1093" t="s">
        <v>311</v>
      </c>
      <c r="C497" s="1094" t="s">
        <v>337</v>
      </c>
      <c r="D497" s="1094" t="s">
        <v>672</v>
      </c>
      <c r="E497" s="1095" t="s">
        <v>342</v>
      </c>
      <c r="F497">
        <v>4</v>
      </c>
      <c r="G497" s="1096" t="s">
        <v>33</v>
      </c>
      <c r="H497" s="1097">
        <v>71498</v>
      </c>
      <c r="I497" s="1097">
        <v>114396</v>
      </c>
      <c r="J497" s="1097">
        <v>100097</v>
      </c>
      <c r="K497" s="1097">
        <v>160155</v>
      </c>
      <c r="L497" s="1097">
        <v>128696</v>
      </c>
      <c r="M497" s="1097">
        <v>205914</v>
      </c>
      <c r="N497" s="1097">
        <v>171595</v>
      </c>
      <c r="O497" s="1097">
        <v>274551</v>
      </c>
      <c r="P497" s="1097">
        <v>214493</v>
      </c>
      <c r="Q497" s="1097">
        <v>343189</v>
      </c>
      <c r="R497" s="1097">
        <v>243092</v>
      </c>
      <c r="S497" s="1097">
        <v>388948</v>
      </c>
      <c r="T497" s="1097">
        <v>271692</v>
      </c>
      <c r="U497" s="1097">
        <v>434706</v>
      </c>
    </row>
    <row r="498" spans="1:21" ht="22.5" customHeight="1">
      <c r="A498" s="1092">
        <v>4</v>
      </c>
      <c r="B498" s="1093" t="s">
        <v>311</v>
      </c>
      <c r="C498" s="1094" t="s">
        <v>337</v>
      </c>
      <c r="D498" s="1094" t="s">
        <v>672</v>
      </c>
      <c r="E498" s="1095" t="s">
        <v>343</v>
      </c>
      <c r="F498">
        <v>1</v>
      </c>
      <c r="G498" s="1096" t="s">
        <v>240</v>
      </c>
      <c r="H498" s="1097">
        <v>77819</v>
      </c>
      <c r="I498" s="1097">
        <v>136184</v>
      </c>
      <c r="J498" s="1097">
        <v>102533</v>
      </c>
      <c r="K498" s="1097">
        <v>179434</v>
      </c>
      <c r="L498" s="1097">
        <v>122861</v>
      </c>
      <c r="M498" s="1097">
        <v>215006</v>
      </c>
      <c r="N498" s="1097">
        <v>147952</v>
      </c>
      <c r="O498" s="1097">
        <v>258915</v>
      </c>
      <c r="P498" s="1097">
        <v>174459</v>
      </c>
      <c r="Q498" s="1097">
        <v>305302</v>
      </c>
      <c r="R498" s="1097">
        <v>190721</v>
      </c>
      <c r="S498" s="1097">
        <v>333762</v>
      </c>
      <c r="T498" s="1097">
        <v>205242</v>
      </c>
      <c r="U498" s="1097">
        <v>359173</v>
      </c>
    </row>
    <row r="499" spans="1:21" ht="21.95" customHeight="1">
      <c r="A499" s="1092">
        <v>4</v>
      </c>
      <c r="B499" s="1093" t="s">
        <v>311</v>
      </c>
      <c r="C499" s="1094" t="s">
        <v>337</v>
      </c>
      <c r="D499" s="1094" t="s">
        <v>672</v>
      </c>
      <c r="E499" s="1095" t="s">
        <v>343</v>
      </c>
      <c r="F499">
        <v>2</v>
      </c>
      <c r="G499" s="1096" t="s">
        <v>31</v>
      </c>
      <c r="H499" s="1097">
        <v>73929</v>
      </c>
      <c r="I499" s="1097">
        <v>129376</v>
      </c>
      <c r="J499" s="1097">
        <v>97665</v>
      </c>
      <c r="K499" s="1097">
        <v>170914</v>
      </c>
      <c r="L499" s="1097">
        <v>117347</v>
      </c>
      <c r="M499" s="1097">
        <v>205358</v>
      </c>
      <c r="N499" s="1097">
        <v>142089</v>
      </c>
      <c r="O499" s="1097">
        <v>248656</v>
      </c>
      <c r="P499" s="1097">
        <v>169134</v>
      </c>
      <c r="Q499" s="1097">
        <v>295985</v>
      </c>
      <c r="R499" s="1097">
        <v>186545</v>
      </c>
      <c r="S499" s="1097">
        <v>326453</v>
      </c>
      <c r="T499" s="1097">
        <v>202891</v>
      </c>
      <c r="U499" s="1097">
        <v>355058</v>
      </c>
    </row>
    <row r="500" spans="1:21" ht="21.95" customHeight="1">
      <c r="A500" s="1092">
        <v>4</v>
      </c>
      <c r="B500" s="1093" t="s">
        <v>311</v>
      </c>
      <c r="C500" s="1094" t="s">
        <v>337</v>
      </c>
      <c r="D500" s="1094" t="s">
        <v>672</v>
      </c>
      <c r="E500" s="1095" t="s">
        <v>343</v>
      </c>
      <c r="F500">
        <v>3</v>
      </c>
      <c r="G500" s="1096" t="s">
        <v>58</v>
      </c>
      <c r="H500" s="1097">
        <v>60364</v>
      </c>
      <c r="I500" s="1097">
        <v>105637</v>
      </c>
      <c r="J500" s="1097">
        <v>83352</v>
      </c>
      <c r="K500" s="1097">
        <v>145866</v>
      </c>
      <c r="L500" s="1097">
        <v>105675</v>
      </c>
      <c r="M500" s="1097">
        <v>184931</v>
      </c>
      <c r="N500" s="1097">
        <v>137921</v>
      </c>
      <c r="O500" s="1097">
        <v>241361</v>
      </c>
      <c r="P500" s="1097">
        <v>171913</v>
      </c>
      <c r="Q500" s="1097">
        <v>300848</v>
      </c>
      <c r="R500" s="1097">
        <v>193485</v>
      </c>
      <c r="S500" s="1097">
        <v>338598</v>
      </c>
      <c r="T500" s="1097">
        <v>214742</v>
      </c>
      <c r="U500" s="1097">
        <v>375799</v>
      </c>
    </row>
    <row r="501" spans="1:21" ht="21.95" customHeight="1">
      <c r="A501" s="1092">
        <v>4</v>
      </c>
      <c r="B501" s="1093" t="s">
        <v>311</v>
      </c>
      <c r="C501" s="1094" t="s">
        <v>337</v>
      </c>
      <c r="D501" s="1094" t="s">
        <v>672</v>
      </c>
      <c r="E501" s="1095" t="s">
        <v>343</v>
      </c>
      <c r="F501">
        <v>4</v>
      </c>
      <c r="G501" s="1096" t="s">
        <v>33</v>
      </c>
      <c r="H501" s="1097">
        <v>69943</v>
      </c>
      <c r="I501" s="1097">
        <v>111909</v>
      </c>
      <c r="J501" s="1097">
        <v>97921</v>
      </c>
      <c r="K501" s="1097">
        <v>156673</v>
      </c>
      <c r="L501" s="1097">
        <v>125898</v>
      </c>
      <c r="M501" s="1097">
        <v>201437</v>
      </c>
      <c r="N501" s="1097">
        <v>167864</v>
      </c>
      <c r="O501" s="1097">
        <v>268582</v>
      </c>
      <c r="P501" s="1097">
        <v>209830</v>
      </c>
      <c r="Q501" s="1097">
        <v>335728</v>
      </c>
      <c r="R501" s="1097">
        <v>237807</v>
      </c>
      <c r="S501" s="1097">
        <v>380491</v>
      </c>
      <c r="T501" s="1097">
        <v>265784</v>
      </c>
      <c r="U501" s="1097">
        <v>425255</v>
      </c>
    </row>
    <row r="502" spans="1:21" ht="22.5" customHeight="1">
      <c r="A502" s="1092">
        <v>4</v>
      </c>
      <c r="B502" s="1093" t="s">
        <v>311</v>
      </c>
      <c r="C502" s="1094" t="s">
        <v>344</v>
      </c>
      <c r="D502" s="1094" t="s">
        <v>673</v>
      </c>
      <c r="E502" s="1095" t="s">
        <v>345</v>
      </c>
      <c r="F502">
        <v>1</v>
      </c>
      <c r="G502" s="1096" t="s">
        <v>240</v>
      </c>
      <c r="H502" s="1097">
        <v>69381</v>
      </c>
      <c r="I502" s="1097">
        <v>121417</v>
      </c>
      <c r="J502" s="1097">
        <v>91545</v>
      </c>
      <c r="K502" s="1097">
        <v>160204</v>
      </c>
      <c r="L502" s="1097">
        <v>109900</v>
      </c>
      <c r="M502" s="1097">
        <v>192325</v>
      </c>
      <c r="N502" s="1097">
        <v>132698</v>
      </c>
      <c r="O502" s="1097">
        <v>232222</v>
      </c>
      <c r="P502" s="1097">
        <v>156545</v>
      </c>
      <c r="Q502" s="1097">
        <v>273954</v>
      </c>
      <c r="R502" s="1097">
        <v>171155</v>
      </c>
      <c r="S502" s="1097">
        <v>299521</v>
      </c>
      <c r="T502" s="1097">
        <v>184210</v>
      </c>
      <c r="U502" s="1097">
        <v>322367</v>
      </c>
    </row>
    <row r="503" spans="1:21" ht="21.95" customHeight="1">
      <c r="A503" s="1092">
        <v>4</v>
      </c>
      <c r="B503" s="1093" t="s">
        <v>311</v>
      </c>
      <c r="C503" s="1094" t="s">
        <v>344</v>
      </c>
      <c r="D503" s="1094" t="s">
        <v>673</v>
      </c>
      <c r="E503" s="1095" t="s">
        <v>345</v>
      </c>
      <c r="F503">
        <v>2</v>
      </c>
      <c r="G503" s="1096" t="s">
        <v>31</v>
      </c>
      <c r="H503" s="1097">
        <v>65740</v>
      </c>
      <c r="I503" s="1097">
        <v>115045</v>
      </c>
      <c r="J503" s="1097">
        <v>86987</v>
      </c>
      <c r="K503" s="1097">
        <v>152228</v>
      </c>
      <c r="L503" s="1097">
        <v>104738</v>
      </c>
      <c r="M503" s="1097">
        <v>183292</v>
      </c>
      <c r="N503" s="1097">
        <v>127210</v>
      </c>
      <c r="O503" s="1097">
        <v>222617</v>
      </c>
      <c r="P503" s="1097">
        <v>151561</v>
      </c>
      <c r="Q503" s="1097">
        <v>265231</v>
      </c>
      <c r="R503" s="1097">
        <v>167245</v>
      </c>
      <c r="S503" s="1097">
        <v>292679</v>
      </c>
      <c r="T503" s="1097">
        <v>182009</v>
      </c>
      <c r="U503" s="1097">
        <v>318515</v>
      </c>
    </row>
    <row r="504" spans="1:21" ht="21.95" customHeight="1">
      <c r="A504" s="1092">
        <v>4</v>
      </c>
      <c r="B504" s="1093" t="s">
        <v>311</v>
      </c>
      <c r="C504" s="1094" t="s">
        <v>344</v>
      </c>
      <c r="D504" s="1094" t="s">
        <v>673</v>
      </c>
      <c r="E504" s="1095" t="s">
        <v>345</v>
      </c>
      <c r="F504">
        <v>3</v>
      </c>
      <c r="G504" s="1096" t="s">
        <v>58</v>
      </c>
      <c r="H504" s="1097">
        <v>53404</v>
      </c>
      <c r="I504" s="1097">
        <v>93457</v>
      </c>
      <c r="J504" s="1097">
        <v>73682</v>
      </c>
      <c r="K504" s="1097">
        <v>128943</v>
      </c>
      <c r="L504" s="1097">
        <v>93336</v>
      </c>
      <c r="M504" s="1097">
        <v>163339</v>
      </c>
      <c r="N504" s="1097">
        <v>121660</v>
      </c>
      <c r="O504" s="1097">
        <v>212904</v>
      </c>
      <c r="P504" s="1097">
        <v>151618</v>
      </c>
      <c r="Q504" s="1097">
        <v>265332</v>
      </c>
      <c r="R504" s="1097">
        <v>170570</v>
      </c>
      <c r="S504" s="1097">
        <v>298497</v>
      </c>
      <c r="T504" s="1097">
        <v>189228</v>
      </c>
      <c r="U504" s="1097">
        <v>331148</v>
      </c>
    </row>
    <row r="505" spans="1:21" ht="21.95" customHeight="1">
      <c r="A505" s="1092">
        <v>4</v>
      </c>
      <c r="B505" s="1093" t="s">
        <v>311</v>
      </c>
      <c r="C505" s="1094" t="s">
        <v>344</v>
      </c>
      <c r="D505" s="1094" t="s">
        <v>673</v>
      </c>
      <c r="E505" s="1095" t="s">
        <v>345</v>
      </c>
      <c r="F505">
        <v>4</v>
      </c>
      <c r="G505" s="1096" t="s">
        <v>33</v>
      </c>
      <c r="H505" s="1097">
        <v>62580</v>
      </c>
      <c r="I505" s="1097">
        <v>100127</v>
      </c>
      <c r="J505" s="1097">
        <v>87611</v>
      </c>
      <c r="K505" s="1097">
        <v>140178</v>
      </c>
      <c r="L505" s="1097">
        <v>112643</v>
      </c>
      <c r="M505" s="1097">
        <v>180229</v>
      </c>
      <c r="N505" s="1097">
        <v>150191</v>
      </c>
      <c r="O505" s="1097">
        <v>240306</v>
      </c>
      <c r="P505" s="1097">
        <v>187739</v>
      </c>
      <c r="Q505" s="1097">
        <v>300382</v>
      </c>
      <c r="R505" s="1097">
        <v>212771</v>
      </c>
      <c r="S505" s="1097">
        <v>340433</v>
      </c>
      <c r="T505" s="1097">
        <v>237802</v>
      </c>
      <c r="U505" s="1097">
        <v>380484</v>
      </c>
    </row>
    <row r="506" spans="1:21" ht="22.5" customHeight="1">
      <c r="A506" s="1092">
        <v>4</v>
      </c>
      <c r="B506" s="1093" t="s">
        <v>311</v>
      </c>
      <c r="C506" s="1094" t="s">
        <v>344</v>
      </c>
      <c r="D506" s="1094" t="s">
        <v>673</v>
      </c>
      <c r="E506" s="1095" t="s">
        <v>346</v>
      </c>
      <c r="F506">
        <v>1</v>
      </c>
      <c r="G506" s="1096" t="s">
        <v>240</v>
      </c>
      <c r="H506" s="1097">
        <v>72895</v>
      </c>
      <c r="I506" s="1097">
        <v>127566</v>
      </c>
      <c r="J506" s="1097">
        <v>96137</v>
      </c>
      <c r="K506" s="1097">
        <v>168239</v>
      </c>
      <c r="L506" s="1097">
        <v>115340</v>
      </c>
      <c r="M506" s="1097">
        <v>201846</v>
      </c>
      <c r="N506" s="1097">
        <v>139144</v>
      </c>
      <c r="O506" s="1097">
        <v>243503</v>
      </c>
      <c r="P506" s="1097">
        <v>164125</v>
      </c>
      <c r="Q506" s="1097">
        <v>287218</v>
      </c>
      <c r="R506" s="1097">
        <v>179436</v>
      </c>
      <c r="S506" s="1097">
        <v>314013</v>
      </c>
      <c r="T506" s="1097">
        <v>193114</v>
      </c>
      <c r="U506" s="1097">
        <v>337950</v>
      </c>
    </row>
    <row r="507" spans="1:21" ht="21.95" customHeight="1">
      <c r="A507" s="1092">
        <v>4</v>
      </c>
      <c r="B507" s="1093" t="s">
        <v>311</v>
      </c>
      <c r="C507" s="1094" t="s">
        <v>344</v>
      </c>
      <c r="D507" s="1094" t="s">
        <v>673</v>
      </c>
      <c r="E507" s="1095" t="s">
        <v>346</v>
      </c>
      <c r="F507">
        <v>2</v>
      </c>
      <c r="G507" s="1096" t="s">
        <v>31</v>
      </c>
      <c r="H507" s="1097">
        <v>69130</v>
      </c>
      <c r="I507" s="1097">
        <v>120977</v>
      </c>
      <c r="J507" s="1097">
        <v>91423</v>
      </c>
      <c r="K507" s="1097">
        <v>159991</v>
      </c>
      <c r="L507" s="1097">
        <v>110003</v>
      </c>
      <c r="M507" s="1097">
        <v>192505</v>
      </c>
      <c r="N507" s="1097">
        <v>133469</v>
      </c>
      <c r="O507" s="1097">
        <v>233571</v>
      </c>
      <c r="P507" s="1097">
        <v>158971</v>
      </c>
      <c r="Q507" s="1097">
        <v>278198</v>
      </c>
      <c r="R507" s="1097">
        <v>175393</v>
      </c>
      <c r="S507" s="1097">
        <v>306938</v>
      </c>
      <c r="T507" s="1097">
        <v>190838</v>
      </c>
      <c r="U507" s="1097">
        <v>333967</v>
      </c>
    </row>
    <row r="508" spans="1:21" ht="21.95" customHeight="1">
      <c r="A508" s="1092">
        <v>4</v>
      </c>
      <c r="B508" s="1093" t="s">
        <v>311</v>
      </c>
      <c r="C508" s="1094" t="s">
        <v>344</v>
      </c>
      <c r="D508" s="1094" t="s">
        <v>673</v>
      </c>
      <c r="E508" s="1095" t="s">
        <v>346</v>
      </c>
      <c r="F508">
        <v>3</v>
      </c>
      <c r="G508" s="1096" t="s">
        <v>58</v>
      </c>
      <c r="H508" s="1097">
        <v>56253</v>
      </c>
      <c r="I508" s="1097">
        <v>98442</v>
      </c>
      <c r="J508" s="1097">
        <v>77633</v>
      </c>
      <c r="K508" s="1097">
        <v>135858</v>
      </c>
      <c r="L508" s="1097">
        <v>98369</v>
      </c>
      <c r="M508" s="1097">
        <v>172146</v>
      </c>
      <c r="N508" s="1097">
        <v>128275</v>
      </c>
      <c r="O508" s="1097">
        <v>224481</v>
      </c>
      <c r="P508" s="1097">
        <v>159872</v>
      </c>
      <c r="Q508" s="1097">
        <v>279775</v>
      </c>
      <c r="R508" s="1097">
        <v>179881</v>
      </c>
      <c r="S508" s="1097">
        <v>314791</v>
      </c>
      <c r="T508" s="1097">
        <v>199586</v>
      </c>
      <c r="U508" s="1097">
        <v>349276</v>
      </c>
    </row>
    <row r="509" spans="1:21" ht="21.95" customHeight="1">
      <c r="A509" s="1092">
        <v>4</v>
      </c>
      <c r="B509" s="1093" t="s">
        <v>311</v>
      </c>
      <c r="C509" s="1094" t="s">
        <v>344</v>
      </c>
      <c r="D509" s="1094" t="s">
        <v>673</v>
      </c>
      <c r="E509" s="1095" t="s">
        <v>346</v>
      </c>
      <c r="F509">
        <v>4</v>
      </c>
      <c r="G509" s="1096" t="s">
        <v>33</v>
      </c>
      <c r="H509" s="1097">
        <v>65672</v>
      </c>
      <c r="I509" s="1097">
        <v>105076</v>
      </c>
      <c r="J509" s="1097">
        <v>91941</v>
      </c>
      <c r="K509" s="1097">
        <v>147106</v>
      </c>
      <c r="L509" s="1097">
        <v>118210</v>
      </c>
      <c r="M509" s="1097">
        <v>189137</v>
      </c>
      <c r="N509" s="1097">
        <v>157614</v>
      </c>
      <c r="O509" s="1097">
        <v>252182</v>
      </c>
      <c r="P509" s="1097">
        <v>197017</v>
      </c>
      <c r="Q509" s="1097">
        <v>315228</v>
      </c>
      <c r="R509" s="1097">
        <v>223286</v>
      </c>
      <c r="S509" s="1097">
        <v>357258</v>
      </c>
      <c r="T509" s="1097">
        <v>249555</v>
      </c>
      <c r="U509" s="1097">
        <v>399288</v>
      </c>
    </row>
    <row r="510" spans="1:21" ht="22.5" customHeight="1">
      <c r="A510" s="1092">
        <v>4</v>
      </c>
      <c r="B510" s="1093" t="s">
        <v>311</v>
      </c>
      <c r="C510" s="1094" t="s">
        <v>344</v>
      </c>
      <c r="D510" s="1094" t="s">
        <v>673</v>
      </c>
      <c r="E510" s="1095" t="s">
        <v>347</v>
      </c>
      <c r="F510">
        <v>1</v>
      </c>
      <c r="G510" s="1096" t="s">
        <v>240</v>
      </c>
      <c r="H510" s="1097">
        <v>69934</v>
      </c>
      <c r="I510" s="1097">
        <v>122384</v>
      </c>
      <c r="J510" s="1097">
        <v>92222</v>
      </c>
      <c r="K510" s="1097">
        <v>161388</v>
      </c>
      <c r="L510" s="1097">
        <v>110628</v>
      </c>
      <c r="M510" s="1097">
        <v>193600</v>
      </c>
      <c r="N510" s="1097">
        <v>133435</v>
      </c>
      <c r="O510" s="1097">
        <v>233511</v>
      </c>
      <c r="P510" s="1097">
        <v>157385</v>
      </c>
      <c r="Q510" s="1097">
        <v>275423</v>
      </c>
      <c r="R510" s="1097">
        <v>172066</v>
      </c>
      <c r="S510" s="1097">
        <v>301116</v>
      </c>
      <c r="T510" s="1097">
        <v>185181</v>
      </c>
      <c r="U510" s="1097">
        <v>324066</v>
      </c>
    </row>
    <row r="511" spans="1:21" ht="21.95" customHeight="1">
      <c r="A511" s="1092">
        <v>4</v>
      </c>
      <c r="B511" s="1093" t="s">
        <v>311</v>
      </c>
      <c r="C511" s="1094" t="s">
        <v>344</v>
      </c>
      <c r="D511" s="1094" t="s">
        <v>673</v>
      </c>
      <c r="E511" s="1095" t="s">
        <v>347</v>
      </c>
      <c r="F511">
        <v>2</v>
      </c>
      <c r="G511" s="1096" t="s">
        <v>31</v>
      </c>
      <c r="H511" s="1097">
        <v>66334</v>
      </c>
      <c r="I511" s="1097">
        <v>116084</v>
      </c>
      <c r="J511" s="1097">
        <v>87716</v>
      </c>
      <c r="K511" s="1097">
        <v>153502</v>
      </c>
      <c r="L511" s="1097">
        <v>105526</v>
      </c>
      <c r="M511" s="1097">
        <v>184670</v>
      </c>
      <c r="N511" s="1097">
        <v>128009</v>
      </c>
      <c r="O511" s="1097">
        <v>224016</v>
      </c>
      <c r="P511" s="1097">
        <v>152457</v>
      </c>
      <c r="Q511" s="1097">
        <v>266800</v>
      </c>
      <c r="R511" s="1097">
        <v>168201</v>
      </c>
      <c r="S511" s="1097">
        <v>294351</v>
      </c>
      <c r="T511" s="1097">
        <v>183005</v>
      </c>
      <c r="U511" s="1097">
        <v>320258</v>
      </c>
    </row>
    <row r="512" spans="1:21" ht="21.95" customHeight="1">
      <c r="A512" s="1092">
        <v>4</v>
      </c>
      <c r="B512" s="1093" t="s">
        <v>311</v>
      </c>
      <c r="C512" s="1094" t="s">
        <v>344</v>
      </c>
      <c r="D512" s="1094" t="s">
        <v>673</v>
      </c>
      <c r="E512" s="1095" t="s">
        <v>347</v>
      </c>
      <c r="F512">
        <v>3</v>
      </c>
      <c r="G512" s="1096" t="s">
        <v>58</v>
      </c>
      <c r="H512" s="1097">
        <v>53997</v>
      </c>
      <c r="I512" s="1097">
        <v>94495</v>
      </c>
      <c r="J512" s="1097">
        <v>74525</v>
      </c>
      <c r="K512" s="1097">
        <v>130419</v>
      </c>
      <c r="L512" s="1097">
        <v>94437</v>
      </c>
      <c r="M512" s="1097">
        <v>165264</v>
      </c>
      <c r="N512" s="1097">
        <v>123158</v>
      </c>
      <c r="O512" s="1097">
        <v>215527</v>
      </c>
      <c r="P512" s="1097">
        <v>153496</v>
      </c>
      <c r="Q512" s="1097">
        <v>268619</v>
      </c>
      <c r="R512" s="1097">
        <v>172713</v>
      </c>
      <c r="S512" s="1097">
        <v>302248</v>
      </c>
      <c r="T512" s="1097">
        <v>191639</v>
      </c>
      <c r="U512" s="1097">
        <v>335368</v>
      </c>
    </row>
    <row r="513" spans="1:21" ht="21.95" customHeight="1">
      <c r="A513" s="1092">
        <v>4</v>
      </c>
      <c r="B513" s="1093" t="s">
        <v>311</v>
      </c>
      <c r="C513" s="1094" t="s">
        <v>344</v>
      </c>
      <c r="D513" s="1094" t="s">
        <v>673</v>
      </c>
      <c r="E513" s="1095" t="s">
        <v>347</v>
      </c>
      <c r="F513">
        <v>4</v>
      </c>
      <c r="G513" s="1096" t="s">
        <v>33</v>
      </c>
      <c r="H513" s="1097">
        <v>62989</v>
      </c>
      <c r="I513" s="1097">
        <v>100782</v>
      </c>
      <c r="J513" s="1097">
        <v>88184</v>
      </c>
      <c r="K513" s="1097">
        <v>141094</v>
      </c>
      <c r="L513" s="1097">
        <v>113379</v>
      </c>
      <c r="M513" s="1097">
        <v>181407</v>
      </c>
      <c r="N513" s="1097">
        <v>151172</v>
      </c>
      <c r="O513" s="1097">
        <v>241876</v>
      </c>
      <c r="P513" s="1097">
        <v>188966</v>
      </c>
      <c r="Q513" s="1097">
        <v>302345</v>
      </c>
      <c r="R513" s="1097">
        <v>214161</v>
      </c>
      <c r="S513" s="1097">
        <v>342658</v>
      </c>
      <c r="T513" s="1097">
        <v>239356</v>
      </c>
      <c r="U513" s="1097">
        <v>382970</v>
      </c>
    </row>
    <row r="514" spans="1:21" ht="22.5" customHeight="1">
      <c r="A514" s="1092">
        <v>4</v>
      </c>
      <c r="B514" s="1093" t="s">
        <v>311</v>
      </c>
      <c r="C514" s="1094" t="s">
        <v>344</v>
      </c>
      <c r="D514" s="1094" t="s">
        <v>673</v>
      </c>
      <c r="E514" s="1095" t="s">
        <v>348</v>
      </c>
      <c r="F514">
        <v>1</v>
      </c>
      <c r="G514" s="1096" t="s">
        <v>240</v>
      </c>
      <c r="H514" s="1097">
        <v>71262</v>
      </c>
      <c r="I514" s="1097">
        <v>124708</v>
      </c>
      <c r="J514" s="1097">
        <v>93953</v>
      </c>
      <c r="K514" s="1097">
        <v>164417</v>
      </c>
      <c r="L514" s="1097">
        <v>112673</v>
      </c>
      <c r="M514" s="1097">
        <v>197178</v>
      </c>
      <c r="N514" s="1097">
        <v>135846</v>
      </c>
      <c r="O514" s="1097">
        <v>237730</v>
      </c>
      <c r="P514" s="1097">
        <v>160217</v>
      </c>
      <c r="Q514" s="1097">
        <v>280380</v>
      </c>
      <c r="R514" s="1097">
        <v>175160</v>
      </c>
      <c r="S514" s="1097">
        <v>306530</v>
      </c>
      <c r="T514" s="1097">
        <v>188507</v>
      </c>
      <c r="U514" s="1097">
        <v>329887</v>
      </c>
    </row>
    <row r="515" spans="1:21" ht="21.95" customHeight="1">
      <c r="A515" s="1092">
        <v>4</v>
      </c>
      <c r="B515" s="1093" t="s">
        <v>311</v>
      </c>
      <c r="C515" s="1094" t="s">
        <v>344</v>
      </c>
      <c r="D515" s="1094" t="s">
        <v>673</v>
      </c>
      <c r="E515" s="1095" t="s">
        <v>348</v>
      </c>
      <c r="F515">
        <v>2</v>
      </c>
      <c r="G515" s="1096" t="s">
        <v>31</v>
      </c>
      <c r="H515" s="1097">
        <v>67620</v>
      </c>
      <c r="I515" s="1097">
        <v>118335</v>
      </c>
      <c r="J515" s="1097">
        <v>89395</v>
      </c>
      <c r="K515" s="1097">
        <v>156441</v>
      </c>
      <c r="L515" s="1097">
        <v>107512</v>
      </c>
      <c r="M515" s="1097">
        <v>188145</v>
      </c>
      <c r="N515" s="1097">
        <v>130358</v>
      </c>
      <c r="O515" s="1097">
        <v>228126</v>
      </c>
      <c r="P515" s="1097">
        <v>155233</v>
      </c>
      <c r="Q515" s="1097">
        <v>271658</v>
      </c>
      <c r="R515" s="1097">
        <v>171250</v>
      </c>
      <c r="S515" s="1097">
        <v>299688</v>
      </c>
      <c r="T515" s="1097">
        <v>186306</v>
      </c>
      <c r="U515" s="1097">
        <v>326035</v>
      </c>
    </row>
    <row r="516" spans="1:21" ht="21.95" customHeight="1">
      <c r="A516" s="1092">
        <v>4</v>
      </c>
      <c r="B516" s="1093" t="s">
        <v>311</v>
      </c>
      <c r="C516" s="1094" t="s">
        <v>344</v>
      </c>
      <c r="D516" s="1094" t="s">
        <v>673</v>
      </c>
      <c r="E516" s="1095" t="s">
        <v>348</v>
      </c>
      <c r="F516">
        <v>3</v>
      </c>
      <c r="G516" s="1096" t="s">
        <v>58</v>
      </c>
      <c r="H516" s="1097">
        <v>55087</v>
      </c>
      <c r="I516" s="1097">
        <v>96403</v>
      </c>
      <c r="J516" s="1097">
        <v>76039</v>
      </c>
      <c r="K516" s="1097">
        <v>133067</v>
      </c>
      <c r="L516" s="1097">
        <v>96367</v>
      </c>
      <c r="M516" s="1097">
        <v>168642</v>
      </c>
      <c r="N516" s="1097">
        <v>125700</v>
      </c>
      <c r="O516" s="1097">
        <v>219975</v>
      </c>
      <c r="P516" s="1097">
        <v>156669</v>
      </c>
      <c r="Q516" s="1097">
        <v>274170</v>
      </c>
      <c r="R516" s="1097">
        <v>176294</v>
      </c>
      <c r="S516" s="1097">
        <v>308514</v>
      </c>
      <c r="T516" s="1097">
        <v>195625</v>
      </c>
      <c r="U516" s="1097">
        <v>342344</v>
      </c>
    </row>
    <row r="517" spans="1:21" ht="21.95" customHeight="1">
      <c r="A517" s="1092">
        <v>4</v>
      </c>
      <c r="B517" s="1093" t="s">
        <v>311</v>
      </c>
      <c r="C517" s="1094" t="s">
        <v>344</v>
      </c>
      <c r="D517" s="1094" t="s">
        <v>673</v>
      </c>
      <c r="E517" s="1095" t="s">
        <v>348</v>
      </c>
      <c r="F517">
        <v>4</v>
      </c>
      <c r="G517" s="1096" t="s">
        <v>33</v>
      </c>
      <c r="H517" s="1097">
        <v>64150</v>
      </c>
      <c r="I517" s="1097">
        <v>102641</v>
      </c>
      <c r="J517" s="1097">
        <v>89810</v>
      </c>
      <c r="K517" s="1097">
        <v>143697</v>
      </c>
      <c r="L517" s="1097">
        <v>115471</v>
      </c>
      <c r="M517" s="1097">
        <v>184753</v>
      </c>
      <c r="N517" s="1097">
        <v>153961</v>
      </c>
      <c r="O517" s="1097">
        <v>246337</v>
      </c>
      <c r="P517" s="1097">
        <v>192451</v>
      </c>
      <c r="Q517" s="1097">
        <v>307922</v>
      </c>
      <c r="R517" s="1097">
        <v>218111</v>
      </c>
      <c r="S517" s="1097">
        <v>348978</v>
      </c>
      <c r="T517" s="1097">
        <v>243771</v>
      </c>
      <c r="U517" s="1097">
        <v>390034</v>
      </c>
    </row>
    <row r="518" spans="1:21" ht="22.5" customHeight="1">
      <c r="A518" s="1092">
        <v>4</v>
      </c>
      <c r="B518" s="1093" t="s">
        <v>311</v>
      </c>
      <c r="C518" s="1094" t="s">
        <v>344</v>
      </c>
      <c r="D518" s="1094" t="s">
        <v>673</v>
      </c>
      <c r="E518" s="1095" t="s">
        <v>349</v>
      </c>
      <c r="F518">
        <v>1</v>
      </c>
      <c r="G518" s="1096" t="s">
        <v>240</v>
      </c>
      <c r="H518" s="1097">
        <v>69934</v>
      </c>
      <c r="I518" s="1097">
        <v>122384</v>
      </c>
      <c r="J518" s="1097">
        <v>92222</v>
      </c>
      <c r="K518" s="1097">
        <v>161388</v>
      </c>
      <c r="L518" s="1097">
        <v>110628</v>
      </c>
      <c r="M518" s="1097">
        <v>193600</v>
      </c>
      <c r="N518" s="1097">
        <v>133435</v>
      </c>
      <c r="O518" s="1097">
        <v>233511</v>
      </c>
      <c r="P518" s="1097">
        <v>157385</v>
      </c>
      <c r="Q518" s="1097">
        <v>275423</v>
      </c>
      <c r="R518" s="1097">
        <v>172066</v>
      </c>
      <c r="S518" s="1097">
        <v>301116</v>
      </c>
      <c r="T518" s="1097">
        <v>185181</v>
      </c>
      <c r="U518" s="1097">
        <v>324066</v>
      </c>
    </row>
    <row r="519" spans="1:21" ht="21.95" customHeight="1">
      <c r="A519" s="1092">
        <v>4</v>
      </c>
      <c r="B519" s="1093" t="s">
        <v>311</v>
      </c>
      <c r="C519" s="1094" t="s">
        <v>344</v>
      </c>
      <c r="D519" s="1094" t="s">
        <v>673</v>
      </c>
      <c r="E519" s="1095" t="s">
        <v>349</v>
      </c>
      <c r="F519">
        <v>2</v>
      </c>
      <c r="G519" s="1096" t="s">
        <v>31</v>
      </c>
      <c r="H519" s="1097">
        <v>66334</v>
      </c>
      <c r="I519" s="1097">
        <v>116084</v>
      </c>
      <c r="J519" s="1097">
        <v>87716</v>
      </c>
      <c r="K519" s="1097">
        <v>153502</v>
      </c>
      <c r="L519" s="1097">
        <v>105526</v>
      </c>
      <c r="M519" s="1097">
        <v>184670</v>
      </c>
      <c r="N519" s="1097">
        <v>128009</v>
      </c>
      <c r="O519" s="1097">
        <v>224016</v>
      </c>
      <c r="P519" s="1097">
        <v>152457</v>
      </c>
      <c r="Q519" s="1097">
        <v>266800</v>
      </c>
      <c r="R519" s="1097">
        <v>168201</v>
      </c>
      <c r="S519" s="1097">
        <v>294351</v>
      </c>
      <c r="T519" s="1097">
        <v>183005</v>
      </c>
      <c r="U519" s="1097">
        <v>320258</v>
      </c>
    </row>
    <row r="520" spans="1:21" ht="21.95" customHeight="1">
      <c r="A520" s="1092">
        <v>4</v>
      </c>
      <c r="B520" s="1093" t="s">
        <v>311</v>
      </c>
      <c r="C520" s="1094" t="s">
        <v>344</v>
      </c>
      <c r="D520" s="1094" t="s">
        <v>673</v>
      </c>
      <c r="E520" s="1095" t="s">
        <v>349</v>
      </c>
      <c r="F520">
        <v>3</v>
      </c>
      <c r="G520" s="1096" t="s">
        <v>58</v>
      </c>
      <c r="H520" s="1097">
        <v>53997</v>
      </c>
      <c r="I520" s="1097">
        <v>94495</v>
      </c>
      <c r="J520" s="1097">
        <v>74525</v>
      </c>
      <c r="K520" s="1097">
        <v>130419</v>
      </c>
      <c r="L520" s="1097">
        <v>94437</v>
      </c>
      <c r="M520" s="1097">
        <v>165264</v>
      </c>
      <c r="N520" s="1097">
        <v>123158</v>
      </c>
      <c r="O520" s="1097">
        <v>215527</v>
      </c>
      <c r="P520" s="1097">
        <v>153496</v>
      </c>
      <c r="Q520" s="1097">
        <v>268619</v>
      </c>
      <c r="R520" s="1097">
        <v>172713</v>
      </c>
      <c r="S520" s="1097">
        <v>302248</v>
      </c>
      <c r="T520" s="1097">
        <v>191639</v>
      </c>
      <c r="U520" s="1097">
        <v>335368</v>
      </c>
    </row>
    <row r="521" spans="1:21" ht="21.95" customHeight="1">
      <c r="A521" s="1092">
        <v>4</v>
      </c>
      <c r="B521" s="1093" t="s">
        <v>311</v>
      </c>
      <c r="C521" s="1094" t="s">
        <v>344</v>
      </c>
      <c r="D521" s="1094" t="s">
        <v>673</v>
      </c>
      <c r="E521" s="1095" t="s">
        <v>349</v>
      </c>
      <c r="F521">
        <v>4</v>
      </c>
      <c r="G521" s="1096" t="s">
        <v>33</v>
      </c>
      <c r="H521" s="1097">
        <v>62989</v>
      </c>
      <c r="I521" s="1097">
        <v>100782</v>
      </c>
      <c r="J521" s="1097">
        <v>88184</v>
      </c>
      <c r="K521" s="1097">
        <v>141094</v>
      </c>
      <c r="L521" s="1097">
        <v>113379</v>
      </c>
      <c r="M521" s="1097">
        <v>181407</v>
      </c>
      <c r="N521" s="1097">
        <v>151172</v>
      </c>
      <c r="O521" s="1097">
        <v>241876</v>
      </c>
      <c r="P521" s="1097">
        <v>188966</v>
      </c>
      <c r="Q521" s="1097">
        <v>302345</v>
      </c>
      <c r="R521" s="1097">
        <v>214161</v>
      </c>
      <c r="S521" s="1097">
        <v>342658</v>
      </c>
      <c r="T521" s="1097">
        <v>239356</v>
      </c>
      <c r="U521" s="1097">
        <v>382970</v>
      </c>
    </row>
    <row r="522" spans="1:21" ht="22.5" customHeight="1">
      <c r="A522" s="1092">
        <v>4</v>
      </c>
      <c r="B522" s="1093" t="s">
        <v>311</v>
      </c>
      <c r="C522" s="1094" t="s">
        <v>344</v>
      </c>
      <c r="D522" s="1094" t="s">
        <v>673</v>
      </c>
      <c r="E522" s="1095" t="s">
        <v>350</v>
      </c>
      <c r="F522">
        <v>1</v>
      </c>
      <c r="G522" s="1096" t="s">
        <v>240</v>
      </c>
      <c r="H522" s="1097">
        <v>73365</v>
      </c>
      <c r="I522" s="1097">
        <v>128389</v>
      </c>
      <c r="J522" s="1097">
        <v>96738</v>
      </c>
      <c r="K522" s="1097">
        <v>169292</v>
      </c>
      <c r="L522" s="1097">
        <v>116034</v>
      </c>
      <c r="M522" s="1097">
        <v>203059</v>
      </c>
      <c r="N522" s="1097">
        <v>139931</v>
      </c>
      <c r="O522" s="1097">
        <v>244880</v>
      </c>
      <c r="P522" s="1097">
        <v>165043</v>
      </c>
      <c r="Q522" s="1097">
        <v>288825</v>
      </c>
      <c r="R522" s="1097">
        <v>180438</v>
      </c>
      <c r="S522" s="1097">
        <v>315766</v>
      </c>
      <c r="T522" s="1097">
        <v>194189</v>
      </c>
      <c r="U522" s="1097">
        <v>339830</v>
      </c>
    </row>
    <row r="523" spans="1:21" ht="21.95" customHeight="1">
      <c r="A523" s="1092">
        <v>4</v>
      </c>
      <c r="B523" s="1093" t="s">
        <v>311</v>
      </c>
      <c r="C523" s="1094" t="s">
        <v>344</v>
      </c>
      <c r="D523" s="1094" t="s">
        <v>673</v>
      </c>
      <c r="E523" s="1095" t="s">
        <v>350</v>
      </c>
      <c r="F523">
        <v>2</v>
      </c>
      <c r="G523" s="1096" t="s">
        <v>31</v>
      </c>
      <c r="H523" s="1097">
        <v>69600</v>
      </c>
      <c r="I523" s="1097">
        <v>121799</v>
      </c>
      <c r="J523" s="1097">
        <v>92025</v>
      </c>
      <c r="K523" s="1097">
        <v>161044</v>
      </c>
      <c r="L523" s="1097">
        <v>110696</v>
      </c>
      <c r="M523" s="1097">
        <v>193718</v>
      </c>
      <c r="N523" s="1097">
        <v>134256</v>
      </c>
      <c r="O523" s="1097">
        <v>234948</v>
      </c>
      <c r="P523" s="1097">
        <v>159889</v>
      </c>
      <c r="Q523" s="1097">
        <v>279805</v>
      </c>
      <c r="R523" s="1097">
        <v>176394</v>
      </c>
      <c r="S523" s="1097">
        <v>308690</v>
      </c>
      <c r="T523" s="1097">
        <v>191912</v>
      </c>
      <c r="U523" s="1097">
        <v>335847</v>
      </c>
    </row>
    <row r="524" spans="1:21" ht="21.95" customHeight="1">
      <c r="A524" s="1092">
        <v>4</v>
      </c>
      <c r="B524" s="1093" t="s">
        <v>311</v>
      </c>
      <c r="C524" s="1094" t="s">
        <v>344</v>
      </c>
      <c r="D524" s="1094" t="s">
        <v>673</v>
      </c>
      <c r="E524" s="1095" t="s">
        <v>350</v>
      </c>
      <c r="F524">
        <v>3</v>
      </c>
      <c r="G524" s="1096" t="s">
        <v>58</v>
      </c>
      <c r="H524" s="1097">
        <v>56673</v>
      </c>
      <c r="I524" s="1097">
        <v>99179</v>
      </c>
      <c r="J524" s="1097">
        <v>78222</v>
      </c>
      <c r="K524" s="1097">
        <v>136889</v>
      </c>
      <c r="L524" s="1097">
        <v>99127</v>
      </c>
      <c r="M524" s="1097">
        <v>173472</v>
      </c>
      <c r="N524" s="1097">
        <v>129285</v>
      </c>
      <c r="O524" s="1097">
        <v>226249</v>
      </c>
      <c r="P524" s="1097">
        <v>161134</v>
      </c>
      <c r="Q524" s="1097">
        <v>281985</v>
      </c>
      <c r="R524" s="1097">
        <v>181312</v>
      </c>
      <c r="S524" s="1097">
        <v>317296</v>
      </c>
      <c r="T524" s="1097">
        <v>201185</v>
      </c>
      <c r="U524" s="1097">
        <v>352074</v>
      </c>
    </row>
    <row r="525" spans="1:21" ht="21.95" customHeight="1">
      <c r="A525" s="1092">
        <v>4</v>
      </c>
      <c r="B525" s="1093" t="s">
        <v>311</v>
      </c>
      <c r="C525" s="1094" t="s">
        <v>344</v>
      </c>
      <c r="D525" s="1094" t="s">
        <v>673</v>
      </c>
      <c r="E525" s="1095" t="s">
        <v>350</v>
      </c>
      <c r="F525">
        <v>4</v>
      </c>
      <c r="G525" s="1096" t="s">
        <v>33</v>
      </c>
      <c r="H525" s="1097">
        <v>66065</v>
      </c>
      <c r="I525" s="1097">
        <v>105704</v>
      </c>
      <c r="J525" s="1097">
        <v>92491</v>
      </c>
      <c r="K525" s="1097">
        <v>147986</v>
      </c>
      <c r="L525" s="1097">
        <v>118917</v>
      </c>
      <c r="M525" s="1097">
        <v>190267</v>
      </c>
      <c r="N525" s="1097">
        <v>158556</v>
      </c>
      <c r="O525" s="1097">
        <v>253690</v>
      </c>
      <c r="P525" s="1097">
        <v>198195</v>
      </c>
      <c r="Q525" s="1097">
        <v>317112</v>
      </c>
      <c r="R525" s="1097">
        <v>224621</v>
      </c>
      <c r="S525" s="1097">
        <v>359394</v>
      </c>
      <c r="T525" s="1097">
        <v>251047</v>
      </c>
      <c r="U525" s="1097">
        <v>401676</v>
      </c>
    </row>
    <row r="526" spans="1:21" ht="22.5" customHeight="1">
      <c r="A526" s="1092">
        <v>4</v>
      </c>
      <c r="B526" s="1093" t="s">
        <v>311</v>
      </c>
      <c r="C526" s="1094" t="s">
        <v>344</v>
      </c>
      <c r="D526" s="1094" t="s">
        <v>673</v>
      </c>
      <c r="E526" s="1095" t="s">
        <v>351</v>
      </c>
      <c r="F526">
        <v>1</v>
      </c>
      <c r="G526" s="1096" t="s">
        <v>240</v>
      </c>
      <c r="H526" s="1097">
        <v>69381</v>
      </c>
      <c r="I526" s="1097">
        <v>121417</v>
      </c>
      <c r="J526" s="1097">
        <v>91545</v>
      </c>
      <c r="K526" s="1097">
        <v>160204</v>
      </c>
      <c r="L526" s="1097">
        <v>109900</v>
      </c>
      <c r="M526" s="1097">
        <v>192325</v>
      </c>
      <c r="N526" s="1097">
        <v>132698</v>
      </c>
      <c r="O526" s="1097">
        <v>232222</v>
      </c>
      <c r="P526" s="1097">
        <v>156545</v>
      </c>
      <c r="Q526" s="1097">
        <v>273954</v>
      </c>
      <c r="R526" s="1097">
        <v>171155</v>
      </c>
      <c r="S526" s="1097">
        <v>299521</v>
      </c>
      <c r="T526" s="1097">
        <v>184210</v>
      </c>
      <c r="U526" s="1097">
        <v>322367</v>
      </c>
    </row>
    <row r="527" spans="1:21" ht="21.95" customHeight="1">
      <c r="A527" s="1092">
        <v>4</v>
      </c>
      <c r="B527" s="1093" t="s">
        <v>311</v>
      </c>
      <c r="C527" s="1094" t="s">
        <v>344</v>
      </c>
      <c r="D527" s="1094" t="s">
        <v>673</v>
      </c>
      <c r="E527" s="1095" t="s">
        <v>351</v>
      </c>
      <c r="F527">
        <v>2</v>
      </c>
      <c r="G527" s="1096" t="s">
        <v>31</v>
      </c>
      <c r="H527" s="1097">
        <v>65740</v>
      </c>
      <c r="I527" s="1097">
        <v>115045</v>
      </c>
      <c r="J527" s="1097">
        <v>86987</v>
      </c>
      <c r="K527" s="1097">
        <v>152228</v>
      </c>
      <c r="L527" s="1097">
        <v>104738</v>
      </c>
      <c r="M527" s="1097">
        <v>183292</v>
      </c>
      <c r="N527" s="1097">
        <v>127210</v>
      </c>
      <c r="O527" s="1097">
        <v>222617</v>
      </c>
      <c r="P527" s="1097">
        <v>151561</v>
      </c>
      <c r="Q527" s="1097">
        <v>265231</v>
      </c>
      <c r="R527" s="1097">
        <v>167245</v>
      </c>
      <c r="S527" s="1097">
        <v>292679</v>
      </c>
      <c r="T527" s="1097">
        <v>182009</v>
      </c>
      <c r="U527" s="1097">
        <v>318515</v>
      </c>
    </row>
    <row r="528" spans="1:21" ht="21.95" customHeight="1">
      <c r="A528" s="1092">
        <v>4</v>
      </c>
      <c r="B528" s="1093" t="s">
        <v>311</v>
      </c>
      <c r="C528" s="1094" t="s">
        <v>344</v>
      </c>
      <c r="D528" s="1094" t="s">
        <v>673</v>
      </c>
      <c r="E528" s="1095" t="s">
        <v>351</v>
      </c>
      <c r="F528">
        <v>3</v>
      </c>
      <c r="G528" s="1096" t="s">
        <v>58</v>
      </c>
      <c r="H528" s="1097">
        <v>53404</v>
      </c>
      <c r="I528" s="1097">
        <v>93457</v>
      </c>
      <c r="J528" s="1097">
        <v>73682</v>
      </c>
      <c r="K528" s="1097">
        <v>128943</v>
      </c>
      <c r="L528" s="1097">
        <v>93336</v>
      </c>
      <c r="M528" s="1097">
        <v>163339</v>
      </c>
      <c r="N528" s="1097">
        <v>121660</v>
      </c>
      <c r="O528" s="1097">
        <v>212904</v>
      </c>
      <c r="P528" s="1097">
        <v>151618</v>
      </c>
      <c r="Q528" s="1097">
        <v>265332</v>
      </c>
      <c r="R528" s="1097">
        <v>170570</v>
      </c>
      <c r="S528" s="1097">
        <v>298497</v>
      </c>
      <c r="T528" s="1097">
        <v>189228</v>
      </c>
      <c r="U528" s="1097">
        <v>331148</v>
      </c>
    </row>
    <row r="529" spans="1:21" ht="21.95" customHeight="1">
      <c r="A529" s="1092">
        <v>4</v>
      </c>
      <c r="B529" s="1093" t="s">
        <v>311</v>
      </c>
      <c r="C529" s="1094" t="s">
        <v>344</v>
      </c>
      <c r="D529" s="1094" t="s">
        <v>673</v>
      </c>
      <c r="E529" s="1095" t="s">
        <v>351</v>
      </c>
      <c r="F529">
        <v>4</v>
      </c>
      <c r="G529" s="1096" t="s">
        <v>33</v>
      </c>
      <c r="H529" s="1097">
        <v>62580</v>
      </c>
      <c r="I529" s="1097">
        <v>100127</v>
      </c>
      <c r="J529" s="1097">
        <v>87611</v>
      </c>
      <c r="K529" s="1097">
        <v>140178</v>
      </c>
      <c r="L529" s="1097">
        <v>112643</v>
      </c>
      <c r="M529" s="1097">
        <v>180229</v>
      </c>
      <c r="N529" s="1097">
        <v>150191</v>
      </c>
      <c r="O529" s="1097">
        <v>240306</v>
      </c>
      <c r="P529" s="1097">
        <v>187739</v>
      </c>
      <c r="Q529" s="1097">
        <v>300382</v>
      </c>
      <c r="R529" s="1097">
        <v>212771</v>
      </c>
      <c r="S529" s="1097">
        <v>340433</v>
      </c>
      <c r="T529" s="1097">
        <v>237802</v>
      </c>
      <c r="U529" s="1097">
        <v>380484</v>
      </c>
    </row>
    <row r="530" spans="1:21" ht="22.5" customHeight="1">
      <c r="A530" s="1092">
        <v>4</v>
      </c>
      <c r="B530" s="1093" t="s">
        <v>311</v>
      </c>
      <c r="C530" s="1094" t="s">
        <v>352</v>
      </c>
      <c r="D530" s="1094" t="s">
        <v>674</v>
      </c>
      <c r="E530" s="1095" t="s">
        <v>353</v>
      </c>
      <c r="F530">
        <v>1</v>
      </c>
      <c r="G530" s="1096" t="s">
        <v>240</v>
      </c>
      <c r="H530" s="1097">
        <v>74775</v>
      </c>
      <c r="I530" s="1097">
        <v>130857</v>
      </c>
      <c r="J530" s="1097">
        <v>98544</v>
      </c>
      <c r="K530" s="1097">
        <v>172452</v>
      </c>
      <c r="L530" s="1097">
        <v>118114</v>
      </c>
      <c r="M530" s="1097">
        <v>206699</v>
      </c>
      <c r="N530" s="1097">
        <v>142292</v>
      </c>
      <c r="O530" s="1097">
        <v>249011</v>
      </c>
      <c r="P530" s="1097">
        <v>167797</v>
      </c>
      <c r="Q530" s="1097">
        <v>293645</v>
      </c>
      <c r="R530" s="1097">
        <v>183441</v>
      </c>
      <c r="S530" s="1097">
        <v>321023</v>
      </c>
      <c r="T530" s="1097">
        <v>197412</v>
      </c>
      <c r="U530" s="1097">
        <v>345470</v>
      </c>
    </row>
    <row r="531" spans="1:21" ht="21.95" customHeight="1">
      <c r="A531" s="1092">
        <v>4</v>
      </c>
      <c r="B531" s="1093" t="s">
        <v>311</v>
      </c>
      <c r="C531" s="1094" t="s">
        <v>352</v>
      </c>
      <c r="D531" s="1094" t="s">
        <v>674</v>
      </c>
      <c r="E531" s="1095" t="s">
        <v>353</v>
      </c>
      <c r="F531">
        <v>2</v>
      </c>
      <c r="G531" s="1096" t="s">
        <v>31</v>
      </c>
      <c r="H531" s="1097">
        <v>71010</v>
      </c>
      <c r="I531" s="1097">
        <v>124267</v>
      </c>
      <c r="J531" s="1097">
        <v>93831</v>
      </c>
      <c r="K531" s="1097">
        <v>164204</v>
      </c>
      <c r="L531" s="1097">
        <v>112776</v>
      </c>
      <c r="M531" s="1097">
        <v>197358</v>
      </c>
      <c r="N531" s="1097">
        <v>136617</v>
      </c>
      <c r="O531" s="1097">
        <v>239080</v>
      </c>
      <c r="P531" s="1097">
        <v>162643</v>
      </c>
      <c r="Q531" s="1097">
        <v>284625</v>
      </c>
      <c r="R531" s="1097">
        <v>179398</v>
      </c>
      <c r="S531" s="1097">
        <v>313947</v>
      </c>
      <c r="T531" s="1097">
        <v>195135</v>
      </c>
      <c r="U531" s="1097">
        <v>341487</v>
      </c>
    </row>
    <row r="532" spans="1:21" ht="21.95" customHeight="1">
      <c r="A532" s="1092">
        <v>4</v>
      </c>
      <c r="B532" s="1093" t="s">
        <v>311</v>
      </c>
      <c r="C532" s="1094" t="s">
        <v>352</v>
      </c>
      <c r="D532" s="1094" t="s">
        <v>674</v>
      </c>
      <c r="E532" s="1095" t="s">
        <v>353</v>
      </c>
      <c r="F532">
        <v>3</v>
      </c>
      <c r="G532" s="1096" t="s">
        <v>58</v>
      </c>
      <c r="H532" s="1097">
        <v>57936</v>
      </c>
      <c r="I532" s="1097">
        <v>101388</v>
      </c>
      <c r="J532" s="1097">
        <v>79990</v>
      </c>
      <c r="K532" s="1097">
        <v>139982</v>
      </c>
      <c r="L532" s="1097">
        <v>101400</v>
      </c>
      <c r="M532" s="1097">
        <v>177449</v>
      </c>
      <c r="N532" s="1097">
        <v>132315</v>
      </c>
      <c r="O532" s="1097">
        <v>231552</v>
      </c>
      <c r="P532" s="1097">
        <v>164922</v>
      </c>
      <c r="Q532" s="1097">
        <v>288614</v>
      </c>
      <c r="R532" s="1097">
        <v>185605</v>
      </c>
      <c r="S532" s="1097">
        <v>324808</v>
      </c>
      <c r="T532" s="1097">
        <v>205983</v>
      </c>
      <c r="U532" s="1097">
        <v>360471</v>
      </c>
    </row>
    <row r="533" spans="1:21" ht="21.95" customHeight="1">
      <c r="A533" s="1092">
        <v>4</v>
      </c>
      <c r="B533" s="1093" t="s">
        <v>311</v>
      </c>
      <c r="C533" s="1094" t="s">
        <v>352</v>
      </c>
      <c r="D533" s="1094" t="s">
        <v>674</v>
      </c>
      <c r="E533" s="1095" t="s">
        <v>353</v>
      </c>
      <c r="F533">
        <v>4</v>
      </c>
      <c r="G533" s="1096" t="s">
        <v>33</v>
      </c>
      <c r="H533" s="1097">
        <v>67243</v>
      </c>
      <c r="I533" s="1097">
        <v>107589</v>
      </c>
      <c r="J533" s="1097">
        <v>94140</v>
      </c>
      <c r="K533" s="1097">
        <v>150625</v>
      </c>
      <c r="L533" s="1097">
        <v>121038</v>
      </c>
      <c r="M533" s="1097">
        <v>193660</v>
      </c>
      <c r="N533" s="1097">
        <v>161384</v>
      </c>
      <c r="O533" s="1097">
        <v>258214</v>
      </c>
      <c r="P533" s="1097">
        <v>201729</v>
      </c>
      <c r="Q533" s="1097">
        <v>322767</v>
      </c>
      <c r="R533" s="1097">
        <v>228627</v>
      </c>
      <c r="S533" s="1097">
        <v>365803</v>
      </c>
      <c r="T533" s="1097">
        <v>255524</v>
      </c>
      <c r="U533" s="1097">
        <v>408838</v>
      </c>
    </row>
    <row r="534" spans="1:21" ht="22.5" customHeight="1">
      <c r="A534" s="1092">
        <v>4</v>
      </c>
      <c r="B534" s="1093" t="s">
        <v>311</v>
      </c>
      <c r="C534" s="1094" t="s">
        <v>352</v>
      </c>
      <c r="D534" s="1094" t="s">
        <v>674</v>
      </c>
      <c r="E534" s="1095" t="s">
        <v>354</v>
      </c>
      <c r="F534">
        <v>1</v>
      </c>
      <c r="G534" s="1096" t="s">
        <v>240</v>
      </c>
      <c r="H534" s="1097">
        <v>76573</v>
      </c>
      <c r="I534" s="1097">
        <v>134004</v>
      </c>
      <c r="J534" s="1097">
        <v>100877</v>
      </c>
      <c r="K534" s="1097">
        <v>176535</v>
      </c>
      <c r="L534" s="1097">
        <v>120851</v>
      </c>
      <c r="M534" s="1097">
        <v>211490</v>
      </c>
      <c r="N534" s="1097">
        <v>145490</v>
      </c>
      <c r="O534" s="1097">
        <v>254608</v>
      </c>
      <c r="P534" s="1097">
        <v>171547</v>
      </c>
      <c r="Q534" s="1097">
        <v>300208</v>
      </c>
      <c r="R534" s="1097">
        <v>187537</v>
      </c>
      <c r="S534" s="1097">
        <v>328190</v>
      </c>
      <c r="T534" s="1097">
        <v>201812</v>
      </c>
      <c r="U534" s="1097">
        <v>353171</v>
      </c>
    </row>
    <row r="535" spans="1:21" ht="21.95" customHeight="1">
      <c r="A535" s="1092">
        <v>4</v>
      </c>
      <c r="B535" s="1093" t="s">
        <v>311</v>
      </c>
      <c r="C535" s="1094" t="s">
        <v>352</v>
      </c>
      <c r="D535" s="1094" t="s">
        <v>674</v>
      </c>
      <c r="E535" s="1095" t="s">
        <v>354</v>
      </c>
      <c r="F535">
        <v>2</v>
      </c>
      <c r="G535" s="1096" t="s">
        <v>31</v>
      </c>
      <c r="H535" s="1097">
        <v>72766</v>
      </c>
      <c r="I535" s="1097">
        <v>127341</v>
      </c>
      <c r="J535" s="1097">
        <v>96112</v>
      </c>
      <c r="K535" s="1097">
        <v>168196</v>
      </c>
      <c r="L535" s="1097">
        <v>115455</v>
      </c>
      <c r="M535" s="1097">
        <v>202047</v>
      </c>
      <c r="N535" s="1097">
        <v>139753</v>
      </c>
      <c r="O535" s="1097">
        <v>244567</v>
      </c>
      <c r="P535" s="1097">
        <v>166337</v>
      </c>
      <c r="Q535" s="1097">
        <v>291089</v>
      </c>
      <c r="R535" s="1097">
        <v>183449</v>
      </c>
      <c r="S535" s="1097">
        <v>321036</v>
      </c>
      <c r="T535" s="1097">
        <v>199511</v>
      </c>
      <c r="U535" s="1097">
        <v>349144</v>
      </c>
    </row>
    <row r="536" spans="1:21" ht="21.95" customHeight="1">
      <c r="A536" s="1092">
        <v>4</v>
      </c>
      <c r="B536" s="1093" t="s">
        <v>311</v>
      </c>
      <c r="C536" s="1094" t="s">
        <v>352</v>
      </c>
      <c r="D536" s="1094" t="s">
        <v>674</v>
      </c>
      <c r="E536" s="1095" t="s">
        <v>354</v>
      </c>
      <c r="F536">
        <v>3</v>
      </c>
      <c r="G536" s="1096" t="s">
        <v>58</v>
      </c>
      <c r="H536" s="1097">
        <v>59447</v>
      </c>
      <c r="I536" s="1097">
        <v>104032</v>
      </c>
      <c r="J536" s="1097">
        <v>82093</v>
      </c>
      <c r="K536" s="1097">
        <v>143662</v>
      </c>
      <c r="L536" s="1097">
        <v>104087</v>
      </c>
      <c r="M536" s="1097">
        <v>182153</v>
      </c>
      <c r="N536" s="1097">
        <v>135867</v>
      </c>
      <c r="O536" s="1097">
        <v>237768</v>
      </c>
      <c r="P536" s="1097">
        <v>169357</v>
      </c>
      <c r="Q536" s="1097">
        <v>296375</v>
      </c>
      <c r="R536" s="1097">
        <v>190616</v>
      </c>
      <c r="S536" s="1097">
        <v>333579</v>
      </c>
      <c r="T536" s="1097">
        <v>211569</v>
      </c>
      <c r="U536" s="1097">
        <v>370245</v>
      </c>
    </row>
    <row r="537" spans="1:21" ht="21.95" customHeight="1">
      <c r="A537" s="1092">
        <v>4</v>
      </c>
      <c r="B537" s="1093" t="s">
        <v>311</v>
      </c>
      <c r="C537" s="1094" t="s">
        <v>352</v>
      </c>
      <c r="D537" s="1094" t="s">
        <v>674</v>
      </c>
      <c r="E537" s="1095" t="s">
        <v>354</v>
      </c>
      <c r="F537">
        <v>4</v>
      </c>
      <c r="G537" s="1096" t="s">
        <v>33</v>
      </c>
      <c r="H537" s="1097">
        <v>68798</v>
      </c>
      <c r="I537" s="1097">
        <v>110076</v>
      </c>
      <c r="J537" s="1097">
        <v>96317</v>
      </c>
      <c r="K537" s="1097">
        <v>154107</v>
      </c>
      <c r="L537" s="1097">
        <v>123836</v>
      </c>
      <c r="M537" s="1097">
        <v>198137</v>
      </c>
      <c r="N537" s="1097">
        <v>165114</v>
      </c>
      <c r="O537" s="1097">
        <v>264183</v>
      </c>
      <c r="P537" s="1097">
        <v>206393</v>
      </c>
      <c r="Q537" s="1097">
        <v>330229</v>
      </c>
      <c r="R537" s="1097">
        <v>233912</v>
      </c>
      <c r="S537" s="1097">
        <v>374259</v>
      </c>
      <c r="T537" s="1097">
        <v>261431</v>
      </c>
      <c r="U537" s="1097">
        <v>418290</v>
      </c>
    </row>
    <row r="538" spans="1:21" ht="22.5" customHeight="1">
      <c r="A538" s="1092">
        <v>4</v>
      </c>
      <c r="B538" s="1093" t="s">
        <v>311</v>
      </c>
      <c r="C538" s="1094" t="s">
        <v>352</v>
      </c>
      <c r="D538" s="1094" t="s">
        <v>674</v>
      </c>
      <c r="E538" s="1095" t="s">
        <v>355</v>
      </c>
      <c r="F538">
        <v>1</v>
      </c>
      <c r="G538" s="1096" t="s">
        <v>240</v>
      </c>
      <c r="H538" s="1097">
        <v>75163</v>
      </c>
      <c r="I538" s="1097">
        <v>131536</v>
      </c>
      <c r="J538" s="1097">
        <v>99071</v>
      </c>
      <c r="K538" s="1097">
        <v>173375</v>
      </c>
      <c r="L538" s="1097">
        <v>118772</v>
      </c>
      <c r="M538" s="1097">
        <v>207850</v>
      </c>
      <c r="N538" s="1097">
        <v>143129</v>
      </c>
      <c r="O538" s="1097">
        <v>250476</v>
      </c>
      <c r="P538" s="1097">
        <v>168793</v>
      </c>
      <c r="Q538" s="1097">
        <v>295388</v>
      </c>
      <c r="R538" s="1097">
        <v>184533</v>
      </c>
      <c r="S538" s="1097">
        <v>322933</v>
      </c>
      <c r="T538" s="1097">
        <v>198589</v>
      </c>
      <c r="U538" s="1097">
        <v>347531</v>
      </c>
    </row>
    <row r="539" spans="1:21" ht="21.95" customHeight="1">
      <c r="A539" s="1092">
        <v>4</v>
      </c>
      <c r="B539" s="1093" t="s">
        <v>311</v>
      </c>
      <c r="C539" s="1094" t="s">
        <v>352</v>
      </c>
      <c r="D539" s="1094" t="s">
        <v>674</v>
      </c>
      <c r="E539" s="1095" t="s">
        <v>355</v>
      </c>
      <c r="F539">
        <v>2</v>
      </c>
      <c r="G539" s="1096" t="s">
        <v>31</v>
      </c>
      <c r="H539" s="1097">
        <v>71356</v>
      </c>
      <c r="I539" s="1097">
        <v>124873</v>
      </c>
      <c r="J539" s="1097">
        <v>94306</v>
      </c>
      <c r="K539" s="1097">
        <v>165036</v>
      </c>
      <c r="L539" s="1097">
        <v>113375</v>
      </c>
      <c r="M539" s="1097">
        <v>198407</v>
      </c>
      <c r="N539" s="1097">
        <v>137392</v>
      </c>
      <c r="O539" s="1097">
        <v>240436</v>
      </c>
      <c r="P539" s="1097">
        <v>163583</v>
      </c>
      <c r="Q539" s="1097">
        <v>286269</v>
      </c>
      <c r="R539" s="1097">
        <v>180445</v>
      </c>
      <c r="S539" s="1097">
        <v>315779</v>
      </c>
      <c r="T539" s="1097">
        <v>196288</v>
      </c>
      <c r="U539" s="1097">
        <v>343504</v>
      </c>
    </row>
    <row r="540" spans="1:21" ht="21.95" customHeight="1">
      <c r="A540" s="1092">
        <v>4</v>
      </c>
      <c r="B540" s="1093" t="s">
        <v>311</v>
      </c>
      <c r="C540" s="1094" t="s">
        <v>352</v>
      </c>
      <c r="D540" s="1094" t="s">
        <v>674</v>
      </c>
      <c r="E540" s="1095" t="s">
        <v>355</v>
      </c>
      <c r="F540">
        <v>3</v>
      </c>
      <c r="G540" s="1096" t="s">
        <v>58</v>
      </c>
      <c r="H540" s="1097">
        <v>58184</v>
      </c>
      <c r="I540" s="1097">
        <v>101822</v>
      </c>
      <c r="J540" s="1097">
        <v>80325</v>
      </c>
      <c r="K540" s="1097">
        <v>140569</v>
      </c>
      <c r="L540" s="1097">
        <v>101815</v>
      </c>
      <c r="M540" s="1097">
        <v>178175</v>
      </c>
      <c r="N540" s="1097">
        <v>132837</v>
      </c>
      <c r="O540" s="1097">
        <v>232465</v>
      </c>
      <c r="P540" s="1097">
        <v>165569</v>
      </c>
      <c r="Q540" s="1097">
        <v>289746</v>
      </c>
      <c r="R540" s="1097">
        <v>186323</v>
      </c>
      <c r="S540" s="1097">
        <v>326066</v>
      </c>
      <c r="T540" s="1097">
        <v>206771</v>
      </c>
      <c r="U540" s="1097">
        <v>361849</v>
      </c>
    </row>
    <row r="541" spans="1:21" ht="21.95" customHeight="1">
      <c r="A541" s="1092">
        <v>4</v>
      </c>
      <c r="B541" s="1093" t="s">
        <v>311</v>
      </c>
      <c r="C541" s="1094" t="s">
        <v>352</v>
      </c>
      <c r="D541" s="1094" t="s">
        <v>674</v>
      </c>
      <c r="E541" s="1095" t="s">
        <v>355</v>
      </c>
      <c r="F541">
        <v>4</v>
      </c>
      <c r="G541" s="1096" t="s">
        <v>33</v>
      </c>
      <c r="H541" s="1097">
        <v>67620</v>
      </c>
      <c r="I541" s="1097">
        <v>108191</v>
      </c>
      <c r="J541" s="1097">
        <v>94667</v>
      </c>
      <c r="K541" s="1097">
        <v>151468</v>
      </c>
      <c r="L541" s="1097">
        <v>121715</v>
      </c>
      <c r="M541" s="1097">
        <v>194744</v>
      </c>
      <c r="N541" s="1097">
        <v>162287</v>
      </c>
      <c r="O541" s="1097">
        <v>259659</v>
      </c>
      <c r="P541" s="1097">
        <v>202859</v>
      </c>
      <c r="Q541" s="1097">
        <v>324574</v>
      </c>
      <c r="R541" s="1097">
        <v>229907</v>
      </c>
      <c r="S541" s="1097">
        <v>367851</v>
      </c>
      <c r="T541" s="1097">
        <v>256954</v>
      </c>
      <c r="U541" s="1097">
        <v>411127</v>
      </c>
    </row>
    <row r="542" spans="1:21" ht="22.5" customHeight="1">
      <c r="A542" s="1092">
        <v>4</v>
      </c>
      <c r="B542" s="1093" t="s">
        <v>311</v>
      </c>
      <c r="C542" s="1094" t="s">
        <v>352</v>
      </c>
      <c r="D542" s="1094" t="s">
        <v>674</v>
      </c>
      <c r="E542" s="1095" t="s">
        <v>356</v>
      </c>
      <c r="F542">
        <v>1</v>
      </c>
      <c r="G542" s="1096" t="s">
        <v>240</v>
      </c>
      <c r="H542" s="1097">
        <v>71649</v>
      </c>
      <c r="I542" s="1097">
        <v>125387</v>
      </c>
      <c r="J542" s="1097">
        <v>94480</v>
      </c>
      <c r="K542" s="1097">
        <v>165340</v>
      </c>
      <c r="L542" s="1097">
        <v>113331</v>
      </c>
      <c r="M542" s="1097">
        <v>198329</v>
      </c>
      <c r="N542" s="1097">
        <v>136683</v>
      </c>
      <c r="O542" s="1097">
        <v>239195</v>
      </c>
      <c r="P542" s="1097">
        <v>161214</v>
      </c>
      <c r="Q542" s="1097">
        <v>282124</v>
      </c>
      <c r="R542" s="1097">
        <v>176252</v>
      </c>
      <c r="S542" s="1097">
        <v>308441</v>
      </c>
      <c r="T542" s="1097">
        <v>189685</v>
      </c>
      <c r="U542" s="1097">
        <v>331948</v>
      </c>
    </row>
    <row r="543" spans="1:21" ht="21.95" customHeight="1">
      <c r="A543" s="1092">
        <v>4</v>
      </c>
      <c r="B543" s="1093" t="s">
        <v>311</v>
      </c>
      <c r="C543" s="1094" t="s">
        <v>352</v>
      </c>
      <c r="D543" s="1094" t="s">
        <v>674</v>
      </c>
      <c r="E543" s="1095" t="s">
        <v>356</v>
      </c>
      <c r="F543">
        <v>2</v>
      </c>
      <c r="G543" s="1096" t="s">
        <v>31</v>
      </c>
      <c r="H543" s="1097">
        <v>67967</v>
      </c>
      <c r="I543" s="1097">
        <v>118942</v>
      </c>
      <c r="J543" s="1097">
        <v>89870</v>
      </c>
      <c r="K543" s="1097">
        <v>157273</v>
      </c>
      <c r="L543" s="1097">
        <v>108111</v>
      </c>
      <c r="M543" s="1097">
        <v>189194</v>
      </c>
      <c r="N543" s="1097">
        <v>131133</v>
      </c>
      <c r="O543" s="1097">
        <v>229482</v>
      </c>
      <c r="P543" s="1097">
        <v>156173</v>
      </c>
      <c r="Q543" s="1097">
        <v>273302</v>
      </c>
      <c r="R543" s="1097">
        <v>172297</v>
      </c>
      <c r="S543" s="1097">
        <v>301521</v>
      </c>
      <c r="T543" s="1097">
        <v>187459</v>
      </c>
      <c r="U543" s="1097">
        <v>328052</v>
      </c>
    </row>
    <row r="544" spans="1:21" ht="21.95" customHeight="1">
      <c r="A544" s="1092">
        <v>4</v>
      </c>
      <c r="B544" s="1093" t="s">
        <v>311</v>
      </c>
      <c r="C544" s="1094" t="s">
        <v>352</v>
      </c>
      <c r="D544" s="1094" t="s">
        <v>674</v>
      </c>
      <c r="E544" s="1095" t="s">
        <v>356</v>
      </c>
      <c r="F544">
        <v>3</v>
      </c>
      <c r="G544" s="1096" t="s">
        <v>58</v>
      </c>
      <c r="H544" s="1097">
        <v>55335</v>
      </c>
      <c r="I544" s="1097">
        <v>96837</v>
      </c>
      <c r="J544" s="1097">
        <v>76374</v>
      </c>
      <c r="K544" s="1097">
        <v>133654</v>
      </c>
      <c r="L544" s="1097">
        <v>96782</v>
      </c>
      <c r="M544" s="1097">
        <v>169368</v>
      </c>
      <c r="N544" s="1097">
        <v>126222</v>
      </c>
      <c r="O544" s="1097">
        <v>220888</v>
      </c>
      <c r="P544" s="1097">
        <v>157315</v>
      </c>
      <c r="Q544" s="1097">
        <v>275302</v>
      </c>
      <c r="R544" s="1097">
        <v>177012</v>
      </c>
      <c r="S544" s="1097">
        <v>309772</v>
      </c>
      <c r="T544" s="1097">
        <v>196412</v>
      </c>
      <c r="U544" s="1097">
        <v>343721</v>
      </c>
    </row>
    <row r="545" spans="1:21" ht="21.95" customHeight="1">
      <c r="A545" s="1092">
        <v>4</v>
      </c>
      <c r="B545" s="1093" t="s">
        <v>311</v>
      </c>
      <c r="C545" s="1094" t="s">
        <v>352</v>
      </c>
      <c r="D545" s="1094" t="s">
        <v>674</v>
      </c>
      <c r="E545" s="1095" t="s">
        <v>356</v>
      </c>
      <c r="F545">
        <v>4</v>
      </c>
      <c r="G545" s="1096" t="s">
        <v>33</v>
      </c>
      <c r="H545" s="1097">
        <v>64527</v>
      </c>
      <c r="I545" s="1097">
        <v>103243</v>
      </c>
      <c r="J545" s="1097">
        <v>90338</v>
      </c>
      <c r="K545" s="1097">
        <v>144540</v>
      </c>
      <c r="L545" s="1097">
        <v>116148</v>
      </c>
      <c r="M545" s="1097">
        <v>185837</v>
      </c>
      <c r="N545" s="1097">
        <v>154864</v>
      </c>
      <c r="O545" s="1097">
        <v>247783</v>
      </c>
      <c r="P545" s="1097">
        <v>193580</v>
      </c>
      <c r="Q545" s="1097">
        <v>309729</v>
      </c>
      <c r="R545" s="1097">
        <v>219391</v>
      </c>
      <c r="S545" s="1097">
        <v>351026</v>
      </c>
      <c r="T545" s="1097">
        <v>245202</v>
      </c>
      <c r="U545" s="1097">
        <v>392323</v>
      </c>
    </row>
    <row r="546" spans="1:21" ht="22.5" customHeight="1">
      <c r="A546" s="1092">
        <v>4</v>
      </c>
      <c r="B546" s="1093" t="s">
        <v>311</v>
      </c>
      <c r="C546" s="1094" t="s">
        <v>352</v>
      </c>
      <c r="D546" s="1094" t="s">
        <v>674</v>
      </c>
      <c r="E546" s="1095" t="s">
        <v>357</v>
      </c>
      <c r="F546">
        <v>1</v>
      </c>
      <c r="G546" s="1096" t="s">
        <v>240</v>
      </c>
      <c r="H546" s="1097">
        <v>77596</v>
      </c>
      <c r="I546" s="1097">
        <v>135793</v>
      </c>
      <c r="J546" s="1097">
        <v>102155</v>
      </c>
      <c r="K546" s="1097">
        <v>178772</v>
      </c>
      <c r="L546" s="1097">
        <v>122273</v>
      </c>
      <c r="M546" s="1097">
        <v>213978</v>
      </c>
      <c r="N546" s="1097">
        <v>147014</v>
      </c>
      <c r="O546" s="1097">
        <v>257274</v>
      </c>
      <c r="P546" s="1097">
        <v>173305</v>
      </c>
      <c r="Q546" s="1097">
        <v>303284</v>
      </c>
      <c r="R546" s="1097">
        <v>189449</v>
      </c>
      <c r="S546" s="1097">
        <v>331536</v>
      </c>
      <c r="T546" s="1097">
        <v>203857</v>
      </c>
      <c r="U546" s="1097">
        <v>356750</v>
      </c>
    </row>
    <row r="547" spans="1:21" ht="21.95" customHeight="1">
      <c r="A547" s="1092">
        <v>4</v>
      </c>
      <c r="B547" s="1093" t="s">
        <v>311</v>
      </c>
      <c r="C547" s="1094" t="s">
        <v>352</v>
      </c>
      <c r="D547" s="1094" t="s">
        <v>674</v>
      </c>
      <c r="E547" s="1095" t="s">
        <v>357</v>
      </c>
      <c r="F547">
        <v>2</v>
      </c>
      <c r="G547" s="1096" t="s">
        <v>31</v>
      </c>
      <c r="H547" s="1097">
        <v>73830</v>
      </c>
      <c r="I547" s="1097">
        <v>129203</v>
      </c>
      <c r="J547" s="1097">
        <v>97442</v>
      </c>
      <c r="K547" s="1097">
        <v>170524</v>
      </c>
      <c r="L547" s="1097">
        <v>116936</v>
      </c>
      <c r="M547" s="1097">
        <v>204638</v>
      </c>
      <c r="N547" s="1097">
        <v>141339</v>
      </c>
      <c r="O547" s="1097">
        <v>247343</v>
      </c>
      <c r="P547" s="1097">
        <v>168151</v>
      </c>
      <c r="Q547" s="1097">
        <v>294264</v>
      </c>
      <c r="R547" s="1097">
        <v>185406</v>
      </c>
      <c r="S547" s="1097">
        <v>324460</v>
      </c>
      <c r="T547" s="1097">
        <v>201581</v>
      </c>
      <c r="U547" s="1097">
        <v>352767</v>
      </c>
    </row>
    <row r="548" spans="1:21" ht="21.95" customHeight="1">
      <c r="A548" s="1092">
        <v>4</v>
      </c>
      <c r="B548" s="1093" t="s">
        <v>311</v>
      </c>
      <c r="C548" s="1094" t="s">
        <v>352</v>
      </c>
      <c r="D548" s="1094" t="s">
        <v>674</v>
      </c>
      <c r="E548" s="1095" t="s">
        <v>357</v>
      </c>
      <c r="F548">
        <v>3</v>
      </c>
      <c r="G548" s="1096" t="s">
        <v>58</v>
      </c>
      <c r="H548" s="1097">
        <v>60461</v>
      </c>
      <c r="I548" s="1097">
        <v>105807</v>
      </c>
      <c r="J548" s="1097">
        <v>83525</v>
      </c>
      <c r="K548" s="1097">
        <v>146169</v>
      </c>
      <c r="L548" s="1097">
        <v>105945</v>
      </c>
      <c r="M548" s="1097">
        <v>185404</v>
      </c>
      <c r="N548" s="1097">
        <v>138376</v>
      </c>
      <c r="O548" s="1097">
        <v>242158</v>
      </c>
      <c r="P548" s="1097">
        <v>172498</v>
      </c>
      <c r="Q548" s="1097">
        <v>301871</v>
      </c>
      <c r="R548" s="1097">
        <v>194191</v>
      </c>
      <c r="S548" s="1097">
        <v>339834</v>
      </c>
      <c r="T548" s="1097">
        <v>215579</v>
      </c>
      <c r="U548" s="1097">
        <v>377264</v>
      </c>
    </row>
    <row r="549" spans="1:21" ht="21.95" customHeight="1">
      <c r="A549" s="1092">
        <v>4</v>
      </c>
      <c r="B549" s="1093" t="s">
        <v>311</v>
      </c>
      <c r="C549" s="1094" t="s">
        <v>352</v>
      </c>
      <c r="D549" s="1094" t="s">
        <v>674</v>
      </c>
      <c r="E549" s="1095" t="s">
        <v>357</v>
      </c>
      <c r="F549">
        <v>4</v>
      </c>
      <c r="G549" s="1096" t="s">
        <v>33</v>
      </c>
      <c r="H549" s="1097">
        <v>69599</v>
      </c>
      <c r="I549" s="1097">
        <v>111359</v>
      </c>
      <c r="J549" s="1097">
        <v>97439</v>
      </c>
      <c r="K549" s="1097">
        <v>155902</v>
      </c>
      <c r="L549" s="1097">
        <v>125279</v>
      </c>
      <c r="M549" s="1097">
        <v>200446</v>
      </c>
      <c r="N549" s="1097">
        <v>167038</v>
      </c>
      <c r="O549" s="1097">
        <v>267261</v>
      </c>
      <c r="P549" s="1097">
        <v>208798</v>
      </c>
      <c r="Q549" s="1097">
        <v>334076</v>
      </c>
      <c r="R549" s="1097">
        <v>236637</v>
      </c>
      <c r="S549" s="1097">
        <v>378620</v>
      </c>
      <c r="T549" s="1097">
        <v>264477</v>
      </c>
      <c r="U549" s="1097">
        <v>423163</v>
      </c>
    </row>
    <row r="550" spans="1:21" ht="22.5" customHeight="1">
      <c r="A550" s="1092">
        <v>4</v>
      </c>
      <c r="B550" s="1093" t="s">
        <v>311</v>
      </c>
      <c r="C550" s="1094" t="s">
        <v>352</v>
      </c>
      <c r="D550" s="1094" t="s">
        <v>674</v>
      </c>
      <c r="E550" s="1095" t="s">
        <v>358</v>
      </c>
      <c r="F550">
        <v>1</v>
      </c>
      <c r="G550" s="1096" t="s">
        <v>240</v>
      </c>
      <c r="H550" s="1097">
        <v>75163</v>
      </c>
      <c r="I550" s="1097">
        <v>131536</v>
      </c>
      <c r="J550" s="1097">
        <v>99071</v>
      </c>
      <c r="K550" s="1097">
        <v>173375</v>
      </c>
      <c r="L550" s="1097">
        <v>118772</v>
      </c>
      <c r="M550" s="1097">
        <v>207850</v>
      </c>
      <c r="N550" s="1097">
        <v>143129</v>
      </c>
      <c r="O550" s="1097">
        <v>250476</v>
      </c>
      <c r="P550" s="1097">
        <v>168793</v>
      </c>
      <c r="Q550" s="1097">
        <v>295388</v>
      </c>
      <c r="R550" s="1097">
        <v>184533</v>
      </c>
      <c r="S550" s="1097">
        <v>322933</v>
      </c>
      <c r="T550" s="1097">
        <v>198589</v>
      </c>
      <c r="U550" s="1097">
        <v>347531</v>
      </c>
    </row>
    <row r="551" spans="1:21" ht="21.95" customHeight="1">
      <c r="A551" s="1092">
        <v>4</v>
      </c>
      <c r="B551" s="1093" t="s">
        <v>311</v>
      </c>
      <c r="C551" s="1094" t="s">
        <v>352</v>
      </c>
      <c r="D551" s="1094" t="s">
        <v>674</v>
      </c>
      <c r="E551" s="1095" t="s">
        <v>358</v>
      </c>
      <c r="F551">
        <v>2</v>
      </c>
      <c r="G551" s="1096" t="s">
        <v>31</v>
      </c>
      <c r="H551" s="1097">
        <v>71356</v>
      </c>
      <c r="I551" s="1097">
        <v>124873</v>
      </c>
      <c r="J551" s="1097">
        <v>94306</v>
      </c>
      <c r="K551" s="1097">
        <v>165036</v>
      </c>
      <c r="L551" s="1097">
        <v>113375</v>
      </c>
      <c r="M551" s="1097">
        <v>198407</v>
      </c>
      <c r="N551" s="1097">
        <v>137392</v>
      </c>
      <c r="O551" s="1097">
        <v>240436</v>
      </c>
      <c r="P551" s="1097">
        <v>163583</v>
      </c>
      <c r="Q551" s="1097">
        <v>286269</v>
      </c>
      <c r="R551" s="1097">
        <v>180445</v>
      </c>
      <c r="S551" s="1097">
        <v>315779</v>
      </c>
      <c r="T551" s="1097">
        <v>196288</v>
      </c>
      <c r="U551" s="1097">
        <v>343504</v>
      </c>
    </row>
    <row r="552" spans="1:21" ht="21.95" customHeight="1">
      <c r="A552" s="1092">
        <v>4</v>
      </c>
      <c r="B552" s="1093" t="s">
        <v>311</v>
      </c>
      <c r="C552" s="1094" t="s">
        <v>352</v>
      </c>
      <c r="D552" s="1094" t="s">
        <v>674</v>
      </c>
      <c r="E552" s="1095" t="s">
        <v>358</v>
      </c>
      <c r="F552">
        <v>3</v>
      </c>
      <c r="G552" s="1096" t="s">
        <v>58</v>
      </c>
      <c r="H552" s="1097">
        <v>58184</v>
      </c>
      <c r="I552" s="1097">
        <v>101822</v>
      </c>
      <c r="J552" s="1097">
        <v>80325</v>
      </c>
      <c r="K552" s="1097">
        <v>140569</v>
      </c>
      <c r="L552" s="1097">
        <v>101815</v>
      </c>
      <c r="M552" s="1097">
        <v>178175</v>
      </c>
      <c r="N552" s="1097">
        <v>132837</v>
      </c>
      <c r="O552" s="1097">
        <v>232465</v>
      </c>
      <c r="P552" s="1097">
        <v>165569</v>
      </c>
      <c r="Q552" s="1097">
        <v>289746</v>
      </c>
      <c r="R552" s="1097">
        <v>186323</v>
      </c>
      <c r="S552" s="1097">
        <v>326066</v>
      </c>
      <c r="T552" s="1097">
        <v>206771</v>
      </c>
      <c r="U552" s="1097">
        <v>361849</v>
      </c>
    </row>
    <row r="553" spans="1:21" ht="21.95" customHeight="1">
      <c r="A553" s="1092">
        <v>4</v>
      </c>
      <c r="B553" s="1093" t="s">
        <v>311</v>
      </c>
      <c r="C553" s="1094" t="s">
        <v>352</v>
      </c>
      <c r="D553" s="1094" t="s">
        <v>674</v>
      </c>
      <c r="E553" s="1095" t="s">
        <v>358</v>
      </c>
      <c r="F553">
        <v>4</v>
      </c>
      <c r="G553" s="1096" t="s">
        <v>33</v>
      </c>
      <c r="H553" s="1097">
        <v>67620</v>
      </c>
      <c r="I553" s="1097">
        <v>108191</v>
      </c>
      <c r="J553" s="1097">
        <v>94667</v>
      </c>
      <c r="K553" s="1097">
        <v>151468</v>
      </c>
      <c r="L553" s="1097">
        <v>121715</v>
      </c>
      <c r="M553" s="1097">
        <v>194744</v>
      </c>
      <c r="N553" s="1097">
        <v>162287</v>
      </c>
      <c r="O553" s="1097">
        <v>259659</v>
      </c>
      <c r="P553" s="1097">
        <v>202859</v>
      </c>
      <c r="Q553" s="1097">
        <v>324574</v>
      </c>
      <c r="R553" s="1097">
        <v>229907</v>
      </c>
      <c r="S553" s="1097">
        <v>367851</v>
      </c>
      <c r="T553" s="1097">
        <v>256954</v>
      </c>
      <c r="U553" s="1097">
        <v>411127</v>
      </c>
    </row>
    <row r="554" spans="1:21" ht="22.5" customHeight="1">
      <c r="A554" s="1092">
        <v>4</v>
      </c>
      <c r="B554" s="1093" t="s">
        <v>311</v>
      </c>
      <c r="C554" s="1094" t="s">
        <v>352</v>
      </c>
      <c r="D554" s="1094" t="s">
        <v>674</v>
      </c>
      <c r="E554" s="1095" t="s">
        <v>346</v>
      </c>
      <c r="F554">
        <v>1</v>
      </c>
      <c r="G554" s="1096" t="s">
        <v>240</v>
      </c>
      <c r="H554" s="1097">
        <v>71344</v>
      </c>
      <c r="I554" s="1097">
        <v>124852</v>
      </c>
      <c r="J554" s="1097">
        <v>94027</v>
      </c>
      <c r="K554" s="1097">
        <v>164548</v>
      </c>
      <c r="L554" s="1097">
        <v>112708</v>
      </c>
      <c r="M554" s="1097">
        <v>197240</v>
      </c>
      <c r="N554" s="1097">
        <v>135795</v>
      </c>
      <c r="O554" s="1097">
        <v>237642</v>
      </c>
      <c r="P554" s="1097">
        <v>160139</v>
      </c>
      <c r="Q554" s="1097">
        <v>280243</v>
      </c>
      <c r="R554" s="1097">
        <v>175070</v>
      </c>
      <c r="S554" s="1097">
        <v>306373</v>
      </c>
      <c r="T554" s="1097">
        <v>188404</v>
      </c>
      <c r="U554" s="1097">
        <v>329706</v>
      </c>
    </row>
    <row r="555" spans="1:21" ht="21.95" customHeight="1">
      <c r="A555" s="1092">
        <v>4</v>
      </c>
      <c r="B555" s="1093" t="s">
        <v>311</v>
      </c>
      <c r="C555" s="1094" t="s">
        <v>352</v>
      </c>
      <c r="D555" s="1094" t="s">
        <v>674</v>
      </c>
      <c r="E555" s="1095" t="s">
        <v>346</v>
      </c>
      <c r="F555">
        <v>2</v>
      </c>
      <c r="G555" s="1096" t="s">
        <v>31</v>
      </c>
      <c r="H555" s="1097">
        <v>67744</v>
      </c>
      <c r="I555" s="1097">
        <v>118552</v>
      </c>
      <c r="J555" s="1097">
        <v>89521</v>
      </c>
      <c r="K555" s="1097">
        <v>156662</v>
      </c>
      <c r="L555" s="1097">
        <v>107606</v>
      </c>
      <c r="M555" s="1097">
        <v>188310</v>
      </c>
      <c r="N555" s="1097">
        <v>130370</v>
      </c>
      <c r="O555" s="1097">
        <v>228147</v>
      </c>
      <c r="P555" s="1097">
        <v>155211</v>
      </c>
      <c r="Q555" s="1097">
        <v>271619</v>
      </c>
      <c r="R555" s="1097">
        <v>171204</v>
      </c>
      <c r="S555" s="1097">
        <v>299608</v>
      </c>
      <c r="T555" s="1097">
        <v>186227</v>
      </c>
      <c r="U555" s="1097">
        <v>325898</v>
      </c>
    </row>
    <row r="556" spans="1:21" ht="21.95" customHeight="1">
      <c r="A556" s="1092">
        <v>4</v>
      </c>
      <c r="B556" s="1093" t="s">
        <v>311</v>
      </c>
      <c r="C556" s="1094" t="s">
        <v>352</v>
      </c>
      <c r="D556" s="1094" t="s">
        <v>674</v>
      </c>
      <c r="E556" s="1095" t="s">
        <v>346</v>
      </c>
      <c r="F556">
        <v>3</v>
      </c>
      <c r="G556" s="1096" t="s">
        <v>58</v>
      </c>
      <c r="H556" s="1097">
        <v>55260</v>
      </c>
      <c r="I556" s="1097">
        <v>96705</v>
      </c>
      <c r="J556" s="1097">
        <v>76293</v>
      </c>
      <c r="K556" s="1097">
        <v>133512</v>
      </c>
      <c r="L556" s="1097">
        <v>96709</v>
      </c>
      <c r="M556" s="1097">
        <v>169241</v>
      </c>
      <c r="N556" s="1097">
        <v>126188</v>
      </c>
      <c r="O556" s="1097">
        <v>220830</v>
      </c>
      <c r="P556" s="1097">
        <v>157284</v>
      </c>
      <c r="Q556" s="1097">
        <v>275248</v>
      </c>
      <c r="R556" s="1097">
        <v>177006</v>
      </c>
      <c r="S556" s="1097">
        <v>309760</v>
      </c>
      <c r="T556" s="1097">
        <v>196437</v>
      </c>
      <c r="U556" s="1097">
        <v>343765</v>
      </c>
    </row>
    <row r="557" spans="1:21" ht="21.95" customHeight="1">
      <c r="A557" s="1092">
        <v>4</v>
      </c>
      <c r="B557" s="1093" t="s">
        <v>311</v>
      </c>
      <c r="C557" s="1094" t="s">
        <v>352</v>
      </c>
      <c r="D557" s="1094" t="s">
        <v>674</v>
      </c>
      <c r="E557" s="1095" t="s">
        <v>346</v>
      </c>
      <c r="F557">
        <v>4</v>
      </c>
      <c r="G557" s="1096" t="s">
        <v>33</v>
      </c>
      <c r="H557" s="1097">
        <v>64167</v>
      </c>
      <c r="I557" s="1097">
        <v>102667</v>
      </c>
      <c r="J557" s="1097">
        <v>89833</v>
      </c>
      <c r="K557" s="1097">
        <v>143733</v>
      </c>
      <c r="L557" s="1097">
        <v>115500</v>
      </c>
      <c r="M557" s="1097">
        <v>184800</v>
      </c>
      <c r="N557" s="1097">
        <v>154000</v>
      </c>
      <c r="O557" s="1097">
        <v>246400</v>
      </c>
      <c r="P557" s="1097">
        <v>192500</v>
      </c>
      <c r="Q557" s="1097">
        <v>308000</v>
      </c>
      <c r="R557" s="1097">
        <v>218166</v>
      </c>
      <c r="S557" s="1097">
        <v>349066</v>
      </c>
      <c r="T557" s="1097">
        <v>243833</v>
      </c>
      <c r="U557" s="1097">
        <v>390133</v>
      </c>
    </row>
    <row r="558" spans="1:21" ht="22.5" customHeight="1">
      <c r="A558" s="1092">
        <v>4</v>
      </c>
      <c r="B558" s="1093" t="s">
        <v>311</v>
      </c>
      <c r="C558" s="1094" t="s">
        <v>352</v>
      </c>
      <c r="D558" s="1094" t="s">
        <v>674</v>
      </c>
      <c r="E558" s="1095" t="s">
        <v>359</v>
      </c>
      <c r="F558">
        <v>1</v>
      </c>
      <c r="G558" s="1096" t="s">
        <v>240</v>
      </c>
      <c r="H558" s="1097">
        <v>75163</v>
      </c>
      <c r="I558" s="1097">
        <v>131536</v>
      </c>
      <c r="J558" s="1097">
        <v>99071</v>
      </c>
      <c r="K558" s="1097">
        <v>173375</v>
      </c>
      <c r="L558" s="1097">
        <v>118772</v>
      </c>
      <c r="M558" s="1097">
        <v>207850</v>
      </c>
      <c r="N558" s="1097">
        <v>143129</v>
      </c>
      <c r="O558" s="1097">
        <v>250476</v>
      </c>
      <c r="P558" s="1097">
        <v>168793</v>
      </c>
      <c r="Q558" s="1097">
        <v>295388</v>
      </c>
      <c r="R558" s="1097">
        <v>184533</v>
      </c>
      <c r="S558" s="1097">
        <v>322933</v>
      </c>
      <c r="T558" s="1097">
        <v>198589</v>
      </c>
      <c r="U558" s="1097">
        <v>347531</v>
      </c>
    </row>
    <row r="559" spans="1:21" ht="21.95" customHeight="1">
      <c r="A559" s="1092">
        <v>4</v>
      </c>
      <c r="B559" s="1093" t="s">
        <v>311</v>
      </c>
      <c r="C559" s="1094" t="s">
        <v>352</v>
      </c>
      <c r="D559" s="1094" t="s">
        <v>674</v>
      </c>
      <c r="E559" s="1095" t="s">
        <v>359</v>
      </c>
      <c r="F559">
        <v>2</v>
      </c>
      <c r="G559" s="1096" t="s">
        <v>31</v>
      </c>
      <c r="H559" s="1097">
        <v>71356</v>
      </c>
      <c r="I559" s="1097">
        <v>124873</v>
      </c>
      <c r="J559" s="1097">
        <v>94306</v>
      </c>
      <c r="K559" s="1097">
        <v>165036</v>
      </c>
      <c r="L559" s="1097">
        <v>113375</v>
      </c>
      <c r="M559" s="1097">
        <v>198407</v>
      </c>
      <c r="N559" s="1097">
        <v>137392</v>
      </c>
      <c r="O559" s="1097">
        <v>240436</v>
      </c>
      <c r="P559" s="1097">
        <v>163583</v>
      </c>
      <c r="Q559" s="1097">
        <v>286269</v>
      </c>
      <c r="R559" s="1097">
        <v>180445</v>
      </c>
      <c r="S559" s="1097">
        <v>315779</v>
      </c>
      <c r="T559" s="1097">
        <v>196288</v>
      </c>
      <c r="U559" s="1097">
        <v>343504</v>
      </c>
    </row>
    <row r="560" spans="1:21" ht="21.95" customHeight="1">
      <c r="A560" s="1092">
        <v>4</v>
      </c>
      <c r="B560" s="1093" t="s">
        <v>311</v>
      </c>
      <c r="C560" s="1094" t="s">
        <v>352</v>
      </c>
      <c r="D560" s="1094" t="s">
        <v>674</v>
      </c>
      <c r="E560" s="1095" t="s">
        <v>359</v>
      </c>
      <c r="F560">
        <v>3</v>
      </c>
      <c r="G560" s="1096" t="s">
        <v>58</v>
      </c>
      <c r="H560" s="1097">
        <v>58184</v>
      </c>
      <c r="I560" s="1097">
        <v>101822</v>
      </c>
      <c r="J560" s="1097">
        <v>80325</v>
      </c>
      <c r="K560" s="1097">
        <v>140569</v>
      </c>
      <c r="L560" s="1097">
        <v>101815</v>
      </c>
      <c r="M560" s="1097">
        <v>178175</v>
      </c>
      <c r="N560" s="1097">
        <v>132837</v>
      </c>
      <c r="O560" s="1097">
        <v>232465</v>
      </c>
      <c r="P560" s="1097">
        <v>165569</v>
      </c>
      <c r="Q560" s="1097">
        <v>289746</v>
      </c>
      <c r="R560" s="1097">
        <v>186323</v>
      </c>
      <c r="S560" s="1097">
        <v>326066</v>
      </c>
      <c r="T560" s="1097">
        <v>206771</v>
      </c>
      <c r="U560" s="1097">
        <v>361849</v>
      </c>
    </row>
    <row r="561" spans="1:21" ht="21.95" customHeight="1">
      <c r="A561" s="1092">
        <v>4</v>
      </c>
      <c r="B561" s="1093" t="s">
        <v>311</v>
      </c>
      <c r="C561" s="1094" t="s">
        <v>352</v>
      </c>
      <c r="D561" s="1094" t="s">
        <v>674</v>
      </c>
      <c r="E561" s="1095" t="s">
        <v>359</v>
      </c>
      <c r="F561">
        <v>4</v>
      </c>
      <c r="G561" s="1096" t="s">
        <v>33</v>
      </c>
      <c r="H561" s="1097">
        <v>67620</v>
      </c>
      <c r="I561" s="1097">
        <v>108191</v>
      </c>
      <c r="J561" s="1097">
        <v>94667</v>
      </c>
      <c r="K561" s="1097">
        <v>151468</v>
      </c>
      <c r="L561" s="1097">
        <v>121715</v>
      </c>
      <c r="M561" s="1097">
        <v>194744</v>
      </c>
      <c r="N561" s="1097">
        <v>162287</v>
      </c>
      <c r="O561" s="1097">
        <v>259659</v>
      </c>
      <c r="P561" s="1097">
        <v>202859</v>
      </c>
      <c r="Q561" s="1097">
        <v>324574</v>
      </c>
      <c r="R561" s="1097">
        <v>229907</v>
      </c>
      <c r="S561" s="1097">
        <v>367851</v>
      </c>
      <c r="T561" s="1097">
        <v>256954</v>
      </c>
      <c r="U561" s="1097">
        <v>411127</v>
      </c>
    </row>
    <row r="562" spans="1:21" ht="22.5" customHeight="1">
      <c r="A562" s="1092">
        <v>4</v>
      </c>
      <c r="B562" s="1093" t="s">
        <v>311</v>
      </c>
      <c r="C562" s="1094" t="s">
        <v>352</v>
      </c>
      <c r="D562" s="1094" t="s">
        <v>674</v>
      </c>
      <c r="E562" s="1095" t="s">
        <v>272</v>
      </c>
      <c r="F562">
        <v>1</v>
      </c>
      <c r="G562" s="1096" t="s">
        <v>240</v>
      </c>
      <c r="H562" s="1097">
        <v>76103</v>
      </c>
      <c r="I562" s="1097">
        <v>133181</v>
      </c>
      <c r="J562" s="1097">
        <v>100275</v>
      </c>
      <c r="K562" s="1097">
        <v>175481</v>
      </c>
      <c r="L562" s="1097">
        <v>120158</v>
      </c>
      <c r="M562" s="1097">
        <v>210277</v>
      </c>
      <c r="N562" s="1097">
        <v>144703</v>
      </c>
      <c r="O562" s="1097">
        <v>253231</v>
      </c>
      <c r="P562" s="1097">
        <v>170629</v>
      </c>
      <c r="Q562" s="1097">
        <v>298602</v>
      </c>
      <c r="R562" s="1097">
        <v>186536</v>
      </c>
      <c r="S562" s="1097">
        <v>326437</v>
      </c>
      <c r="T562" s="1097">
        <v>200738</v>
      </c>
      <c r="U562" s="1097">
        <v>351291</v>
      </c>
    </row>
    <row r="563" spans="1:21" ht="21.95" customHeight="1">
      <c r="A563" s="1092">
        <v>4</v>
      </c>
      <c r="B563" s="1093" t="s">
        <v>311</v>
      </c>
      <c r="C563" s="1094" t="s">
        <v>352</v>
      </c>
      <c r="D563" s="1094" t="s">
        <v>674</v>
      </c>
      <c r="E563" s="1095" t="s">
        <v>272</v>
      </c>
      <c r="F563">
        <v>2</v>
      </c>
      <c r="G563" s="1096" t="s">
        <v>31</v>
      </c>
      <c r="H563" s="1097">
        <v>72296</v>
      </c>
      <c r="I563" s="1097">
        <v>126519</v>
      </c>
      <c r="J563" s="1097">
        <v>95510</v>
      </c>
      <c r="K563" s="1097">
        <v>167143</v>
      </c>
      <c r="L563" s="1097">
        <v>114762</v>
      </c>
      <c r="M563" s="1097">
        <v>200834</v>
      </c>
      <c r="N563" s="1097">
        <v>138966</v>
      </c>
      <c r="O563" s="1097">
        <v>243190</v>
      </c>
      <c r="P563" s="1097">
        <v>165419</v>
      </c>
      <c r="Q563" s="1097">
        <v>289483</v>
      </c>
      <c r="R563" s="1097">
        <v>182448</v>
      </c>
      <c r="S563" s="1097">
        <v>319284</v>
      </c>
      <c r="T563" s="1097">
        <v>198437</v>
      </c>
      <c r="U563" s="1097">
        <v>347264</v>
      </c>
    </row>
    <row r="564" spans="1:21" ht="21.95" customHeight="1">
      <c r="A564" s="1092">
        <v>4</v>
      </c>
      <c r="B564" s="1093" t="s">
        <v>311</v>
      </c>
      <c r="C564" s="1094" t="s">
        <v>352</v>
      </c>
      <c r="D564" s="1094" t="s">
        <v>674</v>
      </c>
      <c r="E564" s="1095" t="s">
        <v>272</v>
      </c>
      <c r="F564">
        <v>3</v>
      </c>
      <c r="G564" s="1096" t="s">
        <v>58</v>
      </c>
      <c r="H564" s="1097">
        <v>59026</v>
      </c>
      <c r="I564" s="1097">
        <v>103296</v>
      </c>
      <c r="J564" s="1097">
        <v>81504</v>
      </c>
      <c r="K564" s="1097">
        <v>142631</v>
      </c>
      <c r="L564" s="1097">
        <v>103330</v>
      </c>
      <c r="M564" s="1097">
        <v>180827</v>
      </c>
      <c r="N564" s="1097">
        <v>134857</v>
      </c>
      <c r="O564" s="1097">
        <v>236000</v>
      </c>
      <c r="P564" s="1097">
        <v>168094</v>
      </c>
      <c r="Q564" s="1097">
        <v>294165</v>
      </c>
      <c r="R564" s="1097">
        <v>189185</v>
      </c>
      <c r="S564" s="1097">
        <v>331074</v>
      </c>
      <c r="T564" s="1097">
        <v>209969</v>
      </c>
      <c r="U564" s="1097">
        <v>367446</v>
      </c>
    </row>
    <row r="565" spans="1:21" ht="21.95" customHeight="1">
      <c r="A565" s="1092">
        <v>4</v>
      </c>
      <c r="B565" s="1093" t="s">
        <v>311</v>
      </c>
      <c r="C565" s="1094" t="s">
        <v>352</v>
      </c>
      <c r="D565" s="1094" t="s">
        <v>674</v>
      </c>
      <c r="E565" s="1095" t="s">
        <v>272</v>
      </c>
      <c r="F565">
        <v>4</v>
      </c>
      <c r="G565" s="1096" t="s">
        <v>33</v>
      </c>
      <c r="H565" s="1097">
        <v>68405</v>
      </c>
      <c r="I565" s="1097">
        <v>109448</v>
      </c>
      <c r="J565" s="1097">
        <v>95767</v>
      </c>
      <c r="K565" s="1097">
        <v>153227</v>
      </c>
      <c r="L565" s="1097">
        <v>123129</v>
      </c>
      <c r="M565" s="1097">
        <v>197006</v>
      </c>
      <c r="N565" s="1097">
        <v>164172</v>
      </c>
      <c r="O565" s="1097">
        <v>262675</v>
      </c>
      <c r="P565" s="1097">
        <v>205215</v>
      </c>
      <c r="Q565" s="1097">
        <v>328344</v>
      </c>
      <c r="R565" s="1097">
        <v>232577</v>
      </c>
      <c r="S565" s="1097">
        <v>372123</v>
      </c>
      <c r="T565" s="1097">
        <v>259939</v>
      </c>
      <c r="U565" s="1097">
        <v>415902</v>
      </c>
    </row>
    <row r="566" spans="1:21" ht="22.5" customHeight="1">
      <c r="A566" s="1092">
        <v>4</v>
      </c>
      <c r="B566" s="1093" t="s">
        <v>311</v>
      </c>
      <c r="C566" s="1094" t="s">
        <v>352</v>
      </c>
      <c r="D566" s="1094" t="s">
        <v>674</v>
      </c>
      <c r="E566" s="1095" t="s">
        <v>360</v>
      </c>
      <c r="F566">
        <v>1</v>
      </c>
      <c r="G566" s="1096" t="s">
        <v>240</v>
      </c>
      <c r="H566" s="1097">
        <v>73694</v>
      </c>
      <c r="I566" s="1097">
        <v>128965</v>
      </c>
      <c r="J566" s="1097">
        <v>97037</v>
      </c>
      <c r="K566" s="1097">
        <v>169814</v>
      </c>
      <c r="L566" s="1097">
        <v>116175</v>
      </c>
      <c r="M566" s="1097">
        <v>203306</v>
      </c>
      <c r="N566" s="1097">
        <v>139730</v>
      </c>
      <c r="O566" s="1097">
        <v>244528</v>
      </c>
      <c r="P566" s="1097">
        <v>164729</v>
      </c>
      <c r="Q566" s="1097">
        <v>288276</v>
      </c>
      <c r="R566" s="1097">
        <v>180077</v>
      </c>
      <c r="S566" s="1097">
        <v>315134</v>
      </c>
      <c r="T566" s="1097">
        <v>193775</v>
      </c>
      <c r="U566" s="1097">
        <v>339106</v>
      </c>
    </row>
    <row r="567" spans="1:21" ht="21.95" customHeight="1">
      <c r="A567" s="1092">
        <v>4</v>
      </c>
      <c r="B567" s="1093" t="s">
        <v>311</v>
      </c>
      <c r="C567" s="1094" t="s">
        <v>352</v>
      </c>
      <c r="D567" s="1094" t="s">
        <v>674</v>
      </c>
      <c r="E567" s="1095" t="s">
        <v>360</v>
      </c>
      <c r="F567">
        <v>2</v>
      </c>
      <c r="G567" s="1096" t="s">
        <v>31</v>
      </c>
      <c r="H567" s="1097">
        <v>70094</v>
      </c>
      <c r="I567" s="1097">
        <v>122665</v>
      </c>
      <c r="J567" s="1097">
        <v>92531</v>
      </c>
      <c r="K567" s="1097">
        <v>161928</v>
      </c>
      <c r="L567" s="1097">
        <v>111072</v>
      </c>
      <c r="M567" s="1097">
        <v>194376</v>
      </c>
      <c r="N567" s="1097">
        <v>134304</v>
      </c>
      <c r="O567" s="1097">
        <v>235033</v>
      </c>
      <c r="P567" s="1097">
        <v>159801</v>
      </c>
      <c r="Q567" s="1097">
        <v>279652</v>
      </c>
      <c r="R567" s="1097">
        <v>176211</v>
      </c>
      <c r="S567" s="1097">
        <v>308369</v>
      </c>
      <c r="T567" s="1097">
        <v>191599</v>
      </c>
      <c r="U567" s="1097">
        <v>335298</v>
      </c>
    </row>
    <row r="568" spans="1:21" ht="21.95" customHeight="1">
      <c r="A568" s="1092">
        <v>4</v>
      </c>
      <c r="B568" s="1093" t="s">
        <v>311</v>
      </c>
      <c r="C568" s="1094" t="s">
        <v>352</v>
      </c>
      <c r="D568" s="1094" t="s">
        <v>674</v>
      </c>
      <c r="E568" s="1095" t="s">
        <v>360</v>
      </c>
      <c r="F568">
        <v>3</v>
      </c>
      <c r="G568" s="1096" t="s">
        <v>58</v>
      </c>
      <c r="H568" s="1097">
        <v>57364</v>
      </c>
      <c r="I568" s="1097">
        <v>100388</v>
      </c>
      <c r="J568" s="1097">
        <v>79239</v>
      </c>
      <c r="K568" s="1097">
        <v>138668</v>
      </c>
      <c r="L568" s="1097">
        <v>100497</v>
      </c>
      <c r="M568" s="1097">
        <v>175870</v>
      </c>
      <c r="N568" s="1097">
        <v>131239</v>
      </c>
      <c r="O568" s="1097">
        <v>229668</v>
      </c>
      <c r="P568" s="1097">
        <v>163597</v>
      </c>
      <c r="Q568" s="1097">
        <v>286296</v>
      </c>
      <c r="R568" s="1097">
        <v>184161</v>
      </c>
      <c r="S568" s="1097">
        <v>322281</v>
      </c>
      <c r="T568" s="1097">
        <v>204434</v>
      </c>
      <c r="U568" s="1097">
        <v>357759</v>
      </c>
    </row>
    <row r="569" spans="1:21" ht="21.95" customHeight="1">
      <c r="A569" s="1092">
        <v>4</v>
      </c>
      <c r="B569" s="1093" t="s">
        <v>311</v>
      </c>
      <c r="C569" s="1094" t="s">
        <v>352</v>
      </c>
      <c r="D569" s="1094" t="s">
        <v>674</v>
      </c>
      <c r="E569" s="1095" t="s">
        <v>360</v>
      </c>
      <c r="F569">
        <v>4</v>
      </c>
      <c r="G569" s="1096" t="s">
        <v>33</v>
      </c>
      <c r="H569" s="1097">
        <v>66130</v>
      </c>
      <c r="I569" s="1097">
        <v>105808</v>
      </c>
      <c r="J569" s="1097">
        <v>92582</v>
      </c>
      <c r="K569" s="1097">
        <v>148131</v>
      </c>
      <c r="L569" s="1097">
        <v>119034</v>
      </c>
      <c r="M569" s="1097">
        <v>190454</v>
      </c>
      <c r="N569" s="1097">
        <v>158712</v>
      </c>
      <c r="O569" s="1097">
        <v>253939</v>
      </c>
      <c r="P569" s="1097">
        <v>198390</v>
      </c>
      <c r="Q569" s="1097">
        <v>317424</v>
      </c>
      <c r="R569" s="1097">
        <v>224842</v>
      </c>
      <c r="S569" s="1097">
        <v>359747</v>
      </c>
      <c r="T569" s="1097">
        <v>251294</v>
      </c>
      <c r="U569" s="1097">
        <v>402070</v>
      </c>
    </row>
    <row r="570" spans="1:21" ht="22.5" customHeight="1">
      <c r="A570" s="1092">
        <v>4</v>
      </c>
      <c r="B570" s="1093" t="s">
        <v>311</v>
      </c>
      <c r="C570" s="1094" t="s">
        <v>361</v>
      </c>
      <c r="D570" s="1094" t="s">
        <v>1217</v>
      </c>
      <c r="E570" s="1095" t="s">
        <v>362</v>
      </c>
      <c r="F570">
        <v>1</v>
      </c>
      <c r="G570" s="1096" t="s">
        <v>240</v>
      </c>
      <c r="H570" s="1097">
        <v>80029</v>
      </c>
      <c r="I570" s="1097">
        <v>140050</v>
      </c>
      <c r="J570" s="1097">
        <v>105239</v>
      </c>
      <c r="K570" s="1097">
        <v>184168</v>
      </c>
      <c r="L570" s="1097">
        <v>125775</v>
      </c>
      <c r="M570" s="1097">
        <v>220107</v>
      </c>
      <c r="N570" s="1097">
        <v>150898</v>
      </c>
      <c r="O570" s="1097">
        <v>264072</v>
      </c>
      <c r="P570" s="1097">
        <v>177817</v>
      </c>
      <c r="Q570" s="1097">
        <v>311179</v>
      </c>
      <c r="R570" s="1097">
        <v>194365</v>
      </c>
      <c r="S570" s="1097">
        <v>340140</v>
      </c>
      <c r="T570" s="1097">
        <v>209125</v>
      </c>
      <c r="U570" s="1097">
        <v>365969</v>
      </c>
    </row>
    <row r="571" spans="1:21" ht="21.95" customHeight="1">
      <c r="A571" s="1092">
        <v>4</v>
      </c>
      <c r="B571" s="1093" t="s">
        <v>311</v>
      </c>
      <c r="C571" s="1094" t="s">
        <v>361</v>
      </c>
      <c r="D571" s="1094" t="s">
        <v>1217</v>
      </c>
      <c r="E571" s="1095" t="s">
        <v>362</v>
      </c>
      <c r="F571">
        <v>2</v>
      </c>
      <c r="G571" s="1096" t="s">
        <v>31</v>
      </c>
      <c r="H571" s="1097">
        <v>76304</v>
      </c>
      <c r="I571" s="1097">
        <v>133533</v>
      </c>
      <c r="J571" s="1097">
        <v>100578</v>
      </c>
      <c r="K571" s="1097">
        <v>176011</v>
      </c>
      <c r="L571" s="1097">
        <v>120497</v>
      </c>
      <c r="M571" s="1097">
        <v>210869</v>
      </c>
      <c r="N571" s="1097">
        <v>145285</v>
      </c>
      <c r="O571" s="1097">
        <v>254249</v>
      </c>
      <c r="P571" s="1097">
        <v>172719</v>
      </c>
      <c r="Q571" s="1097">
        <v>302258</v>
      </c>
      <c r="R571" s="1097">
        <v>190367</v>
      </c>
      <c r="S571" s="1097">
        <v>333142</v>
      </c>
      <c r="T571" s="1097">
        <v>206874</v>
      </c>
      <c r="U571" s="1097">
        <v>362029</v>
      </c>
    </row>
    <row r="572" spans="1:21" ht="21.95" customHeight="1">
      <c r="A572" s="1092">
        <v>4</v>
      </c>
      <c r="B572" s="1093" t="s">
        <v>311</v>
      </c>
      <c r="C572" s="1094" t="s">
        <v>361</v>
      </c>
      <c r="D572" s="1094" t="s">
        <v>1217</v>
      </c>
      <c r="E572" s="1095" t="s">
        <v>362</v>
      </c>
      <c r="F572">
        <v>3</v>
      </c>
      <c r="G572" s="1096" t="s">
        <v>58</v>
      </c>
      <c r="H572" s="1097">
        <v>62738</v>
      </c>
      <c r="I572" s="1097">
        <v>109792</v>
      </c>
      <c r="J572" s="1097">
        <v>86726</v>
      </c>
      <c r="K572" s="1097">
        <v>151770</v>
      </c>
      <c r="L572" s="1097">
        <v>110075</v>
      </c>
      <c r="M572" s="1097">
        <v>192632</v>
      </c>
      <c r="N572" s="1097">
        <v>143915</v>
      </c>
      <c r="O572" s="1097">
        <v>251851</v>
      </c>
      <c r="P572" s="1097">
        <v>179427</v>
      </c>
      <c r="Q572" s="1097">
        <v>313997</v>
      </c>
      <c r="R572" s="1097">
        <v>202058</v>
      </c>
      <c r="S572" s="1097">
        <v>353601</v>
      </c>
      <c r="T572" s="1097">
        <v>224388</v>
      </c>
      <c r="U572" s="1097">
        <v>392679</v>
      </c>
    </row>
    <row r="573" spans="1:21" ht="21.95" customHeight="1">
      <c r="A573" s="1092">
        <v>4</v>
      </c>
      <c r="B573" s="1093" t="s">
        <v>311</v>
      </c>
      <c r="C573" s="1094" t="s">
        <v>361</v>
      </c>
      <c r="D573" s="1094" t="s">
        <v>1217</v>
      </c>
      <c r="E573" s="1095" t="s">
        <v>362</v>
      </c>
      <c r="F573">
        <v>4</v>
      </c>
      <c r="G573" s="1096" t="s">
        <v>33</v>
      </c>
      <c r="H573" s="1097">
        <v>71579</v>
      </c>
      <c r="I573" s="1097">
        <v>114526</v>
      </c>
      <c r="J573" s="1097">
        <v>100210</v>
      </c>
      <c r="K573" s="1097">
        <v>160337</v>
      </c>
      <c r="L573" s="1097">
        <v>128842</v>
      </c>
      <c r="M573" s="1097">
        <v>206147</v>
      </c>
      <c r="N573" s="1097">
        <v>171789</v>
      </c>
      <c r="O573" s="1097">
        <v>274863</v>
      </c>
      <c r="P573" s="1097">
        <v>214737</v>
      </c>
      <c r="Q573" s="1097">
        <v>343579</v>
      </c>
      <c r="R573" s="1097">
        <v>243368</v>
      </c>
      <c r="S573" s="1097">
        <v>389389</v>
      </c>
      <c r="T573" s="1097">
        <v>272000</v>
      </c>
      <c r="U573" s="1097">
        <v>435200</v>
      </c>
    </row>
    <row r="574" spans="1:21" ht="22.5" customHeight="1">
      <c r="A574" s="1092">
        <v>4</v>
      </c>
      <c r="B574" s="1093" t="s">
        <v>311</v>
      </c>
      <c r="C574" s="1094" t="s">
        <v>361</v>
      </c>
      <c r="D574" s="1094" t="s">
        <v>1217</v>
      </c>
      <c r="E574" s="1095" t="s">
        <v>363</v>
      </c>
      <c r="F574">
        <v>1</v>
      </c>
      <c r="G574" s="1096" t="s">
        <v>240</v>
      </c>
      <c r="H574" s="1097">
        <v>74082</v>
      </c>
      <c r="I574" s="1097">
        <v>129644</v>
      </c>
      <c r="J574" s="1097">
        <v>97564</v>
      </c>
      <c r="K574" s="1097">
        <v>170737</v>
      </c>
      <c r="L574" s="1097">
        <v>116833</v>
      </c>
      <c r="M574" s="1097">
        <v>204458</v>
      </c>
      <c r="N574" s="1097">
        <v>140567</v>
      </c>
      <c r="O574" s="1097">
        <v>245993</v>
      </c>
      <c r="P574" s="1097">
        <v>165725</v>
      </c>
      <c r="Q574" s="1097">
        <v>290019</v>
      </c>
      <c r="R574" s="1097">
        <v>181168</v>
      </c>
      <c r="S574" s="1097">
        <v>317044</v>
      </c>
      <c r="T574" s="1097">
        <v>194953</v>
      </c>
      <c r="U574" s="1097">
        <v>341167</v>
      </c>
    </row>
    <row r="575" spans="1:21" ht="21.95" customHeight="1">
      <c r="A575" s="1092">
        <v>4</v>
      </c>
      <c r="B575" s="1093" t="s">
        <v>311</v>
      </c>
      <c r="C575" s="1094" t="s">
        <v>361</v>
      </c>
      <c r="D575" s="1094" t="s">
        <v>1217</v>
      </c>
      <c r="E575" s="1095" t="s">
        <v>363</v>
      </c>
      <c r="F575">
        <v>2</v>
      </c>
      <c r="G575" s="1096" t="s">
        <v>31</v>
      </c>
      <c r="H575" s="1097">
        <v>70441</v>
      </c>
      <c r="I575" s="1097">
        <v>123271</v>
      </c>
      <c r="J575" s="1097">
        <v>93006</v>
      </c>
      <c r="K575" s="1097">
        <v>162761</v>
      </c>
      <c r="L575" s="1097">
        <v>111671</v>
      </c>
      <c r="M575" s="1097">
        <v>195425</v>
      </c>
      <c r="N575" s="1097">
        <v>135079</v>
      </c>
      <c r="O575" s="1097">
        <v>236389</v>
      </c>
      <c r="P575" s="1097">
        <v>160741</v>
      </c>
      <c r="Q575" s="1097">
        <v>281297</v>
      </c>
      <c r="R575" s="1097">
        <v>177258</v>
      </c>
      <c r="S575" s="1097">
        <v>310202</v>
      </c>
      <c r="T575" s="1097">
        <v>192751</v>
      </c>
      <c r="U575" s="1097">
        <v>337315</v>
      </c>
    </row>
    <row r="576" spans="1:21" ht="21.95" customHeight="1">
      <c r="A576" s="1092">
        <v>4</v>
      </c>
      <c r="B576" s="1093" t="s">
        <v>311</v>
      </c>
      <c r="C576" s="1094" t="s">
        <v>361</v>
      </c>
      <c r="D576" s="1094" t="s">
        <v>1217</v>
      </c>
      <c r="E576" s="1095" t="s">
        <v>363</v>
      </c>
      <c r="F576">
        <v>3</v>
      </c>
      <c r="G576" s="1096" t="s">
        <v>58</v>
      </c>
      <c r="H576" s="1097">
        <v>57612</v>
      </c>
      <c r="I576" s="1097">
        <v>100822</v>
      </c>
      <c r="J576" s="1097">
        <v>79574</v>
      </c>
      <c r="K576" s="1097">
        <v>139254</v>
      </c>
      <c r="L576" s="1097">
        <v>100912</v>
      </c>
      <c r="M576" s="1097">
        <v>176596</v>
      </c>
      <c r="N576" s="1097">
        <v>131761</v>
      </c>
      <c r="O576" s="1097">
        <v>230581</v>
      </c>
      <c r="P576" s="1097">
        <v>164244</v>
      </c>
      <c r="Q576" s="1097">
        <v>287428</v>
      </c>
      <c r="R576" s="1097">
        <v>184880</v>
      </c>
      <c r="S576" s="1097">
        <v>323539</v>
      </c>
      <c r="T576" s="1097">
        <v>205221</v>
      </c>
      <c r="U576" s="1097">
        <v>359137</v>
      </c>
    </row>
    <row r="577" spans="1:21" ht="21.95" customHeight="1">
      <c r="A577" s="1092">
        <v>4</v>
      </c>
      <c r="B577" s="1093" t="s">
        <v>311</v>
      </c>
      <c r="C577" s="1094" t="s">
        <v>361</v>
      </c>
      <c r="D577" s="1094" t="s">
        <v>1217</v>
      </c>
      <c r="E577" s="1095" t="s">
        <v>363</v>
      </c>
      <c r="F577">
        <v>4</v>
      </c>
      <c r="G577" s="1096" t="s">
        <v>33</v>
      </c>
      <c r="H577" s="1097">
        <v>66506</v>
      </c>
      <c r="I577" s="1097">
        <v>106410</v>
      </c>
      <c r="J577" s="1097">
        <v>93109</v>
      </c>
      <c r="K577" s="1097">
        <v>148974</v>
      </c>
      <c r="L577" s="1097">
        <v>119712</v>
      </c>
      <c r="M577" s="1097">
        <v>191539</v>
      </c>
      <c r="N577" s="1097">
        <v>159616</v>
      </c>
      <c r="O577" s="1097">
        <v>255385</v>
      </c>
      <c r="P577" s="1097">
        <v>199519</v>
      </c>
      <c r="Q577" s="1097">
        <v>319231</v>
      </c>
      <c r="R577" s="1097">
        <v>226122</v>
      </c>
      <c r="S577" s="1097">
        <v>361795</v>
      </c>
      <c r="T577" s="1097">
        <v>252725</v>
      </c>
      <c r="U577" s="1097">
        <v>404359</v>
      </c>
    </row>
    <row r="578" spans="1:21" ht="22.5" customHeight="1">
      <c r="A578" s="1092">
        <v>4</v>
      </c>
      <c r="B578" s="1093" t="s">
        <v>311</v>
      </c>
      <c r="C578" s="1094" t="s">
        <v>361</v>
      </c>
      <c r="D578" s="1094" t="s">
        <v>1217</v>
      </c>
      <c r="E578" s="1095" t="s">
        <v>364</v>
      </c>
      <c r="F578">
        <v>1</v>
      </c>
      <c r="G578" s="1096" t="s">
        <v>240</v>
      </c>
      <c r="H578" s="1097">
        <v>72425</v>
      </c>
      <c r="I578" s="1097">
        <v>126744</v>
      </c>
      <c r="J578" s="1097">
        <v>95535</v>
      </c>
      <c r="K578" s="1097">
        <v>167186</v>
      </c>
      <c r="L578" s="1097">
        <v>114647</v>
      </c>
      <c r="M578" s="1097">
        <v>200632</v>
      </c>
      <c r="N578" s="1097">
        <v>138358</v>
      </c>
      <c r="O578" s="1097">
        <v>242126</v>
      </c>
      <c r="P578" s="1097">
        <v>163207</v>
      </c>
      <c r="Q578" s="1097">
        <v>285612</v>
      </c>
      <c r="R578" s="1097">
        <v>178435</v>
      </c>
      <c r="S578" s="1097">
        <v>312261</v>
      </c>
      <c r="T578" s="1097">
        <v>192040</v>
      </c>
      <c r="U578" s="1097">
        <v>336070</v>
      </c>
    </row>
    <row r="579" spans="1:21" ht="21.95" customHeight="1">
      <c r="A579" s="1092">
        <v>4</v>
      </c>
      <c r="B579" s="1093" t="s">
        <v>311</v>
      </c>
      <c r="C579" s="1094" t="s">
        <v>361</v>
      </c>
      <c r="D579" s="1094" t="s">
        <v>1217</v>
      </c>
      <c r="E579" s="1095" t="s">
        <v>364</v>
      </c>
      <c r="F579">
        <v>2</v>
      </c>
      <c r="G579" s="1096" t="s">
        <v>31</v>
      </c>
      <c r="H579" s="1097">
        <v>68659</v>
      </c>
      <c r="I579" s="1097">
        <v>120154</v>
      </c>
      <c r="J579" s="1097">
        <v>90821</v>
      </c>
      <c r="K579" s="1097">
        <v>158938</v>
      </c>
      <c r="L579" s="1097">
        <v>109310</v>
      </c>
      <c r="M579" s="1097">
        <v>191292</v>
      </c>
      <c r="N579" s="1097">
        <v>132682</v>
      </c>
      <c r="O579" s="1097">
        <v>232194</v>
      </c>
      <c r="P579" s="1097">
        <v>158053</v>
      </c>
      <c r="Q579" s="1097">
        <v>276592</v>
      </c>
      <c r="R579" s="1097">
        <v>174392</v>
      </c>
      <c r="S579" s="1097">
        <v>305185</v>
      </c>
      <c r="T579" s="1097">
        <v>189764</v>
      </c>
      <c r="U579" s="1097">
        <v>332087</v>
      </c>
    </row>
    <row r="580" spans="1:21" ht="21.95" customHeight="1">
      <c r="A580" s="1092">
        <v>4</v>
      </c>
      <c r="B580" s="1093" t="s">
        <v>311</v>
      </c>
      <c r="C580" s="1094" t="s">
        <v>361</v>
      </c>
      <c r="D580" s="1094" t="s">
        <v>1217</v>
      </c>
      <c r="E580" s="1095" t="s">
        <v>364</v>
      </c>
      <c r="F580">
        <v>3</v>
      </c>
      <c r="G580" s="1096" t="s">
        <v>58</v>
      </c>
      <c r="H580" s="1097">
        <v>55832</v>
      </c>
      <c r="I580" s="1097">
        <v>97706</v>
      </c>
      <c r="J580" s="1097">
        <v>77044</v>
      </c>
      <c r="K580" s="1097">
        <v>134827</v>
      </c>
      <c r="L580" s="1097">
        <v>97612</v>
      </c>
      <c r="M580" s="1097">
        <v>170820</v>
      </c>
      <c r="N580" s="1097">
        <v>127265</v>
      </c>
      <c r="O580" s="1097">
        <v>222713</v>
      </c>
      <c r="P580" s="1097">
        <v>158609</v>
      </c>
      <c r="Q580" s="1097">
        <v>277566</v>
      </c>
      <c r="R580" s="1097">
        <v>178450</v>
      </c>
      <c r="S580" s="1097">
        <v>312287</v>
      </c>
      <c r="T580" s="1097">
        <v>197987</v>
      </c>
      <c r="U580" s="1097">
        <v>346477</v>
      </c>
    </row>
    <row r="581" spans="1:21" ht="21.95" customHeight="1">
      <c r="A581" s="1092">
        <v>4</v>
      </c>
      <c r="B581" s="1093" t="s">
        <v>311</v>
      </c>
      <c r="C581" s="1094" t="s">
        <v>361</v>
      </c>
      <c r="D581" s="1094" t="s">
        <v>1217</v>
      </c>
      <c r="E581" s="1095" t="s">
        <v>364</v>
      </c>
      <c r="F581">
        <v>4</v>
      </c>
      <c r="G581" s="1096" t="s">
        <v>33</v>
      </c>
      <c r="H581" s="1097">
        <v>65280</v>
      </c>
      <c r="I581" s="1097">
        <v>104448</v>
      </c>
      <c r="J581" s="1097">
        <v>91392</v>
      </c>
      <c r="K581" s="1097">
        <v>146227</v>
      </c>
      <c r="L581" s="1097">
        <v>117503</v>
      </c>
      <c r="M581" s="1097">
        <v>188006</v>
      </c>
      <c r="N581" s="1097">
        <v>156671</v>
      </c>
      <c r="O581" s="1097">
        <v>250674</v>
      </c>
      <c r="P581" s="1097">
        <v>195839</v>
      </c>
      <c r="Q581" s="1097">
        <v>313343</v>
      </c>
      <c r="R581" s="1097">
        <v>221951</v>
      </c>
      <c r="S581" s="1097">
        <v>355122</v>
      </c>
      <c r="T581" s="1097">
        <v>248063</v>
      </c>
      <c r="U581" s="1097">
        <v>396901</v>
      </c>
    </row>
    <row r="582" spans="1:21" ht="22.5" customHeight="1">
      <c r="A582" s="1092">
        <v>4</v>
      </c>
      <c r="B582" s="1093" t="s">
        <v>311</v>
      </c>
      <c r="C582" s="1094" t="s">
        <v>361</v>
      </c>
      <c r="D582" s="1094" t="s">
        <v>1217</v>
      </c>
      <c r="E582" s="1095" t="s">
        <v>304</v>
      </c>
      <c r="F582">
        <v>1</v>
      </c>
      <c r="G582" s="1096" t="s">
        <v>240</v>
      </c>
      <c r="H582" s="1097">
        <v>79006</v>
      </c>
      <c r="I582" s="1097">
        <v>138261</v>
      </c>
      <c r="J582" s="1097">
        <v>103961</v>
      </c>
      <c r="K582" s="1097">
        <v>181931</v>
      </c>
      <c r="L582" s="1097">
        <v>124353</v>
      </c>
      <c r="M582" s="1097">
        <v>217618</v>
      </c>
      <c r="N582" s="1097">
        <v>149375</v>
      </c>
      <c r="O582" s="1097">
        <v>261405</v>
      </c>
      <c r="P582" s="1097">
        <v>176059</v>
      </c>
      <c r="Q582" s="1097">
        <v>308103</v>
      </c>
      <c r="R582" s="1097">
        <v>192453</v>
      </c>
      <c r="S582" s="1097">
        <v>336793</v>
      </c>
      <c r="T582" s="1097">
        <v>207080</v>
      </c>
      <c r="U582" s="1097">
        <v>362390</v>
      </c>
    </row>
    <row r="583" spans="1:21" ht="21.95" customHeight="1">
      <c r="A583" s="1092">
        <v>4</v>
      </c>
      <c r="B583" s="1093" t="s">
        <v>311</v>
      </c>
      <c r="C583" s="1094" t="s">
        <v>361</v>
      </c>
      <c r="D583" s="1094" t="s">
        <v>1217</v>
      </c>
      <c r="E583" s="1095" t="s">
        <v>304</v>
      </c>
      <c r="F583">
        <v>2</v>
      </c>
      <c r="G583" s="1096" t="s">
        <v>31</v>
      </c>
      <c r="H583" s="1097">
        <v>75241</v>
      </c>
      <c r="I583" s="1097">
        <v>131671</v>
      </c>
      <c r="J583" s="1097">
        <v>99248</v>
      </c>
      <c r="K583" s="1097">
        <v>173683</v>
      </c>
      <c r="L583" s="1097">
        <v>119016</v>
      </c>
      <c r="M583" s="1097">
        <v>208278</v>
      </c>
      <c r="N583" s="1097">
        <v>143699</v>
      </c>
      <c r="O583" s="1097">
        <v>251474</v>
      </c>
      <c r="P583" s="1097">
        <v>170905</v>
      </c>
      <c r="Q583" s="1097">
        <v>299084</v>
      </c>
      <c r="R583" s="1097">
        <v>188410</v>
      </c>
      <c r="S583" s="1097">
        <v>329717</v>
      </c>
      <c r="T583" s="1097">
        <v>204804</v>
      </c>
      <c r="U583" s="1097">
        <v>358407</v>
      </c>
    </row>
    <row r="584" spans="1:21" ht="21.95" customHeight="1">
      <c r="A584" s="1092">
        <v>4</v>
      </c>
      <c r="B584" s="1093" t="s">
        <v>311</v>
      </c>
      <c r="C584" s="1094" t="s">
        <v>361</v>
      </c>
      <c r="D584" s="1094" t="s">
        <v>1217</v>
      </c>
      <c r="E584" s="1095" t="s">
        <v>304</v>
      </c>
      <c r="F584">
        <v>3</v>
      </c>
      <c r="G584" s="1096" t="s">
        <v>58</v>
      </c>
      <c r="H584" s="1097">
        <v>61724</v>
      </c>
      <c r="I584" s="1097">
        <v>108017</v>
      </c>
      <c r="J584" s="1097">
        <v>85293</v>
      </c>
      <c r="K584" s="1097">
        <v>149263</v>
      </c>
      <c r="L584" s="1097">
        <v>108218</v>
      </c>
      <c r="M584" s="1097">
        <v>189381</v>
      </c>
      <c r="N584" s="1097">
        <v>141406</v>
      </c>
      <c r="O584" s="1097">
        <v>247461</v>
      </c>
      <c r="P584" s="1097">
        <v>176286</v>
      </c>
      <c r="Q584" s="1097">
        <v>308500</v>
      </c>
      <c r="R584" s="1097">
        <v>198484</v>
      </c>
      <c r="S584" s="1097">
        <v>347346</v>
      </c>
      <c r="T584" s="1097">
        <v>220377</v>
      </c>
      <c r="U584" s="1097">
        <v>385660</v>
      </c>
    </row>
    <row r="585" spans="1:21" ht="21.95" customHeight="1">
      <c r="A585" s="1092">
        <v>4</v>
      </c>
      <c r="B585" s="1093" t="s">
        <v>311</v>
      </c>
      <c r="C585" s="1094" t="s">
        <v>361</v>
      </c>
      <c r="D585" s="1094" t="s">
        <v>1217</v>
      </c>
      <c r="E585" s="1095" t="s">
        <v>304</v>
      </c>
      <c r="F585">
        <v>4</v>
      </c>
      <c r="G585" s="1096" t="s">
        <v>33</v>
      </c>
      <c r="H585" s="1097">
        <v>70777</v>
      </c>
      <c r="I585" s="1097">
        <v>113244</v>
      </c>
      <c r="J585" s="1097">
        <v>99088</v>
      </c>
      <c r="K585" s="1097">
        <v>158541</v>
      </c>
      <c r="L585" s="1097">
        <v>127399</v>
      </c>
      <c r="M585" s="1097">
        <v>203839</v>
      </c>
      <c r="N585" s="1097">
        <v>169866</v>
      </c>
      <c r="O585" s="1097">
        <v>271785</v>
      </c>
      <c r="P585" s="1097">
        <v>212332</v>
      </c>
      <c r="Q585" s="1097">
        <v>339731</v>
      </c>
      <c r="R585" s="1097">
        <v>240643</v>
      </c>
      <c r="S585" s="1097">
        <v>385029</v>
      </c>
      <c r="T585" s="1097">
        <v>268954</v>
      </c>
      <c r="U585" s="1097">
        <v>430326</v>
      </c>
    </row>
    <row r="586" spans="1:21" ht="22.5" customHeight="1">
      <c r="A586" s="1092">
        <v>4</v>
      </c>
      <c r="B586" s="1093" t="s">
        <v>311</v>
      </c>
      <c r="C586" s="1094" t="s">
        <v>361</v>
      </c>
      <c r="D586" s="1094" t="s">
        <v>1217</v>
      </c>
      <c r="E586" s="1095" t="s">
        <v>365</v>
      </c>
      <c r="F586">
        <v>1</v>
      </c>
      <c r="G586" s="1096" t="s">
        <v>240</v>
      </c>
      <c r="H586" s="1097">
        <v>74858</v>
      </c>
      <c r="I586" s="1097">
        <v>131001</v>
      </c>
      <c r="J586" s="1097">
        <v>98619</v>
      </c>
      <c r="K586" s="1097">
        <v>172582</v>
      </c>
      <c r="L586" s="1097">
        <v>118149</v>
      </c>
      <c r="M586" s="1097">
        <v>206761</v>
      </c>
      <c r="N586" s="1097">
        <v>142242</v>
      </c>
      <c r="O586" s="1097">
        <v>248923</v>
      </c>
      <c r="P586" s="1097">
        <v>167718</v>
      </c>
      <c r="Q586" s="1097">
        <v>293507</v>
      </c>
      <c r="R586" s="1097">
        <v>183351</v>
      </c>
      <c r="S586" s="1097">
        <v>320865</v>
      </c>
      <c r="T586" s="1097">
        <v>197308</v>
      </c>
      <c r="U586" s="1097">
        <v>345289</v>
      </c>
    </row>
    <row r="587" spans="1:21" ht="21.95" customHeight="1">
      <c r="A587" s="1092">
        <v>4</v>
      </c>
      <c r="B587" s="1093" t="s">
        <v>311</v>
      </c>
      <c r="C587" s="1094" t="s">
        <v>361</v>
      </c>
      <c r="D587" s="1094" t="s">
        <v>1217</v>
      </c>
      <c r="E587" s="1095" t="s">
        <v>365</v>
      </c>
      <c r="F587">
        <v>2</v>
      </c>
      <c r="G587" s="1096" t="s">
        <v>31</v>
      </c>
      <c r="H587" s="1097">
        <v>71134</v>
      </c>
      <c r="I587" s="1097">
        <v>124484</v>
      </c>
      <c r="J587" s="1097">
        <v>93957</v>
      </c>
      <c r="K587" s="1097">
        <v>164425</v>
      </c>
      <c r="L587" s="1097">
        <v>112870</v>
      </c>
      <c r="M587" s="1097">
        <v>197523</v>
      </c>
      <c r="N587" s="1097">
        <v>136629</v>
      </c>
      <c r="O587" s="1097">
        <v>239101</v>
      </c>
      <c r="P587" s="1097">
        <v>162621</v>
      </c>
      <c r="Q587" s="1097">
        <v>284586</v>
      </c>
      <c r="R587" s="1097">
        <v>179352</v>
      </c>
      <c r="S587" s="1097">
        <v>313867</v>
      </c>
      <c r="T587" s="1097">
        <v>195057</v>
      </c>
      <c r="U587" s="1097">
        <v>341350</v>
      </c>
    </row>
    <row r="588" spans="1:21" ht="21.95" customHeight="1">
      <c r="A588" s="1092">
        <v>4</v>
      </c>
      <c r="B588" s="1093" t="s">
        <v>311</v>
      </c>
      <c r="C588" s="1094" t="s">
        <v>361</v>
      </c>
      <c r="D588" s="1094" t="s">
        <v>1217</v>
      </c>
      <c r="E588" s="1095" t="s">
        <v>365</v>
      </c>
      <c r="F588">
        <v>3</v>
      </c>
      <c r="G588" s="1096" t="s">
        <v>58</v>
      </c>
      <c r="H588" s="1097">
        <v>58109</v>
      </c>
      <c r="I588" s="1097">
        <v>101690</v>
      </c>
      <c r="J588" s="1097">
        <v>80244</v>
      </c>
      <c r="K588" s="1097">
        <v>140427</v>
      </c>
      <c r="L588" s="1097">
        <v>101742</v>
      </c>
      <c r="M588" s="1097">
        <v>178049</v>
      </c>
      <c r="N588" s="1097">
        <v>132804</v>
      </c>
      <c r="O588" s="1097">
        <v>232407</v>
      </c>
      <c r="P588" s="1097">
        <v>165538</v>
      </c>
      <c r="Q588" s="1097">
        <v>289691</v>
      </c>
      <c r="R588" s="1097">
        <v>186317</v>
      </c>
      <c r="S588" s="1097">
        <v>326055</v>
      </c>
      <c r="T588" s="1097">
        <v>206795</v>
      </c>
      <c r="U588" s="1097">
        <v>361892</v>
      </c>
    </row>
    <row r="589" spans="1:21" ht="21.95" customHeight="1">
      <c r="A589" s="1092">
        <v>4</v>
      </c>
      <c r="B589" s="1093" t="s">
        <v>311</v>
      </c>
      <c r="C589" s="1094" t="s">
        <v>361</v>
      </c>
      <c r="D589" s="1094" t="s">
        <v>1217</v>
      </c>
      <c r="E589" s="1095" t="s">
        <v>365</v>
      </c>
      <c r="F589">
        <v>4</v>
      </c>
      <c r="G589" s="1096" t="s">
        <v>33</v>
      </c>
      <c r="H589" s="1097">
        <v>67259</v>
      </c>
      <c r="I589" s="1097">
        <v>107615</v>
      </c>
      <c r="J589" s="1097">
        <v>94163</v>
      </c>
      <c r="K589" s="1097">
        <v>150661</v>
      </c>
      <c r="L589" s="1097">
        <v>121067</v>
      </c>
      <c r="M589" s="1097">
        <v>193707</v>
      </c>
      <c r="N589" s="1097">
        <v>161422</v>
      </c>
      <c r="O589" s="1097">
        <v>258276</v>
      </c>
      <c r="P589" s="1097">
        <v>201778</v>
      </c>
      <c r="Q589" s="1097">
        <v>322845</v>
      </c>
      <c r="R589" s="1097">
        <v>228682</v>
      </c>
      <c r="S589" s="1097">
        <v>365891</v>
      </c>
      <c r="T589" s="1097">
        <v>255586</v>
      </c>
      <c r="U589" s="1097">
        <v>408937</v>
      </c>
    </row>
    <row r="590" spans="1:21" ht="22.5" customHeight="1">
      <c r="A590" s="1092">
        <v>4</v>
      </c>
      <c r="B590" s="1093" t="s">
        <v>311</v>
      </c>
      <c r="C590" s="1094" t="s">
        <v>361</v>
      </c>
      <c r="D590" s="1094" t="s">
        <v>1217</v>
      </c>
      <c r="E590" s="1095" t="s">
        <v>315</v>
      </c>
      <c r="F590">
        <v>1</v>
      </c>
      <c r="G590" s="1096" t="s">
        <v>240</v>
      </c>
      <c r="H590" s="1097">
        <v>72590</v>
      </c>
      <c r="I590" s="1097">
        <v>127032</v>
      </c>
      <c r="J590" s="1097">
        <v>95684</v>
      </c>
      <c r="K590" s="1097">
        <v>167447</v>
      </c>
      <c r="L590" s="1097">
        <v>114718</v>
      </c>
      <c r="M590" s="1097">
        <v>200756</v>
      </c>
      <c r="N590" s="1097">
        <v>138257</v>
      </c>
      <c r="O590" s="1097">
        <v>241950</v>
      </c>
      <c r="P590" s="1097">
        <v>163050</v>
      </c>
      <c r="Q590" s="1097">
        <v>285337</v>
      </c>
      <c r="R590" s="1097">
        <v>178254</v>
      </c>
      <c r="S590" s="1097">
        <v>311945</v>
      </c>
      <c r="T590" s="1097">
        <v>191833</v>
      </c>
      <c r="U590" s="1097">
        <v>335708</v>
      </c>
    </row>
    <row r="591" spans="1:21" ht="21.95" customHeight="1">
      <c r="A591" s="1092">
        <v>4</v>
      </c>
      <c r="B591" s="1093" t="s">
        <v>311</v>
      </c>
      <c r="C591" s="1094" t="s">
        <v>361</v>
      </c>
      <c r="D591" s="1094" t="s">
        <v>1217</v>
      </c>
      <c r="E591" s="1095" t="s">
        <v>315</v>
      </c>
      <c r="F591">
        <v>2</v>
      </c>
      <c r="G591" s="1096" t="s">
        <v>31</v>
      </c>
      <c r="H591" s="1097">
        <v>68907</v>
      </c>
      <c r="I591" s="1097">
        <v>120587</v>
      </c>
      <c r="J591" s="1097">
        <v>91074</v>
      </c>
      <c r="K591" s="1097">
        <v>159380</v>
      </c>
      <c r="L591" s="1097">
        <v>109498</v>
      </c>
      <c r="M591" s="1097">
        <v>191621</v>
      </c>
      <c r="N591" s="1097">
        <v>132706</v>
      </c>
      <c r="O591" s="1097">
        <v>232236</v>
      </c>
      <c r="P591" s="1097">
        <v>158009</v>
      </c>
      <c r="Q591" s="1097">
        <v>276515</v>
      </c>
      <c r="R591" s="1097">
        <v>174300</v>
      </c>
      <c r="S591" s="1097">
        <v>305025</v>
      </c>
      <c r="T591" s="1097">
        <v>189607</v>
      </c>
      <c r="U591" s="1097">
        <v>331812</v>
      </c>
    </row>
    <row r="592" spans="1:21" ht="21.95" customHeight="1">
      <c r="A592" s="1092">
        <v>4</v>
      </c>
      <c r="B592" s="1093" t="s">
        <v>311</v>
      </c>
      <c r="C592" s="1094" t="s">
        <v>361</v>
      </c>
      <c r="D592" s="1094" t="s">
        <v>1217</v>
      </c>
      <c r="E592" s="1095" t="s">
        <v>315</v>
      </c>
      <c r="F592">
        <v>3</v>
      </c>
      <c r="G592" s="1096" t="s">
        <v>58</v>
      </c>
      <c r="H592" s="1097">
        <v>56177</v>
      </c>
      <c r="I592" s="1097">
        <v>98310</v>
      </c>
      <c r="J592" s="1097">
        <v>77552</v>
      </c>
      <c r="K592" s="1097">
        <v>135716</v>
      </c>
      <c r="L592" s="1097">
        <v>98297</v>
      </c>
      <c r="M592" s="1097">
        <v>172020</v>
      </c>
      <c r="N592" s="1097">
        <v>128242</v>
      </c>
      <c r="O592" s="1097">
        <v>224423</v>
      </c>
      <c r="P592" s="1097">
        <v>159841</v>
      </c>
      <c r="Q592" s="1097">
        <v>279721</v>
      </c>
      <c r="R592" s="1097">
        <v>179874</v>
      </c>
      <c r="S592" s="1097">
        <v>314780</v>
      </c>
      <c r="T592" s="1097">
        <v>199611</v>
      </c>
      <c r="U592" s="1097">
        <v>349319</v>
      </c>
    </row>
    <row r="593" spans="1:21" ht="21.95" customHeight="1">
      <c r="A593" s="1092">
        <v>4</v>
      </c>
      <c r="B593" s="1093" t="s">
        <v>311</v>
      </c>
      <c r="C593" s="1094" t="s">
        <v>361</v>
      </c>
      <c r="D593" s="1094" t="s">
        <v>1217</v>
      </c>
      <c r="E593" s="1095" t="s">
        <v>315</v>
      </c>
      <c r="F593">
        <v>4</v>
      </c>
      <c r="G593" s="1096" t="s">
        <v>33</v>
      </c>
      <c r="H593" s="1097">
        <v>65312</v>
      </c>
      <c r="I593" s="1097">
        <v>104499</v>
      </c>
      <c r="J593" s="1097">
        <v>91437</v>
      </c>
      <c r="K593" s="1097">
        <v>146299</v>
      </c>
      <c r="L593" s="1097">
        <v>117562</v>
      </c>
      <c r="M593" s="1097">
        <v>188099</v>
      </c>
      <c r="N593" s="1097">
        <v>156749</v>
      </c>
      <c r="O593" s="1097">
        <v>250799</v>
      </c>
      <c r="P593" s="1097">
        <v>195937</v>
      </c>
      <c r="Q593" s="1097">
        <v>313498</v>
      </c>
      <c r="R593" s="1097">
        <v>222061</v>
      </c>
      <c r="S593" s="1097">
        <v>355298</v>
      </c>
      <c r="T593" s="1097">
        <v>248186</v>
      </c>
      <c r="U593" s="1097">
        <v>397098</v>
      </c>
    </row>
    <row r="594" spans="1:21" ht="22.5" customHeight="1">
      <c r="A594" s="1092">
        <v>4</v>
      </c>
      <c r="B594" s="1093" t="s">
        <v>311</v>
      </c>
      <c r="C594" s="1094" t="s">
        <v>361</v>
      </c>
      <c r="D594" s="1094" t="s">
        <v>1217</v>
      </c>
      <c r="E594" s="1095" t="s">
        <v>346</v>
      </c>
      <c r="F594">
        <v>1</v>
      </c>
      <c r="G594" s="1096" t="s">
        <v>240</v>
      </c>
      <c r="H594" s="1097">
        <v>74000</v>
      </c>
      <c r="I594" s="1097">
        <v>129500</v>
      </c>
      <c r="J594" s="1097">
        <v>97489</v>
      </c>
      <c r="K594" s="1097">
        <v>170606</v>
      </c>
      <c r="L594" s="1097">
        <v>116798</v>
      </c>
      <c r="M594" s="1097">
        <v>204396</v>
      </c>
      <c r="N594" s="1097">
        <v>140618</v>
      </c>
      <c r="O594" s="1097">
        <v>246081</v>
      </c>
      <c r="P594" s="1097">
        <v>165804</v>
      </c>
      <c r="Q594" s="1097">
        <v>290157</v>
      </c>
      <c r="R594" s="1097">
        <v>181258</v>
      </c>
      <c r="S594" s="1097">
        <v>317202</v>
      </c>
      <c r="T594" s="1097">
        <v>195056</v>
      </c>
      <c r="U594" s="1097">
        <v>341348</v>
      </c>
    </row>
    <row r="595" spans="1:21" ht="21.95" customHeight="1">
      <c r="A595" s="1092">
        <v>4</v>
      </c>
      <c r="B595" s="1093" t="s">
        <v>311</v>
      </c>
      <c r="C595" s="1094" t="s">
        <v>361</v>
      </c>
      <c r="D595" s="1094" t="s">
        <v>1217</v>
      </c>
      <c r="E595" s="1095" t="s">
        <v>346</v>
      </c>
      <c r="F595">
        <v>2</v>
      </c>
      <c r="G595" s="1096" t="s">
        <v>31</v>
      </c>
      <c r="H595" s="1097">
        <v>70317</v>
      </c>
      <c r="I595" s="1097">
        <v>123055</v>
      </c>
      <c r="J595" s="1097">
        <v>92880</v>
      </c>
      <c r="K595" s="1097">
        <v>162540</v>
      </c>
      <c r="L595" s="1097">
        <v>111577</v>
      </c>
      <c r="M595" s="1097">
        <v>195261</v>
      </c>
      <c r="N595" s="1097">
        <v>135067</v>
      </c>
      <c r="O595" s="1097">
        <v>236368</v>
      </c>
      <c r="P595" s="1097">
        <v>160763</v>
      </c>
      <c r="Q595" s="1097">
        <v>281335</v>
      </c>
      <c r="R595" s="1097">
        <v>177304</v>
      </c>
      <c r="S595" s="1097">
        <v>310282</v>
      </c>
      <c r="T595" s="1097">
        <v>192830</v>
      </c>
      <c r="U595" s="1097">
        <v>337452</v>
      </c>
    </row>
    <row r="596" spans="1:21" ht="21.95" customHeight="1">
      <c r="A596" s="1092">
        <v>4</v>
      </c>
      <c r="B596" s="1093" t="s">
        <v>311</v>
      </c>
      <c r="C596" s="1094" t="s">
        <v>361</v>
      </c>
      <c r="D596" s="1094" t="s">
        <v>1217</v>
      </c>
      <c r="E596" s="1095" t="s">
        <v>346</v>
      </c>
      <c r="F596">
        <v>3</v>
      </c>
      <c r="G596" s="1096" t="s">
        <v>58</v>
      </c>
      <c r="H596" s="1097">
        <v>57440</v>
      </c>
      <c r="I596" s="1097">
        <v>100520</v>
      </c>
      <c r="J596" s="1097">
        <v>79320</v>
      </c>
      <c r="K596" s="1097">
        <v>138810</v>
      </c>
      <c r="L596" s="1097">
        <v>100570</v>
      </c>
      <c r="M596" s="1097">
        <v>175997</v>
      </c>
      <c r="N596" s="1097">
        <v>131272</v>
      </c>
      <c r="O596" s="1097">
        <v>229726</v>
      </c>
      <c r="P596" s="1097">
        <v>163629</v>
      </c>
      <c r="Q596" s="1097">
        <v>286350</v>
      </c>
      <c r="R596" s="1097">
        <v>184167</v>
      </c>
      <c r="S596" s="1097">
        <v>322293</v>
      </c>
      <c r="T596" s="1097">
        <v>204409</v>
      </c>
      <c r="U596" s="1097">
        <v>357716</v>
      </c>
    </row>
    <row r="597" spans="1:21" ht="21.95" customHeight="1">
      <c r="A597" s="1092">
        <v>4</v>
      </c>
      <c r="B597" s="1093" t="s">
        <v>311</v>
      </c>
      <c r="C597" s="1094" t="s">
        <v>361</v>
      </c>
      <c r="D597" s="1094" t="s">
        <v>1217</v>
      </c>
      <c r="E597" s="1095" t="s">
        <v>346</v>
      </c>
      <c r="F597">
        <v>4</v>
      </c>
      <c r="G597" s="1096" t="s">
        <v>33</v>
      </c>
      <c r="H597" s="1097">
        <v>66490</v>
      </c>
      <c r="I597" s="1097">
        <v>106384</v>
      </c>
      <c r="J597" s="1097">
        <v>93086</v>
      </c>
      <c r="K597" s="1097">
        <v>148938</v>
      </c>
      <c r="L597" s="1097">
        <v>119682</v>
      </c>
      <c r="M597" s="1097">
        <v>191492</v>
      </c>
      <c r="N597" s="1097">
        <v>159577</v>
      </c>
      <c r="O597" s="1097">
        <v>255322</v>
      </c>
      <c r="P597" s="1097">
        <v>199471</v>
      </c>
      <c r="Q597" s="1097">
        <v>319153</v>
      </c>
      <c r="R597" s="1097">
        <v>226067</v>
      </c>
      <c r="S597" s="1097">
        <v>361707</v>
      </c>
      <c r="T597" s="1097">
        <v>252663</v>
      </c>
      <c r="U597" s="1097">
        <v>404261</v>
      </c>
    </row>
    <row r="598" spans="1:21" ht="22.5" customHeight="1">
      <c r="A598" s="1092">
        <v>4</v>
      </c>
      <c r="B598" s="1093" t="s">
        <v>311</v>
      </c>
      <c r="C598" s="1094" t="s">
        <v>361</v>
      </c>
      <c r="D598" s="1094" t="s">
        <v>1217</v>
      </c>
      <c r="E598" s="1095" t="s">
        <v>347</v>
      </c>
      <c r="F598">
        <v>1</v>
      </c>
      <c r="G598" s="1096" t="s">
        <v>240</v>
      </c>
      <c r="H598" s="1097">
        <v>74000</v>
      </c>
      <c r="I598" s="1097">
        <v>129500</v>
      </c>
      <c r="J598" s="1097">
        <v>97489</v>
      </c>
      <c r="K598" s="1097">
        <v>170606</v>
      </c>
      <c r="L598" s="1097">
        <v>116798</v>
      </c>
      <c r="M598" s="1097">
        <v>204396</v>
      </c>
      <c r="N598" s="1097">
        <v>140618</v>
      </c>
      <c r="O598" s="1097">
        <v>246081</v>
      </c>
      <c r="P598" s="1097">
        <v>165804</v>
      </c>
      <c r="Q598" s="1097">
        <v>290157</v>
      </c>
      <c r="R598" s="1097">
        <v>181258</v>
      </c>
      <c r="S598" s="1097">
        <v>317202</v>
      </c>
      <c r="T598" s="1097">
        <v>195056</v>
      </c>
      <c r="U598" s="1097">
        <v>341348</v>
      </c>
    </row>
    <row r="599" spans="1:21" ht="21.95" customHeight="1">
      <c r="A599" s="1092">
        <v>4</v>
      </c>
      <c r="B599" s="1093" t="s">
        <v>311</v>
      </c>
      <c r="C599" s="1094" t="s">
        <v>361</v>
      </c>
      <c r="D599" s="1094" t="s">
        <v>1217</v>
      </c>
      <c r="E599" s="1095" t="s">
        <v>347</v>
      </c>
      <c r="F599">
        <v>2</v>
      </c>
      <c r="G599" s="1096" t="s">
        <v>31</v>
      </c>
      <c r="H599" s="1097">
        <v>70317</v>
      </c>
      <c r="I599" s="1097">
        <v>123055</v>
      </c>
      <c r="J599" s="1097">
        <v>92880</v>
      </c>
      <c r="K599" s="1097">
        <v>162540</v>
      </c>
      <c r="L599" s="1097">
        <v>111577</v>
      </c>
      <c r="M599" s="1097">
        <v>195261</v>
      </c>
      <c r="N599" s="1097">
        <v>135067</v>
      </c>
      <c r="O599" s="1097">
        <v>236368</v>
      </c>
      <c r="P599" s="1097">
        <v>160763</v>
      </c>
      <c r="Q599" s="1097">
        <v>281335</v>
      </c>
      <c r="R599" s="1097">
        <v>177304</v>
      </c>
      <c r="S599" s="1097">
        <v>310282</v>
      </c>
      <c r="T599" s="1097">
        <v>192830</v>
      </c>
      <c r="U599" s="1097">
        <v>337452</v>
      </c>
    </row>
    <row r="600" spans="1:21" ht="21.95" customHeight="1">
      <c r="A600" s="1092">
        <v>4</v>
      </c>
      <c r="B600" s="1093" t="s">
        <v>311</v>
      </c>
      <c r="C600" s="1094" t="s">
        <v>361</v>
      </c>
      <c r="D600" s="1094" t="s">
        <v>1217</v>
      </c>
      <c r="E600" s="1095" t="s">
        <v>347</v>
      </c>
      <c r="F600">
        <v>3</v>
      </c>
      <c r="G600" s="1096" t="s">
        <v>58</v>
      </c>
      <c r="H600" s="1097">
        <v>57440</v>
      </c>
      <c r="I600" s="1097">
        <v>100520</v>
      </c>
      <c r="J600" s="1097">
        <v>79320</v>
      </c>
      <c r="K600" s="1097">
        <v>138810</v>
      </c>
      <c r="L600" s="1097">
        <v>100570</v>
      </c>
      <c r="M600" s="1097">
        <v>175997</v>
      </c>
      <c r="N600" s="1097">
        <v>131272</v>
      </c>
      <c r="O600" s="1097">
        <v>229726</v>
      </c>
      <c r="P600" s="1097">
        <v>163629</v>
      </c>
      <c r="Q600" s="1097">
        <v>286350</v>
      </c>
      <c r="R600" s="1097">
        <v>184167</v>
      </c>
      <c r="S600" s="1097">
        <v>322293</v>
      </c>
      <c r="T600" s="1097">
        <v>204409</v>
      </c>
      <c r="U600" s="1097">
        <v>357716</v>
      </c>
    </row>
    <row r="601" spans="1:21" ht="21.95" customHeight="1">
      <c r="A601" s="1092">
        <v>4</v>
      </c>
      <c r="B601" s="1093" t="s">
        <v>311</v>
      </c>
      <c r="C601" s="1094" t="s">
        <v>361</v>
      </c>
      <c r="D601" s="1094" t="s">
        <v>1217</v>
      </c>
      <c r="E601" s="1095" t="s">
        <v>347</v>
      </c>
      <c r="F601">
        <v>4</v>
      </c>
      <c r="G601" s="1096" t="s">
        <v>33</v>
      </c>
      <c r="H601" s="1097">
        <v>66490</v>
      </c>
      <c r="I601" s="1097">
        <v>106384</v>
      </c>
      <c r="J601" s="1097">
        <v>93086</v>
      </c>
      <c r="K601" s="1097">
        <v>148938</v>
      </c>
      <c r="L601" s="1097">
        <v>119682</v>
      </c>
      <c r="M601" s="1097">
        <v>191492</v>
      </c>
      <c r="N601" s="1097">
        <v>159577</v>
      </c>
      <c r="O601" s="1097">
        <v>255322</v>
      </c>
      <c r="P601" s="1097">
        <v>199471</v>
      </c>
      <c r="Q601" s="1097">
        <v>319153</v>
      </c>
      <c r="R601" s="1097">
        <v>226067</v>
      </c>
      <c r="S601" s="1097">
        <v>361707</v>
      </c>
      <c r="T601" s="1097">
        <v>252663</v>
      </c>
      <c r="U601" s="1097">
        <v>404261</v>
      </c>
    </row>
    <row r="602" spans="1:21" ht="22.5" customHeight="1">
      <c r="A602" s="1092">
        <v>4</v>
      </c>
      <c r="B602" s="1093" t="s">
        <v>311</v>
      </c>
      <c r="C602" s="1094" t="s">
        <v>361</v>
      </c>
      <c r="D602" s="1094" t="s">
        <v>1217</v>
      </c>
      <c r="E602" s="1095" t="s">
        <v>366</v>
      </c>
      <c r="F602">
        <v>1</v>
      </c>
      <c r="G602" s="1096" t="s">
        <v>240</v>
      </c>
      <c r="H602" s="1097">
        <v>73365</v>
      </c>
      <c r="I602" s="1097">
        <v>128389</v>
      </c>
      <c r="J602" s="1097">
        <v>96738</v>
      </c>
      <c r="K602" s="1097">
        <v>169292</v>
      </c>
      <c r="L602" s="1097">
        <v>116034</v>
      </c>
      <c r="M602" s="1097">
        <v>203059</v>
      </c>
      <c r="N602" s="1097">
        <v>139931</v>
      </c>
      <c r="O602" s="1097">
        <v>244880</v>
      </c>
      <c r="P602" s="1097">
        <v>165043</v>
      </c>
      <c r="Q602" s="1097">
        <v>288825</v>
      </c>
      <c r="R602" s="1097">
        <v>180438</v>
      </c>
      <c r="S602" s="1097">
        <v>315766</v>
      </c>
      <c r="T602" s="1097">
        <v>194189</v>
      </c>
      <c r="U602" s="1097">
        <v>339830</v>
      </c>
    </row>
    <row r="603" spans="1:21" ht="21.95" customHeight="1">
      <c r="A603" s="1092">
        <v>4</v>
      </c>
      <c r="B603" s="1093" t="s">
        <v>311</v>
      </c>
      <c r="C603" s="1094" t="s">
        <v>361</v>
      </c>
      <c r="D603" s="1094" t="s">
        <v>1217</v>
      </c>
      <c r="E603" s="1095" t="s">
        <v>366</v>
      </c>
      <c r="F603">
        <v>2</v>
      </c>
      <c r="G603" s="1096" t="s">
        <v>31</v>
      </c>
      <c r="H603" s="1097">
        <v>69600</v>
      </c>
      <c r="I603" s="1097">
        <v>121799</v>
      </c>
      <c r="J603" s="1097">
        <v>92025</v>
      </c>
      <c r="K603" s="1097">
        <v>161044</v>
      </c>
      <c r="L603" s="1097">
        <v>110696</v>
      </c>
      <c r="M603" s="1097">
        <v>193718</v>
      </c>
      <c r="N603" s="1097">
        <v>134256</v>
      </c>
      <c r="O603" s="1097">
        <v>234948</v>
      </c>
      <c r="P603" s="1097">
        <v>159889</v>
      </c>
      <c r="Q603" s="1097">
        <v>279805</v>
      </c>
      <c r="R603" s="1097">
        <v>176394</v>
      </c>
      <c r="S603" s="1097">
        <v>308690</v>
      </c>
      <c r="T603" s="1097">
        <v>191912</v>
      </c>
      <c r="U603" s="1097">
        <v>335847</v>
      </c>
    </row>
    <row r="604" spans="1:21" ht="21.95" customHeight="1">
      <c r="A604" s="1092">
        <v>4</v>
      </c>
      <c r="B604" s="1093" t="s">
        <v>311</v>
      </c>
      <c r="C604" s="1094" t="s">
        <v>361</v>
      </c>
      <c r="D604" s="1094" t="s">
        <v>1217</v>
      </c>
      <c r="E604" s="1095" t="s">
        <v>366</v>
      </c>
      <c r="F604">
        <v>3</v>
      </c>
      <c r="G604" s="1096" t="s">
        <v>58</v>
      </c>
      <c r="H604" s="1097">
        <v>56673</v>
      </c>
      <c r="I604" s="1097">
        <v>99179</v>
      </c>
      <c r="J604" s="1097">
        <v>78222</v>
      </c>
      <c r="K604" s="1097">
        <v>136889</v>
      </c>
      <c r="L604" s="1097">
        <v>99127</v>
      </c>
      <c r="M604" s="1097">
        <v>173472</v>
      </c>
      <c r="N604" s="1097">
        <v>129285</v>
      </c>
      <c r="O604" s="1097">
        <v>226249</v>
      </c>
      <c r="P604" s="1097">
        <v>161134</v>
      </c>
      <c r="Q604" s="1097">
        <v>281985</v>
      </c>
      <c r="R604" s="1097">
        <v>181312</v>
      </c>
      <c r="S604" s="1097">
        <v>317296</v>
      </c>
      <c r="T604" s="1097">
        <v>201185</v>
      </c>
      <c r="U604" s="1097">
        <v>352074</v>
      </c>
    </row>
    <row r="605" spans="1:21" ht="21.95" customHeight="1">
      <c r="A605" s="1092">
        <v>4</v>
      </c>
      <c r="B605" s="1093" t="s">
        <v>311</v>
      </c>
      <c r="C605" s="1094" t="s">
        <v>361</v>
      </c>
      <c r="D605" s="1094" t="s">
        <v>1217</v>
      </c>
      <c r="E605" s="1095" t="s">
        <v>366</v>
      </c>
      <c r="F605">
        <v>4</v>
      </c>
      <c r="G605" s="1096" t="s">
        <v>33</v>
      </c>
      <c r="H605" s="1097">
        <v>66065</v>
      </c>
      <c r="I605" s="1097">
        <v>105704</v>
      </c>
      <c r="J605" s="1097">
        <v>92491</v>
      </c>
      <c r="K605" s="1097">
        <v>147986</v>
      </c>
      <c r="L605" s="1097">
        <v>118917</v>
      </c>
      <c r="M605" s="1097">
        <v>190267</v>
      </c>
      <c r="N605" s="1097">
        <v>158556</v>
      </c>
      <c r="O605" s="1097">
        <v>253690</v>
      </c>
      <c r="P605" s="1097">
        <v>198195</v>
      </c>
      <c r="Q605" s="1097">
        <v>317112</v>
      </c>
      <c r="R605" s="1097">
        <v>224621</v>
      </c>
      <c r="S605" s="1097">
        <v>359394</v>
      </c>
      <c r="T605" s="1097">
        <v>251047</v>
      </c>
      <c r="U605" s="1097">
        <v>401676</v>
      </c>
    </row>
    <row r="606" spans="1:21" ht="22.5" customHeight="1">
      <c r="A606" s="1092">
        <v>4</v>
      </c>
      <c r="B606" s="1093" t="s">
        <v>311</v>
      </c>
      <c r="C606" s="1094" t="s">
        <v>361</v>
      </c>
      <c r="D606" s="1094" t="s">
        <v>1217</v>
      </c>
      <c r="E606" s="1095" t="s">
        <v>367</v>
      </c>
      <c r="F606">
        <v>1</v>
      </c>
      <c r="G606" s="1096" t="s">
        <v>240</v>
      </c>
      <c r="H606" s="1097">
        <v>79641</v>
      </c>
      <c r="I606" s="1097">
        <v>139372</v>
      </c>
      <c r="J606" s="1097">
        <v>104712</v>
      </c>
      <c r="K606" s="1097">
        <v>183246</v>
      </c>
      <c r="L606" s="1097">
        <v>125117</v>
      </c>
      <c r="M606" s="1097">
        <v>218955</v>
      </c>
      <c r="N606" s="1097">
        <v>150061</v>
      </c>
      <c r="O606" s="1097">
        <v>262606</v>
      </c>
      <c r="P606" s="1097">
        <v>176820</v>
      </c>
      <c r="Q606" s="1097">
        <v>309435</v>
      </c>
      <c r="R606" s="1097">
        <v>193274</v>
      </c>
      <c r="S606" s="1097">
        <v>338229</v>
      </c>
      <c r="T606" s="1097">
        <v>207947</v>
      </c>
      <c r="U606" s="1097">
        <v>363908</v>
      </c>
    </row>
    <row r="607" spans="1:21" ht="21.95" customHeight="1">
      <c r="A607" s="1092">
        <v>4</v>
      </c>
      <c r="B607" s="1093" t="s">
        <v>311</v>
      </c>
      <c r="C607" s="1094" t="s">
        <v>361</v>
      </c>
      <c r="D607" s="1094" t="s">
        <v>1217</v>
      </c>
      <c r="E607" s="1095" t="s">
        <v>367</v>
      </c>
      <c r="F607">
        <v>2</v>
      </c>
      <c r="G607" s="1096" t="s">
        <v>31</v>
      </c>
      <c r="H607" s="1097">
        <v>75958</v>
      </c>
      <c r="I607" s="1097">
        <v>132927</v>
      </c>
      <c r="J607" s="1097">
        <v>100102</v>
      </c>
      <c r="K607" s="1097">
        <v>175179</v>
      </c>
      <c r="L607" s="1097">
        <v>119897</v>
      </c>
      <c r="M607" s="1097">
        <v>209820</v>
      </c>
      <c r="N607" s="1097">
        <v>144510</v>
      </c>
      <c r="O607" s="1097">
        <v>252893</v>
      </c>
      <c r="P607" s="1097">
        <v>171779</v>
      </c>
      <c r="Q607" s="1097">
        <v>300614</v>
      </c>
      <c r="R607" s="1097">
        <v>189320</v>
      </c>
      <c r="S607" s="1097">
        <v>331309</v>
      </c>
      <c r="T607" s="1097">
        <v>205721</v>
      </c>
      <c r="U607" s="1097">
        <v>360012</v>
      </c>
    </row>
    <row r="608" spans="1:21" ht="21.95" customHeight="1">
      <c r="A608" s="1092">
        <v>4</v>
      </c>
      <c r="B608" s="1093" t="s">
        <v>311</v>
      </c>
      <c r="C608" s="1094" t="s">
        <v>361</v>
      </c>
      <c r="D608" s="1094" t="s">
        <v>1217</v>
      </c>
      <c r="E608" s="1095" t="s">
        <v>367</v>
      </c>
      <c r="F608">
        <v>3</v>
      </c>
      <c r="G608" s="1096" t="s">
        <v>58</v>
      </c>
      <c r="H608" s="1097">
        <v>62490</v>
      </c>
      <c r="I608" s="1097">
        <v>109358</v>
      </c>
      <c r="J608" s="1097">
        <v>86390</v>
      </c>
      <c r="K608" s="1097">
        <v>151183</v>
      </c>
      <c r="L608" s="1097">
        <v>109661</v>
      </c>
      <c r="M608" s="1097">
        <v>191906</v>
      </c>
      <c r="N608" s="1097">
        <v>143393</v>
      </c>
      <c r="O608" s="1097">
        <v>250938</v>
      </c>
      <c r="P608" s="1097">
        <v>178780</v>
      </c>
      <c r="Q608" s="1097">
        <v>312865</v>
      </c>
      <c r="R608" s="1097">
        <v>201339</v>
      </c>
      <c r="S608" s="1097">
        <v>352343</v>
      </c>
      <c r="T608" s="1097">
        <v>223601</v>
      </c>
      <c r="U608" s="1097">
        <v>391301</v>
      </c>
    </row>
    <row r="609" spans="1:21" ht="21.95" customHeight="1">
      <c r="A609" s="1092">
        <v>4</v>
      </c>
      <c r="B609" s="1093" t="s">
        <v>311</v>
      </c>
      <c r="C609" s="1094" t="s">
        <v>361</v>
      </c>
      <c r="D609" s="1094" t="s">
        <v>1217</v>
      </c>
      <c r="E609" s="1095" t="s">
        <v>367</v>
      </c>
      <c r="F609">
        <v>4</v>
      </c>
      <c r="G609" s="1096" t="s">
        <v>33</v>
      </c>
      <c r="H609" s="1097">
        <v>71202</v>
      </c>
      <c r="I609" s="1097">
        <v>113924</v>
      </c>
      <c r="J609" s="1097">
        <v>99683</v>
      </c>
      <c r="K609" s="1097">
        <v>159494</v>
      </c>
      <c r="L609" s="1097">
        <v>128164</v>
      </c>
      <c r="M609" s="1097">
        <v>205063</v>
      </c>
      <c r="N609" s="1097">
        <v>170886</v>
      </c>
      <c r="O609" s="1097">
        <v>273417</v>
      </c>
      <c r="P609" s="1097">
        <v>213607</v>
      </c>
      <c r="Q609" s="1097">
        <v>341772</v>
      </c>
      <c r="R609" s="1097">
        <v>242088</v>
      </c>
      <c r="S609" s="1097">
        <v>387341</v>
      </c>
      <c r="T609" s="1097">
        <v>270569</v>
      </c>
      <c r="U609" s="1097">
        <v>432911</v>
      </c>
    </row>
    <row r="610" spans="1:21" ht="22.5" customHeight="1">
      <c r="A610" s="1092">
        <v>4</v>
      </c>
      <c r="B610" s="1093" t="s">
        <v>311</v>
      </c>
      <c r="C610" s="1094" t="s">
        <v>361</v>
      </c>
      <c r="D610" s="1094" t="s">
        <v>1217</v>
      </c>
      <c r="E610" s="1095" t="s">
        <v>368</v>
      </c>
      <c r="F610">
        <v>1</v>
      </c>
      <c r="G610" s="1096" t="s">
        <v>240</v>
      </c>
      <c r="H610" s="1097">
        <v>74858</v>
      </c>
      <c r="I610" s="1097">
        <v>131001</v>
      </c>
      <c r="J610" s="1097">
        <v>98619</v>
      </c>
      <c r="K610" s="1097">
        <v>172582</v>
      </c>
      <c r="L610" s="1097">
        <v>118149</v>
      </c>
      <c r="M610" s="1097">
        <v>206761</v>
      </c>
      <c r="N610" s="1097">
        <v>142242</v>
      </c>
      <c r="O610" s="1097">
        <v>248923</v>
      </c>
      <c r="P610" s="1097">
        <v>167718</v>
      </c>
      <c r="Q610" s="1097">
        <v>293507</v>
      </c>
      <c r="R610" s="1097">
        <v>183351</v>
      </c>
      <c r="S610" s="1097">
        <v>320865</v>
      </c>
      <c r="T610" s="1097">
        <v>197308</v>
      </c>
      <c r="U610" s="1097">
        <v>345289</v>
      </c>
    </row>
    <row r="611" spans="1:21" ht="21.95" customHeight="1">
      <c r="A611" s="1092">
        <v>4</v>
      </c>
      <c r="B611" s="1093" t="s">
        <v>311</v>
      </c>
      <c r="C611" s="1094" t="s">
        <v>361</v>
      </c>
      <c r="D611" s="1094" t="s">
        <v>1217</v>
      </c>
      <c r="E611" s="1095" t="s">
        <v>368</v>
      </c>
      <c r="F611">
        <v>2</v>
      </c>
      <c r="G611" s="1096" t="s">
        <v>31</v>
      </c>
      <c r="H611" s="1097">
        <v>71134</v>
      </c>
      <c r="I611" s="1097">
        <v>124484</v>
      </c>
      <c r="J611" s="1097">
        <v>93957</v>
      </c>
      <c r="K611" s="1097">
        <v>164425</v>
      </c>
      <c r="L611" s="1097">
        <v>112870</v>
      </c>
      <c r="M611" s="1097">
        <v>197523</v>
      </c>
      <c r="N611" s="1097">
        <v>136629</v>
      </c>
      <c r="O611" s="1097">
        <v>239101</v>
      </c>
      <c r="P611" s="1097">
        <v>162621</v>
      </c>
      <c r="Q611" s="1097">
        <v>284586</v>
      </c>
      <c r="R611" s="1097">
        <v>179352</v>
      </c>
      <c r="S611" s="1097">
        <v>313867</v>
      </c>
      <c r="T611" s="1097">
        <v>195057</v>
      </c>
      <c r="U611" s="1097">
        <v>341350</v>
      </c>
    </row>
    <row r="612" spans="1:21" ht="21.95" customHeight="1">
      <c r="A612" s="1092">
        <v>4</v>
      </c>
      <c r="B612" s="1093" t="s">
        <v>311</v>
      </c>
      <c r="C612" s="1094" t="s">
        <v>361</v>
      </c>
      <c r="D612" s="1094" t="s">
        <v>1217</v>
      </c>
      <c r="E612" s="1095" t="s">
        <v>368</v>
      </c>
      <c r="F612">
        <v>3</v>
      </c>
      <c r="G612" s="1096" t="s">
        <v>58</v>
      </c>
      <c r="H612" s="1097">
        <v>58109</v>
      </c>
      <c r="I612" s="1097">
        <v>101690</v>
      </c>
      <c r="J612" s="1097">
        <v>80244</v>
      </c>
      <c r="K612" s="1097">
        <v>140427</v>
      </c>
      <c r="L612" s="1097">
        <v>101742</v>
      </c>
      <c r="M612" s="1097">
        <v>178049</v>
      </c>
      <c r="N612" s="1097">
        <v>132804</v>
      </c>
      <c r="O612" s="1097">
        <v>232407</v>
      </c>
      <c r="P612" s="1097">
        <v>165538</v>
      </c>
      <c r="Q612" s="1097">
        <v>289691</v>
      </c>
      <c r="R612" s="1097">
        <v>186317</v>
      </c>
      <c r="S612" s="1097">
        <v>326055</v>
      </c>
      <c r="T612" s="1097">
        <v>206795</v>
      </c>
      <c r="U612" s="1097">
        <v>361892</v>
      </c>
    </row>
    <row r="613" spans="1:21" ht="21.95" customHeight="1">
      <c r="A613" s="1092">
        <v>4</v>
      </c>
      <c r="B613" s="1093" t="s">
        <v>311</v>
      </c>
      <c r="C613" s="1094" t="s">
        <v>361</v>
      </c>
      <c r="D613" s="1094" t="s">
        <v>1217</v>
      </c>
      <c r="E613" s="1095" t="s">
        <v>368</v>
      </c>
      <c r="F613">
        <v>4</v>
      </c>
      <c r="G613" s="1096" t="s">
        <v>33</v>
      </c>
      <c r="H613" s="1097">
        <v>67259</v>
      </c>
      <c r="I613" s="1097">
        <v>107615</v>
      </c>
      <c r="J613" s="1097">
        <v>94163</v>
      </c>
      <c r="K613" s="1097">
        <v>150661</v>
      </c>
      <c r="L613" s="1097">
        <v>121067</v>
      </c>
      <c r="M613" s="1097">
        <v>193707</v>
      </c>
      <c r="N613" s="1097">
        <v>161422</v>
      </c>
      <c r="O613" s="1097">
        <v>258276</v>
      </c>
      <c r="P613" s="1097">
        <v>201778</v>
      </c>
      <c r="Q613" s="1097">
        <v>322845</v>
      </c>
      <c r="R613" s="1097">
        <v>228682</v>
      </c>
      <c r="S613" s="1097">
        <v>365891</v>
      </c>
      <c r="T613" s="1097">
        <v>255586</v>
      </c>
      <c r="U613" s="1097">
        <v>408937</v>
      </c>
    </row>
    <row r="614" spans="1:21" ht="22.5" customHeight="1">
      <c r="A614" s="1092">
        <v>4</v>
      </c>
      <c r="B614" s="1093" t="s">
        <v>311</v>
      </c>
      <c r="C614" s="1094" t="s">
        <v>361</v>
      </c>
      <c r="D614" s="1094" t="s">
        <v>1217</v>
      </c>
      <c r="E614" s="1095" t="s">
        <v>369</v>
      </c>
      <c r="F614">
        <v>1</v>
      </c>
      <c r="G614" s="1096" t="s">
        <v>240</v>
      </c>
      <c r="H614" s="1097">
        <v>72895</v>
      </c>
      <c r="I614" s="1097">
        <v>127566</v>
      </c>
      <c r="J614" s="1097">
        <v>96137</v>
      </c>
      <c r="K614" s="1097">
        <v>168239</v>
      </c>
      <c r="L614" s="1097">
        <v>115340</v>
      </c>
      <c r="M614" s="1097">
        <v>201846</v>
      </c>
      <c r="N614" s="1097">
        <v>139144</v>
      </c>
      <c r="O614" s="1097">
        <v>243503</v>
      </c>
      <c r="P614" s="1097">
        <v>164125</v>
      </c>
      <c r="Q614" s="1097">
        <v>287218</v>
      </c>
      <c r="R614" s="1097">
        <v>179436</v>
      </c>
      <c r="S614" s="1097">
        <v>314013</v>
      </c>
      <c r="T614" s="1097">
        <v>193114</v>
      </c>
      <c r="U614" s="1097">
        <v>337950</v>
      </c>
    </row>
    <row r="615" spans="1:21" ht="21.95" customHeight="1">
      <c r="A615" s="1092">
        <v>4</v>
      </c>
      <c r="B615" s="1093" t="s">
        <v>311</v>
      </c>
      <c r="C615" s="1094" t="s">
        <v>361</v>
      </c>
      <c r="D615" s="1094" t="s">
        <v>1217</v>
      </c>
      <c r="E615" s="1095" t="s">
        <v>369</v>
      </c>
      <c r="F615">
        <v>2</v>
      </c>
      <c r="G615" s="1096" t="s">
        <v>31</v>
      </c>
      <c r="H615" s="1097">
        <v>69130</v>
      </c>
      <c r="I615" s="1097">
        <v>120977</v>
      </c>
      <c r="J615" s="1097">
        <v>91423</v>
      </c>
      <c r="K615" s="1097">
        <v>159991</v>
      </c>
      <c r="L615" s="1097">
        <v>110003</v>
      </c>
      <c r="M615" s="1097">
        <v>192505</v>
      </c>
      <c r="N615" s="1097">
        <v>133469</v>
      </c>
      <c r="O615" s="1097">
        <v>233571</v>
      </c>
      <c r="P615" s="1097">
        <v>158971</v>
      </c>
      <c r="Q615" s="1097">
        <v>278198</v>
      </c>
      <c r="R615" s="1097">
        <v>175393</v>
      </c>
      <c r="S615" s="1097">
        <v>306938</v>
      </c>
      <c r="T615" s="1097">
        <v>190838</v>
      </c>
      <c r="U615" s="1097">
        <v>333967</v>
      </c>
    </row>
    <row r="616" spans="1:21" ht="21.95" customHeight="1">
      <c r="A616" s="1092">
        <v>4</v>
      </c>
      <c r="B616" s="1093" t="s">
        <v>311</v>
      </c>
      <c r="C616" s="1094" t="s">
        <v>361</v>
      </c>
      <c r="D616" s="1094" t="s">
        <v>1217</v>
      </c>
      <c r="E616" s="1095" t="s">
        <v>369</v>
      </c>
      <c r="F616">
        <v>3</v>
      </c>
      <c r="G616" s="1096" t="s">
        <v>58</v>
      </c>
      <c r="H616" s="1097">
        <v>56253</v>
      </c>
      <c r="I616" s="1097">
        <v>98442</v>
      </c>
      <c r="J616" s="1097">
        <v>77633</v>
      </c>
      <c r="K616" s="1097">
        <v>135858</v>
      </c>
      <c r="L616" s="1097">
        <v>98369</v>
      </c>
      <c r="M616" s="1097">
        <v>172146</v>
      </c>
      <c r="N616" s="1097">
        <v>128275</v>
      </c>
      <c r="O616" s="1097">
        <v>224481</v>
      </c>
      <c r="P616" s="1097">
        <v>159872</v>
      </c>
      <c r="Q616" s="1097">
        <v>279775</v>
      </c>
      <c r="R616" s="1097">
        <v>179881</v>
      </c>
      <c r="S616" s="1097">
        <v>314791</v>
      </c>
      <c r="T616" s="1097">
        <v>199586</v>
      </c>
      <c r="U616" s="1097">
        <v>349276</v>
      </c>
    </row>
    <row r="617" spans="1:21" ht="21.95" customHeight="1">
      <c r="A617" s="1092">
        <v>4</v>
      </c>
      <c r="B617" s="1093" t="s">
        <v>311</v>
      </c>
      <c r="C617" s="1094" t="s">
        <v>361</v>
      </c>
      <c r="D617" s="1094" t="s">
        <v>1217</v>
      </c>
      <c r="E617" s="1095" t="s">
        <v>369</v>
      </c>
      <c r="F617">
        <v>4</v>
      </c>
      <c r="G617" s="1096" t="s">
        <v>33</v>
      </c>
      <c r="H617" s="1097">
        <v>65672</v>
      </c>
      <c r="I617" s="1097">
        <v>105076</v>
      </c>
      <c r="J617" s="1097">
        <v>91941</v>
      </c>
      <c r="K617" s="1097">
        <v>147106</v>
      </c>
      <c r="L617" s="1097">
        <v>118210</v>
      </c>
      <c r="M617" s="1097">
        <v>189137</v>
      </c>
      <c r="N617" s="1097">
        <v>157614</v>
      </c>
      <c r="O617" s="1097">
        <v>252182</v>
      </c>
      <c r="P617" s="1097">
        <v>197017</v>
      </c>
      <c r="Q617" s="1097">
        <v>315228</v>
      </c>
      <c r="R617" s="1097">
        <v>223286</v>
      </c>
      <c r="S617" s="1097">
        <v>357258</v>
      </c>
      <c r="T617" s="1097">
        <v>249555</v>
      </c>
      <c r="U617" s="1097">
        <v>399288</v>
      </c>
    </row>
    <row r="618" spans="1:21" ht="22.5" customHeight="1">
      <c r="A618" s="1092">
        <v>4</v>
      </c>
      <c r="B618" s="1093" t="s">
        <v>311</v>
      </c>
      <c r="C618" s="1094" t="s">
        <v>361</v>
      </c>
      <c r="D618" s="1094" t="s">
        <v>1217</v>
      </c>
      <c r="E618" s="1095" t="s">
        <v>370</v>
      </c>
      <c r="F618">
        <v>1</v>
      </c>
      <c r="G618" s="1096" t="s">
        <v>240</v>
      </c>
      <c r="H618" s="1097">
        <v>74082</v>
      </c>
      <c r="I618" s="1097">
        <v>129644</v>
      </c>
      <c r="J618" s="1097">
        <v>97564</v>
      </c>
      <c r="K618" s="1097">
        <v>170737</v>
      </c>
      <c r="L618" s="1097">
        <v>116833</v>
      </c>
      <c r="M618" s="1097">
        <v>204458</v>
      </c>
      <c r="N618" s="1097">
        <v>140567</v>
      </c>
      <c r="O618" s="1097">
        <v>245993</v>
      </c>
      <c r="P618" s="1097">
        <v>165725</v>
      </c>
      <c r="Q618" s="1097">
        <v>290019</v>
      </c>
      <c r="R618" s="1097">
        <v>181168</v>
      </c>
      <c r="S618" s="1097">
        <v>317044</v>
      </c>
      <c r="T618" s="1097">
        <v>194953</v>
      </c>
      <c r="U618" s="1097">
        <v>341167</v>
      </c>
    </row>
    <row r="619" spans="1:21" ht="21.95" customHeight="1">
      <c r="A619" s="1092">
        <v>4</v>
      </c>
      <c r="B619" s="1093" t="s">
        <v>311</v>
      </c>
      <c r="C619" s="1094" t="s">
        <v>361</v>
      </c>
      <c r="D619" s="1094" t="s">
        <v>1217</v>
      </c>
      <c r="E619" s="1095" t="s">
        <v>370</v>
      </c>
      <c r="F619">
        <v>2</v>
      </c>
      <c r="G619" s="1096" t="s">
        <v>31</v>
      </c>
      <c r="H619" s="1097">
        <v>70441</v>
      </c>
      <c r="I619" s="1097">
        <v>123271</v>
      </c>
      <c r="J619" s="1097">
        <v>93006</v>
      </c>
      <c r="K619" s="1097">
        <v>162761</v>
      </c>
      <c r="L619" s="1097">
        <v>111671</v>
      </c>
      <c r="M619" s="1097">
        <v>195425</v>
      </c>
      <c r="N619" s="1097">
        <v>135079</v>
      </c>
      <c r="O619" s="1097">
        <v>236389</v>
      </c>
      <c r="P619" s="1097">
        <v>160741</v>
      </c>
      <c r="Q619" s="1097">
        <v>281297</v>
      </c>
      <c r="R619" s="1097">
        <v>177258</v>
      </c>
      <c r="S619" s="1097">
        <v>310202</v>
      </c>
      <c r="T619" s="1097">
        <v>192751</v>
      </c>
      <c r="U619" s="1097">
        <v>337315</v>
      </c>
    </row>
    <row r="620" spans="1:21" ht="21.95" customHeight="1">
      <c r="A620" s="1092">
        <v>4</v>
      </c>
      <c r="B620" s="1093" t="s">
        <v>311</v>
      </c>
      <c r="C620" s="1094" t="s">
        <v>361</v>
      </c>
      <c r="D620" s="1094" t="s">
        <v>1217</v>
      </c>
      <c r="E620" s="1095" t="s">
        <v>370</v>
      </c>
      <c r="F620">
        <v>3</v>
      </c>
      <c r="G620" s="1096" t="s">
        <v>58</v>
      </c>
      <c r="H620" s="1097">
        <v>57612</v>
      </c>
      <c r="I620" s="1097">
        <v>100822</v>
      </c>
      <c r="J620" s="1097">
        <v>79574</v>
      </c>
      <c r="K620" s="1097">
        <v>139254</v>
      </c>
      <c r="L620" s="1097">
        <v>100912</v>
      </c>
      <c r="M620" s="1097">
        <v>176596</v>
      </c>
      <c r="N620" s="1097">
        <v>131761</v>
      </c>
      <c r="O620" s="1097">
        <v>230581</v>
      </c>
      <c r="P620" s="1097">
        <v>164244</v>
      </c>
      <c r="Q620" s="1097">
        <v>287428</v>
      </c>
      <c r="R620" s="1097">
        <v>184880</v>
      </c>
      <c r="S620" s="1097">
        <v>323539</v>
      </c>
      <c r="T620" s="1097">
        <v>205221</v>
      </c>
      <c r="U620" s="1097">
        <v>359137</v>
      </c>
    </row>
    <row r="621" spans="1:21" ht="21.95" customHeight="1">
      <c r="A621" s="1092">
        <v>4</v>
      </c>
      <c r="B621" s="1093" t="s">
        <v>311</v>
      </c>
      <c r="C621" s="1094" t="s">
        <v>361</v>
      </c>
      <c r="D621" s="1094" t="s">
        <v>1217</v>
      </c>
      <c r="E621" s="1095" t="s">
        <v>370</v>
      </c>
      <c r="F621">
        <v>4</v>
      </c>
      <c r="G621" s="1096" t="s">
        <v>33</v>
      </c>
      <c r="H621" s="1097">
        <v>66506</v>
      </c>
      <c r="I621" s="1097">
        <v>106410</v>
      </c>
      <c r="J621" s="1097">
        <v>93109</v>
      </c>
      <c r="K621" s="1097">
        <v>148974</v>
      </c>
      <c r="L621" s="1097">
        <v>119712</v>
      </c>
      <c r="M621" s="1097">
        <v>191539</v>
      </c>
      <c r="N621" s="1097">
        <v>159616</v>
      </c>
      <c r="O621" s="1097">
        <v>255385</v>
      </c>
      <c r="P621" s="1097">
        <v>199519</v>
      </c>
      <c r="Q621" s="1097">
        <v>319231</v>
      </c>
      <c r="R621" s="1097">
        <v>226122</v>
      </c>
      <c r="S621" s="1097">
        <v>361795</v>
      </c>
      <c r="T621" s="1097">
        <v>252725</v>
      </c>
      <c r="U621" s="1097">
        <v>404359</v>
      </c>
    </row>
    <row r="622" spans="1:21" ht="22.5" customHeight="1">
      <c r="A622" s="1092">
        <v>4</v>
      </c>
      <c r="B622" s="1093" t="s">
        <v>311</v>
      </c>
      <c r="C622" s="1094" t="s">
        <v>371</v>
      </c>
      <c r="D622" s="1094" t="s">
        <v>675</v>
      </c>
      <c r="E622" s="1095" t="s">
        <v>372</v>
      </c>
      <c r="F622">
        <v>1</v>
      </c>
      <c r="G622" s="1096" t="s">
        <v>240</v>
      </c>
      <c r="H622" s="1097">
        <v>75081</v>
      </c>
      <c r="I622" s="1097">
        <v>131392</v>
      </c>
      <c r="J622" s="1097">
        <v>98997</v>
      </c>
      <c r="K622" s="1097">
        <v>173244</v>
      </c>
      <c r="L622" s="1097">
        <v>118736</v>
      </c>
      <c r="M622" s="1097">
        <v>207788</v>
      </c>
      <c r="N622" s="1097">
        <v>143180</v>
      </c>
      <c r="O622" s="1097">
        <v>250565</v>
      </c>
      <c r="P622" s="1097">
        <v>168872</v>
      </c>
      <c r="Q622" s="1097">
        <v>295526</v>
      </c>
      <c r="R622" s="1097">
        <v>184623</v>
      </c>
      <c r="S622" s="1097">
        <v>323091</v>
      </c>
      <c r="T622" s="1097">
        <v>198693</v>
      </c>
      <c r="U622" s="1097">
        <v>347712</v>
      </c>
    </row>
    <row r="623" spans="1:21" ht="21.95" customHeight="1">
      <c r="A623" s="1092">
        <v>4</v>
      </c>
      <c r="B623" s="1093" t="s">
        <v>311</v>
      </c>
      <c r="C623" s="1094" t="s">
        <v>371</v>
      </c>
      <c r="D623" s="1094" t="s">
        <v>675</v>
      </c>
      <c r="E623" s="1095" t="s">
        <v>372</v>
      </c>
      <c r="F623">
        <v>2</v>
      </c>
      <c r="G623" s="1096" t="s">
        <v>31</v>
      </c>
      <c r="H623" s="1097">
        <v>71233</v>
      </c>
      <c r="I623" s="1097">
        <v>124657</v>
      </c>
      <c r="J623" s="1097">
        <v>94180</v>
      </c>
      <c r="K623" s="1097">
        <v>164815</v>
      </c>
      <c r="L623" s="1097">
        <v>113281</v>
      </c>
      <c r="M623" s="1097">
        <v>198243</v>
      </c>
      <c r="N623" s="1097">
        <v>137380</v>
      </c>
      <c r="O623" s="1097">
        <v>240415</v>
      </c>
      <c r="P623" s="1097">
        <v>163604</v>
      </c>
      <c r="Q623" s="1097">
        <v>286308</v>
      </c>
      <c r="R623" s="1097">
        <v>180491</v>
      </c>
      <c r="S623" s="1097">
        <v>315860</v>
      </c>
      <c r="T623" s="1097">
        <v>196366</v>
      </c>
      <c r="U623" s="1097">
        <v>343641</v>
      </c>
    </row>
    <row r="624" spans="1:21" ht="21.95" customHeight="1">
      <c r="A624" s="1092">
        <v>4</v>
      </c>
      <c r="B624" s="1093" t="s">
        <v>311</v>
      </c>
      <c r="C624" s="1094" t="s">
        <v>371</v>
      </c>
      <c r="D624" s="1094" t="s">
        <v>675</v>
      </c>
      <c r="E624" s="1095" t="s">
        <v>372</v>
      </c>
      <c r="F624">
        <v>3</v>
      </c>
      <c r="G624" s="1096" t="s">
        <v>58</v>
      </c>
      <c r="H624" s="1097">
        <v>58012</v>
      </c>
      <c r="I624" s="1097">
        <v>101520</v>
      </c>
      <c r="J624" s="1097">
        <v>80071</v>
      </c>
      <c r="K624" s="1097">
        <v>140124</v>
      </c>
      <c r="L624" s="1097">
        <v>101472</v>
      </c>
      <c r="M624" s="1097">
        <v>177576</v>
      </c>
      <c r="N624" s="1097">
        <v>132348</v>
      </c>
      <c r="O624" s="1097">
        <v>231610</v>
      </c>
      <c r="P624" s="1097">
        <v>164953</v>
      </c>
      <c r="Q624" s="1097">
        <v>288668</v>
      </c>
      <c r="R624" s="1097">
        <v>185611</v>
      </c>
      <c r="S624" s="1097">
        <v>324820</v>
      </c>
      <c r="T624" s="1097">
        <v>205959</v>
      </c>
      <c r="U624" s="1097">
        <v>360427</v>
      </c>
    </row>
    <row r="625" spans="1:21" ht="21.95" customHeight="1">
      <c r="A625" s="1092">
        <v>4</v>
      </c>
      <c r="B625" s="1093" t="s">
        <v>311</v>
      </c>
      <c r="C625" s="1094" t="s">
        <v>371</v>
      </c>
      <c r="D625" s="1094" t="s">
        <v>675</v>
      </c>
      <c r="E625" s="1095" t="s">
        <v>372</v>
      </c>
      <c r="F625">
        <v>4</v>
      </c>
      <c r="G625" s="1096" t="s">
        <v>33</v>
      </c>
      <c r="H625" s="1097">
        <v>67603</v>
      </c>
      <c r="I625" s="1097">
        <v>108165</v>
      </c>
      <c r="J625" s="1097">
        <v>94645</v>
      </c>
      <c r="K625" s="1097">
        <v>151432</v>
      </c>
      <c r="L625" s="1097">
        <v>121686</v>
      </c>
      <c r="M625" s="1097">
        <v>194698</v>
      </c>
      <c r="N625" s="1097">
        <v>162248</v>
      </c>
      <c r="O625" s="1097">
        <v>259597</v>
      </c>
      <c r="P625" s="1097">
        <v>202810</v>
      </c>
      <c r="Q625" s="1097">
        <v>324496</v>
      </c>
      <c r="R625" s="1097">
        <v>229851</v>
      </c>
      <c r="S625" s="1097">
        <v>367762</v>
      </c>
      <c r="T625" s="1097">
        <v>256893</v>
      </c>
      <c r="U625" s="1097">
        <v>411028</v>
      </c>
    </row>
    <row r="626" spans="1:21" ht="22.5" customHeight="1">
      <c r="A626" s="1092">
        <v>4</v>
      </c>
      <c r="B626" s="1093" t="s">
        <v>311</v>
      </c>
      <c r="C626" s="1094" t="s">
        <v>371</v>
      </c>
      <c r="D626" s="1094" t="s">
        <v>675</v>
      </c>
      <c r="E626" s="1095" t="s">
        <v>373</v>
      </c>
      <c r="F626">
        <v>1</v>
      </c>
      <c r="G626" s="1096" t="s">
        <v>240</v>
      </c>
      <c r="H626" s="1097">
        <v>75633</v>
      </c>
      <c r="I626" s="1097">
        <v>132358</v>
      </c>
      <c r="J626" s="1097">
        <v>99673</v>
      </c>
      <c r="K626" s="1097">
        <v>174428</v>
      </c>
      <c r="L626" s="1097">
        <v>119465</v>
      </c>
      <c r="M626" s="1097">
        <v>209063</v>
      </c>
      <c r="N626" s="1097">
        <v>143916</v>
      </c>
      <c r="O626" s="1097">
        <v>251854</v>
      </c>
      <c r="P626" s="1097">
        <v>169711</v>
      </c>
      <c r="Q626" s="1097">
        <v>296995</v>
      </c>
      <c r="R626" s="1097">
        <v>185534</v>
      </c>
      <c r="S626" s="1097">
        <v>324685</v>
      </c>
      <c r="T626" s="1097">
        <v>199664</v>
      </c>
      <c r="U626" s="1097">
        <v>349411</v>
      </c>
    </row>
    <row r="627" spans="1:21" ht="21.95" customHeight="1">
      <c r="A627" s="1092">
        <v>4</v>
      </c>
      <c r="B627" s="1093" t="s">
        <v>311</v>
      </c>
      <c r="C627" s="1094" t="s">
        <v>371</v>
      </c>
      <c r="D627" s="1094" t="s">
        <v>675</v>
      </c>
      <c r="E627" s="1095" t="s">
        <v>373</v>
      </c>
      <c r="F627">
        <v>2</v>
      </c>
      <c r="G627" s="1096" t="s">
        <v>31</v>
      </c>
      <c r="H627" s="1097">
        <v>71826</v>
      </c>
      <c r="I627" s="1097">
        <v>125696</v>
      </c>
      <c r="J627" s="1097">
        <v>94908</v>
      </c>
      <c r="K627" s="1097">
        <v>166089</v>
      </c>
      <c r="L627" s="1097">
        <v>114069</v>
      </c>
      <c r="M627" s="1097">
        <v>199620</v>
      </c>
      <c r="N627" s="1097">
        <v>138179</v>
      </c>
      <c r="O627" s="1097">
        <v>241813</v>
      </c>
      <c r="P627" s="1097">
        <v>164501</v>
      </c>
      <c r="Q627" s="1097">
        <v>287876</v>
      </c>
      <c r="R627" s="1097">
        <v>181447</v>
      </c>
      <c r="S627" s="1097">
        <v>317532</v>
      </c>
      <c r="T627" s="1097">
        <v>197362</v>
      </c>
      <c r="U627" s="1097">
        <v>345384</v>
      </c>
    </row>
    <row r="628" spans="1:21" ht="21.95" customHeight="1">
      <c r="A628" s="1092">
        <v>4</v>
      </c>
      <c r="B628" s="1093" t="s">
        <v>311</v>
      </c>
      <c r="C628" s="1094" t="s">
        <v>371</v>
      </c>
      <c r="D628" s="1094" t="s">
        <v>675</v>
      </c>
      <c r="E628" s="1095" t="s">
        <v>373</v>
      </c>
      <c r="F628">
        <v>3</v>
      </c>
      <c r="G628" s="1096" t="s">
        <v>58</v>
      </c>
      <c r="H628" s="1097">
        <v>58605</v>
      </c>
      <c r="I628" s="1097">
        <v>102559</v>
      </c>
      <c r="J628" s="1097">
        <v>80914</v>
      </c>
      <c r="K628" s="1097">
        <v>141600</v>
      </c>
      <c r="L628" s="1097">
        <v>102572</v>
      </c>
      <c r="M628" s="1097">
        <v>179501</v>
      </c>
      <c r="N628" s="1097">
        <v>133847</v>
      </c>
      <c r="O628" s="1097">
        <v>234232</v>
      </c>
      <c r="P628" s="1097">
        <v>166832</v>
      </c>
      <c r="Q628" s="1097">
        <v>291955</v>
      </c>
      <c r="R628" s="1097">
        <v>187754</v>
      </c>
      <c r="S628" s="1097">
        <v>328570</v>
      </c>
      <c r="T628" s="1097">
        <v>208370</v>
      </c>
      <c r="U628" s="1097">
        <v>364647</v>
      </c>
    </row>
    <row r="629" spans="1:21" ht="21.95" customHeight="1">
      <c r="A629" s="1092">
        <v>4</v>
      </c>
      <c r="B629" s="1093" t="s">
        <v>311</v>
      </c>
      <c r="C629" s="1094" t="s">
        <v>371</v>
      </c>
      <c r="D629" s="1094" t="s">
        <v>675</v>
      </c>
      <c r="E629" s="1095" t="s">
        <v>373</v>
      </c>
      <c r="F629">
        <v>4</v>
      </c>
      <c r="G629" s="1096" t="s">
        <v>33</v>
      </c>
      <c r="H629" s="1097">
        <v>68012</v>
      </c>
      <c r="I629" s="1097">
        <v>108820</v>
      </c>
      <c r="J629" s="1097">
        <v>95217</v>
      </c>
      <c r="K629" s="1097">
        <v>152348</v>
      </c>
      <c r="L629" s="1097">
        <v>122422</v>
      </c>
      <c r="M629" s="1097">
        <v>195875</v>
      </c>
      <c r="N629" s="1097">
        <v>163229</v>
      </c>
      <c r="O629" s="1097">
        <v>261167</v>
      </c>
      <c r="P629" s="1097">
        <v>204037</v>
      </c>
      <c r="Q629" s="1097">
        <v>326459</v>
      </c>
      <c r="R629" s="1097">
        <v>231242</v>
      </c>
      <c r="S629" s="1097">
        <v>369987</v>
      </c>
      <c r="T629" s="1097">
        <v>258447</v>
      </c>
      <c r="U629" s="1097">
        <v>413515</v>
      </c>
    </row>
    <row r="630" spans="1:21" ht="22.5" customHeight="1">
      <c r="A630" s="1092">
        <v>4</v>
      </c>
      <c r="B630" s="1093" t="s">
        <v>311</v>
      </c>
      <c r="C630" s="1094" t="s">
        <v>371</v>
      </c>
      <c r="D630" s="1094" t="s">
        <v>675</v>
      </c>
      <c r="E630" s="1095" t="s">
        <v>365</v>
      </c>
      <c r="F630">
        <v>1</v>
      </c>
      <c r="G630" s="1096" t="s">
        <v>240</v>
      </c>
      <c r="H630" s="1097">
        <v>69934</v>
      </c>
      <c r="I630" s="1097">
        <v>122384</v>
      </c>
      <c r="J630" s="1097">
        <v>92222</v>
      </c>
      <c r="K630" s="1097">
        <v>161388</v>
      </c>
      <c r="L630" s="1097">
        <v>110628</v>
      </c>
      <c r="M630" s="1097">
        <v>193600</v>
      </c>
      <c r="N630" s="1097">
        <v>133435</v>
      </c>
      <c r="O630" s="1097">
        <v>233511</v>
      </c>
      <c r="P630" s="1097">
        <v>157385</v>
      </c>
      <c r="Q630" s="1097">
        <v>275423</v>
      </c>
      <c r="R630" s="1097">
        <v>172066</v>
      </c>
      <c r="S630" s="1097">
        <v>301116</v>
      </c>
      <c r="T630" s="1097">
        <v>185181</v>
      </c>
      <c r="U630" s="1097">
        <v>324066</v>
      </c>
    </row>
    <row r="631" spans="1:21" ht="21.95" customHeight="1">
      <c r="A631" s="1092">
        <v>4</v>
      </c>
      <c r="B631" s="1093" t="s">
        <v>311</v>
      </c>
      <c r="C631" s="1094" t="s">
        <v>371</v>
      </c>
      <c r="D631" s="1094" t="s">
        <v>675</v>
      </c>
      <c r="E631" s="1095" t="s">
        <v>365</v>
      </c>
      <c r="F631">
        <v>2</v>
      </c>
      <c r="G631" s="1096" t="s">
        <v>31</v>
      </c>
      <c r="H631" s="1097">
        <v>66334</v>
      </c>
      <c r="I631" s="1097">
        <v>116084</v>
      </c>
      <c r="J631" s="1097">
        <v>87716</v>
      </c>
      <c r="K631" s="1097">
        <v>153502</v>
      </c>
      <c r="L631" s="1097">
        <v>105526</v>
      </c>
      <c r="M631" s="1097">
        <v>184670</v>
      </c>
      <c r="N631" s="1097">
        <v>128009</v>
      </c>
      <c r="O631" s="1097">
        <v>224016</v>
      </c>
      <c r="P631" s="1097">
        <v>152457</v>
      </c>
      <c r="Q631" s="1097">
        <v>266800</v>
      </c>
      <c r="R631" s="1097">
        <v>168201</v>
      </c>
      <c r="S631" s="1097">
        <v>294351</v>
      </c>
      <c r="T631" s="1097">
        <v>183005</v>
      </c>
      <c r="U631" s="1097">
        <v>320258</v>
      </c>
    </row>
    <row r="632" spans="1:21" ht="21.95" customHeight="1">
      <c r="A632" s="1092">
        <v>4</v>
      </c>
      <c r="B632" s="1093" t="s">
        <v>311</v>
      </c>
      <c r="C632" s="1094" t="s">
        <v>371</v>
      </c>
      <c r="D632" s="1094" t="s">
        <v>675</v>
      </c>
      <c r="E632" s="1095" t="s">
        <v>365</v>
      </c>
      <c r="F632">
        <v>3</v>
      </c>
      <c r="G632" s="1096" t="s">
        <v>58</v>
      </c>
      <c r="H632" s="1097">
        <v>53997</v>
      </c>
      <c r="I632" s="1097">
        <v>94495</v>
      </c>
      <c r="J632" s="1097">
        <v>74525</v>
      </c>
      <c r="K632" s="1097">
        <v>130419</v>
      </c>
      <c r="L632" s="1097">
        <v>94437</v>
      </c>
      <c r="M632" s="1097">
        <v>165264</v>
      </c>
      <c r="N632" s="1097">
        <v>123158</v>
      </c>
      <c r="O632" s="1097">
        <v>215527</v>
      </c>
      <c r="P632" s="1097">
        <v>153496</v>
      </c>
      <c r="Q632" s="1097">
        <v>268619</v>
      </c>
      <c r="R632" s="1097">
        <v>172713</v>
      </c>
      <c r="S632" s="1097">
        <v>302248</v>
      </c>
      <c r="T632" s="1097">
        <v>191639</v>
      </c>
      <c r="U632" s="1097">
        <v>335368</v>
      </c>
    </row>
    <row r="633" spans="1:21" ht="21.95" customHeight="1">
      <c r="A633" s="1092">
        <v>4</v>
      </c>
      <c r="B633" s="1093" t="s">
        <v>311</v>
      </c>
      <c r="C633" s="1094" t="s">
        <v>371</v>
      </c>
      <c r="D633" s="1094" t="s">
        <v>675</v>
      </c>
      <c r="E633" s="1095" t="s">
        <v>365</v>
      </c>
      <c r="F633">
        <v>4</v>
      </c>
      <c r="G633" s="1096" t="s">
        <v>33</v>
      </c>
      <c r="H633" s="1097">
        <v>62989</v>
      </c>
      <c r="I633" s="1097">
        <v>100782</v>
      </c>
      <c r="J633" s="1097">
        <v>88184</v>
      </c>
      <c r="K633" s="1097">
        <v>141094</v>
      </c>
      <c r="L633" s="1097">
        <v>113379</v>
      </c>
      <c r="M633" s="1097">
        <v>181407</v>
      </c>
      <c r="N633" s="1097">
        <v>151172</v>
      </c>
      <c r="O633" s="1097">
        <v>241876</v>
      </c>
      <c r="P633" s="1097">
        <v>188966</v>
      </c>
      <c r="Q633" s="1097">
        <v>302345</v>
      </c>
      <c r="R633" s="1097">
        <v>214161</v>
      </c>
      <c r="S633" s="1097">
        <v>342658</v>
      </c>
      <c r="T633" s="1097">
        <v>239356</v>
      </c>
      <c r="U633" s="1097">
        <v>382970</v>
      </c>
    </row>
    <row r="634" spans="1:21" ht="22.5" customHeight="1">
      <c r="A634" s="1092">
        <v>4</v>
      </c>
      <c r="B634" s="1093" t="s">
        <v>311</v>
      </c>
      <c r="C634" s="1094" t="s">
        <v>371</v>
      </c>
      <c r="D634" s="1094" t="s">
        <v>675</v>
      </c>
      <c r="E634" s="1095" t="s">
        <v>350</v>
      </c>
      <c r="F634">
        <v>1</v>
      </c>
      <c r="G634" s="1096" t="s">
        <v>240</v>
      </c>
      <c r="H634" s="1097">
        <v>70239</v>
      </c>
      <c r="I634" s="1097">
        <v>122919</v>
      </c>
      <c r="J634" s="1097">
        <v>92674</v>
      </c>
      <c r="K634" s="1097">
        <v>162180</v>
      </c>
      <c r="L634" s="1097">
        <v>111251</v>
      </c>
      <c r="M634" s="1097">
        <v>194689</v>
      </c>
      <c r="N634" s="1097">
        <v>134322</v>
      </c>
      <c r="O634" s="1097">
        <v>235064</v>
      </c>
      <c r="P634" s="1097">
        <v>158460</v>
      </c>
      <c r="Q634" s="1097">
        <v>277304</v>
      </c>
      <c r="R634" s="1097">
        <v>173248</v>
      </c>
      <c r="S634" s="1097">
        <v>303184</v>
      </c>
      <c r="T634" s="1097">
        <v>186462</v>
      </c>
      <c r="U634" s="1097">
        <v>326308</v>
      </c>
    </row>
    <row r="635" spans="1:21" ht="21.95" customHeight="1">
      <c r="A635" s="1092">
        <v>4</v>
      </c>
      <c r="B635" s="1093" t="s">
        <v>311</v>
      </c>
      <c r="C635" s="1094" t="s">
        <v>371</v>
      </c>
      <c r="D635" s="1094" t="s">
        <v>675</v>
      </c>
      <c r="E635" s="1095" t="s">
        <v>350</v>
      </c>
      <c r="F635">
        <v>2</v>
      </c>
      <c r="G635" s="1096" t="s">
        <v>31</v>
      </c>
      <c r="H635" s="1097">
        <v>66556</v>
      </c>
      <c r="I635" s="1097">
        <v>116474</v>
      </c>
      <c r="J635" s="1097">
        <v>88065</v>
      </c>
      <c r="K635" s="1097">
        <v>154113</v>
      </c>
      <c r="L635" s="1097">
        <v>106031</v>
      </c>
      <c r="M635" s="1097">
        <v>185554</v>
      </c>
      <c r="N635" s="1097">
        <v>128772</v>
      </c>
      <c r="O635" s="1097">
        <v>225351</v>
      </c>
      <c r="P635" s="1097">
        <v>153419</v>
      </c>
      <c r="Q635" s="1097">
        <v>268483</v>
      </c>
      <c r="R635" s="1097">
        <v>169294</v>
      </c>
      <c r="S635" s="1097">
        <v>296264</v>
      </c>
      <c r="T635" s="1097">
        <v>184236</v>
      </c>
      <c r="U635" s="1097">
        <v>322412</v>
      </c>
    </row>
    <row r="636" spans="1:21" ht="21.95" customHeight="1">
      <c r="A636" s="1092">
        <v>4</v>
      </c>
      <c r="B636" s="1093" t="s">
        <v>311</v>
      </c>
      <c r="C636" s="1094" t="s">
        <v>371</v>
      </c>
      <c r="D636" s="1094" t="s">
        <v>675</v>
      </c>
      <c r="E636" s="1095" t="s">
        <v>350</v>
      </c>
      <c r="F636">
        <v>3</v>
      </c>
      <c r="G636" s="1096" t="s">
        <v>58</v>
      </c>
      <c r="H636" s="1097">
        <v>54073</v>
      </c>
      <c r="I636" s="1097">
        <v>94627</v>
      </c>
      <c r="J636" s="1097">
        <v>74606</v>
      </c>
      <c r="K636" s="1097">
        <v>130560</v>
      </c>
      <c r="L636" s="1097">
        <v>94509</v>
      </c>
      <c r="M636" s="1097">
        <v>165391</v>
      </c>
      <c r="N636" s="1097">
        <v>123191</v>
      </c>
      <c r="O636" s="1097">
        <v>215585</v>
      </c>
      <c r="P636" s="1097">
        <v>153528</v>
      </c>
      <c r="Q636" s="1097">
        <v>268673</v>
      </c>
      <c r="R636" s="1097">
        <v>172720</v>
      </c>
      <c r="S636" s="1097">
        <v>302259</v>
      </c>
      <c r="T636" s="1097">
        <v>191614</v>
      </c>
      <c r="U636" s="1097">
        <v>335325</v>
      </c>
    </row>
    <row r="637" spans="1:21" ht="21.95" customHeight="1">
      <c r="A637" s="1092">
        <v>4</v>
      </c>
      <c r="B637" s="1093" t="s">
        <v>311</v>
      </c>
      <c r="C637" s="1094" t="s">
        <v>371</v>
      </c>
      <c r="D637" s="1094" t="s">
        <v>675</v>
      </c>
      <c r="E637" s="1095" t="s">
        <v>350</v>
      </c>
      <c r="F637">
        <v>4</v>
      </c>
      <c r="G637" s="1096" t="s">
        <v>33</v>
      </c>
      <c r="H637" s="1097">
        <v>63349</v>
      </c>
      <c r="I637" s="1097">
        <v>101358</v>
      </c>
      <c r="J637" s="1097">
        <v>88688</v>
      </c>
      <c r="K637" s="1097">
        <v>141901</v>
      </c>
      <c r="L637" s="1097">
        <v>114028</v>
      </c>
      <c r="M637" s="1097">
        <v>182444</v>
      </c>
      <c r="N637" s="1097">
        <v>152037</v>
      </c>
      <c r="O637" s="1097">
        <v>243259</v>
      </c>
      <c r="P637" s="1097">
        <v>190046</v>
      </c>
      <c r="Q637" s="1097">
        <v>304074</v>
      </c>
      <c r="R637" s="1097">
        <v>215386</v>
      </c>
      <c r="S637" s="1097">
        <v>344617</v>
      </c>
      <c r="T637" s="1097">
        <v>240725</v>
      </c>
      <c r="U637" s="1097">
        <v>385160</v>
      </c>
    </row>
    <row r="638" spans="1:21" ht="22.5" customHeight="1">
      <c r="A638" s="1092">
        <v>4</v>
      </c>
      <c r="B638" s="1093" t="s">
        <v>311</v>
      </c>
      <c r="C638" s="1094" t="s">
        <v>371</v>
      </c>
      <c r="D638" s="1094" t="s">
        <v>675</v>
      </c>
      <c r="E638" s="1095" t="s">
        <v>374</v>
      </c>
      <c r="F638">
        <v>1</v>
      </c>
      <c r="G638" s="1096" t="s">
        <v>240</v>
      </c>
      <c r="H638" s="1097">
        <v>67113</v>
      </c>
      <c r="I638" s="1097">
        <v>117448</v>
      </c>
      <c r="J638" s="1097">
        <v>88610</v>
      </c>
      <c r="K638" s="1097">
        <v>155068</v>
      </c>
      <c r="L638" s="1097">
        <v>106469</v>
      </c>
      <c r="M638" s="1097">
        <v>186320</v>
      </c>
      <c r="N638" s="1097">
        <v>128713</v>
      </c>
      <c r="O638" s="1097">
        <v>225248</v>
      </c>
      <c r="P638" s="1097">
        <v>151876</v>
      </c>
      <c r="Q638" s="1097">
        <v>265784</v>
      </c>
      <c r="R638" s="1097">
        <v>166058</v>
      </c>
      <c r="S638" s="1097">
        <v>290602</v>
      </c>
      <c r="T638" s="1097">
        <v>178735</v>
      </c>
      <c r="U638" s="1097">
        <v>312786</v>
      </c>
    </row>
    <row r="639" spans="1:21" ht="21.95" customHeight="1">
      <c r="A639" s="1092">
        <v>4</v>
      </c>
      <c r="B639" s="1093" t="s">
        <v>311</v>
      </c>
      <c r="C639" s="1094" t="s">
        <v>371</v>
      </c>
      <c r="D639" s="1094" t="s">
        <v>675</v>
      </c>
      <c r="E639" s="1095" t="s">
        <v>374</v>
      </c>
      <c r="F639">
        <v>2</v>
      </c>
      <c r="G639" s="1096" t="s">
        <v>31</v>
      </c>
      <c r="H639" s="1097">
        <v>63513</v>
      </c>
      <c r="I639" s="1097">
        <v>111148</v>
      </c>
      <c r="J639" s="1097">
        <v>84104</v>
      </c>
      <c r="K639" s="1097">
        <v>147183</v>
      </c>
      <c r="L639" s="1097">
        <v>101366</v>
      </c>
      <c r="M639" s="1097">
        <v>177390</v>
      </c>
      <c r="N639" s="1097">
        <v>123287</v>
      </c>
      <c r="O639" s="1097">
        <v>215753</v>
      </c>
      <c r="P639" s="1097">
        <v>146949</v>
      </c>
      <c r="Q639" s="1097">
        <v>257160</v>
      </c>
      <c r="R639" s="1097">
        <v>162193</v>
      </c>
      <c r="S639" s="1097">
        <v>283837</v>
      </c>
      <c r="T639" s="1097">
        <v>176559</v>
      </c>
      <c r="U639" s="1097">
        <v>308978</v>
      </c>
    </row>
    <row r="640" spans="1:21" ht="21.95" customHeight="1">
      <c r="A640" s="1092">
        <v>4</v>
      </c>
      <c r="B640" s="1093" t="s">
        <v>311</v>
      </c>
      <c r="C640" s="1094" t="s">
        <v>371</v>
      </c>
      <c r="D640" s="1094" t="s">
        <v>675</v>
      </c>
      <c r="E640" s="1095" t="s">
        <v>374</v>
      </c>
      <c r="F640">
        <v>3</v>
      </c>
      <c r="G640" s="1096" t="s">
        <v>58</v>
      </c>
      <c r="H640" s="1097">
        <v>51472</v>
      </c>
      <c r="I640" s="1097">
        <v>90076</v>
      </c>
      <c r="J640" s="1097">
        <v>70990</v>
      </c>
      <c r="K640" s="1097">
        <v>124232</v>
      </c>
      <c r="L640" s="1097">
        <v>89891</v>
      </c>
      <c r="M640" s="1097">
        <v>157310</v>
      </c>
      <c r="N640" s="1097">
        <v>117098</v>
      </c>
      <c r="O640" s="1097">
        <v>204921</v>
      </c>
      <c r="P640" s="1097">
        <v>145921</v>
      </c>
      <c r="Q640" s="1097">
        <v>255361</v>
      </c>
      <c r="R640" s="1097">
        <v>164127</v>
      </c>
      <c r="S640" s="1097">
        <v>287223</v>
      </c>
      <c r="T640" s="1097">
        <v>182043</v>
      </c>
      <c r="U640" s="1097">
        <v>318575</v>
      </c>
    </row>
    <row r="641" spans="1:21" ht="21.95" customHeight="1">
      <c r="A641" s="1092">
        <v>4</v>
      </c>
      <c r="B641" s="1093" t="s">
        <v>311</v>
      </c>
      <c r="C641" s="1094" t="s">
        <v>371</v>
      </c>
      <c r="D641" s="1094" t="s">
        <v>675</v>
      </c>
      <c r="E641" s="1095" t="s">
        <v>374</v>
      </c>
      <c r="F641">
        <v>4</v>
      </c>
      <c r="G641" s="1096" t="s">
        <v>33</v>
      </c>
      <c r="H641" s="1097">
        <v>60632</v>
      </c>
      <c r="I641" s="1097">
        <v>97012</v>
      </c>
      <c r="J641" s="1097">
        <v>84885</v>
      </c>
      <c r="K641" s="1097">
        <v>135817</v>
      </c>
      <c r="L641" s="1097">
        <v>109138</v>
      </c>
      <c r="M641" s="1097">
        <v>174621</v>
      </c>
      <c r="N641" s="1097">
        <v>145518</v>
      </c>
      <c r="O641" s="1097">
        <v>232828</v>
      </c>
      <c r="P641" s="1097">
        <v>181897</v>
      </c>
      <c r="Q641" s="1097">
        <v>291036</v>
      </c>
      <c r="R641" s="1097">
        <v>206150</v>
      </c>
      <c r="S641" s="1097">
        <v>329840</v>
      </c>
      <c r="T641" s="1097">
        <v>230403</v>
      </c>
      <c r="U641" s="1097">
        <v>368645</v>
      </c>
    </row>
    <row r="642" spans="1:21" ht="22.5" customHeight="1">
      <c r="A642" s="1092">
        <v>4</v>
      </c>
      <c r="B642" s="1093" t="s">
        <v>311</v>
      </c>
      <c r="C642" s="1094" t="s">
        <v>371</v>
      </c>
      <c r="D642" s="1094" t="s">
        <v>675</v>
      </c>
      <c r="E642" s="1095" t="s">
        <v>375</v>
      </c>
      <c r="F642">
        <v>1</v>
      </c>
      <c r="G642" s="1096" t="s">
        <v>240</v>
      </c>
      <c r="H642" s="1097">
        <v>69440</v>
      </c>
      <c r="I642" s="1097">
        <v>121520</v>
      </c>
      <c r="J642" s="1097">
        <v>91774</v>
      </c>
      <c r="K642" s="1097">
        <v>160605</v>
      </c>
      <c r="L642" s="1097">
        <v>110416</v>
      </c>
      <c r="M642" s="1097">
        <v>193229</v>
      </c>
      <c r="N642" s="1097">
        <v>133737</v>
      </c>
      <c r="O642" s="1097">
        <v>234039</v>
      </c>
      <c r="P642" s="1097">
        <v>157856</v>
      </c>
      <c r="Q642" s="1097">
        <v>276247</v>
      </c>
      <c r="R642" s="1097">
        <v>172608</v>
      </c>
      <c r="S642" s="1097">
        <v>302063</v>
      </c>
      <c r="T642" s="1097">
        <v>185801</v>
      </c>
      <c r="U642" s="1097">
        <v>325152</v>
      </c>
    </row>
    <row r="643" spans="1:21" ht="21.95" customHeight="1">
      <c r="A643" s="1092">
        <v>4</v>
      </c>
      <c r="B643" s="1093" t="s">
        <v>311</v>
      </c>
      <c r="C643" s="1094" t="s">
        <v>371</v>
      </c>
      <c r="D643" s="1094" t="s">
        <v>675</v>
      </c>
      <c r="E643" s="1095" t="s">
        <v>375</v>
      </c>
      <c r="F643">
        <v>2</v>
      </c>
      <c r="G643" s="1096" t="s">
        <v>31</v>
      </c>
      <c r="H643" s="1097">
        <v>65592</v>
      </c>
      <c r="I643" s="1097">
        <v>114785</v>
      </c>
      <c r="J643" s="1097">
        <v>86958</v>
      </c>
      <c r="K643" s="1097">
        <v>152176</v>
      </c>
      <c r="L643" s="1097">
        <v>104962</v>
      </c>
      <c r="M643" s="1097">
        <v>183683</v>
      </c>
      <c r="N643" s="1097">
        <v>127937</v>
      </c>
      <c r="O643" s="1097">
        <v>223889</v>
      </c>
      <c r="P643" s="1097">
        <v>152588</v>
      </c>
      <c r="Q643" s="1097">
        <v>267029</v>
      </c>
      <c r="R643" s="1097">
        <v>168476</v>
      </c>
      <c r="S643" s="1097">
        <v>294832</v>
      </c>
      <c r="T643" s="1097">
        <v>183475</v>
      </c>
      <c r="U643" s="1097">
        <v>321081</v>
      </c>
    </row>
    <row r="644" spans="1:21" ht="21.95" customHeight="1">
      <c r="A644" s="1092">
        <v>4</v>
      </c>
      <c r="B644" s="1093" t="s">
        <v>311</v>
      </c>
      <c r="C644" s="1094" t="s">
        <v>371</v>
      </c>
      <c r="D644" s="1094" t="s">
        <v>675</v>
      </c>
      <c r="E644" s="1095" t="s">
        <v>375</v>
      </c>
      <c r="F644">
        <v>3</v>
      </c>
      <c r="G644" s="1096" t="s">
        <v>58</v>
      </c>
      <c r="H644" s="1097">
        <v>52961</v>
      </c>
      <c r="I644" s="1097">
        <v>92682</v>
      </c>
      <c r="J644" s="1097">
        <v>73000</v>
      </c>
      <c r="K644" s="1097">
        <v>127751</v>
      </c>
      <c r="L644" s="1097">
        <v>92381</v>
      </c>
      <c r="M644" s="1097">
        <v>161667</v>
      </c>
      <c r="N644" s="1097">
        <v>120227</v>
      </c>
      <c r="O644" s="1097">
        <v>210398</v>
      </c>
      <c r="P644" s="1097">
        <v>149802</v>
      </c>
      <c r="Q644" s="1097">
        <v>262153</v>
      </c>
      <c r="R644" s="1097">
        <v>168439</v>
      </c>
      <c r="S644" s="1097">
        <v>294769</v>
      </c>
      <c r="T644" s="1097">
        <v>186767</v>
      </c>
      <c r="U644" s="1097">
        <v>326842</v>
      </c>
    </row>
    <row r="645" spans="1:21" ht="21.95" customHeight="1">
      <c r="A645" s="1092">
        <v>4</v>
      </c>
      <c r="B645" s="1093" t="s">
        <v>311</v>
      </c>
      <c r="C645" s="1094" t="s">
        <v>371</v>
      </c>
      <c r="D645" s="1094" t="s">
        <v>675</v>
      </c>
      <c r="E645" s="1095" t="s">
        <v>375</v>
      </c>
      <c r="F645">
        <v>4</v>
      </c>
      <c r="G645" s="1096" t="s">
        <v>33</v>
      </c>
      <c r="H645" s="1097">
        <v>62891</v>
      </c>
      <c r="I645" s="1097">
        <v>100626</v>
      </c>
      <c r="J645" s="1097">
        <v>88048</v>
      </c>
      <c r="K645" s="1097">
        <v>140876</v>
      </c>
      <c r="L645" s="1097">
        <v>113204</v>
      </c>
      <c r="M645" s="1097">
        <v>181126</v>
      </c>
      <c r="N645" s="1097">
        <v>150939</v>
      </c>
      <c r="O645" s="1097">
        <v>241502</v>
      </c>
      <c r="P645" s="1097">
        <v>188673</v>
      </c>
      <c r="Q645" s="1097">
        <v>301877</v>
      </c>
      <c r="R645" s="1097">
        <v>213830</v>
      </c>
      <c r="S645" s="1097">
        <v>342128</v>
      </c>
      <c r="T645" s="1097">
        <v>238986</v>
      </c>
      <c r="U645" s="1097">
        <v>382378</v>
      </c>
    </row>
    <row r="646" spans="1:21" ht="22.5" customHeight="1">
      <c r="A646" s="1092">
        <v>4</v>
      </c>
      <c r="B646" s="1093" t="s">
        <v>311</v>
      </c>
      <c r="C646" s="1094" t="s">
        <v>371</v>
      </c>
      <c r="D646" s="1094" t="s">
        <v>675</v>
      </c>
      <c r="E646" s="1095" t="s">
        <v>376</v>
      </c>
      <c r="F646">
        <v>1</v>
      </c>
      <c r="G646" s="1096" t="s">
        <v>240</v>
      </c>
      <c r="H646" s="1097">
        <v>74141</v>
      </c>
      <c r="I646" s="1097">
        <v>129746</v>
      </c>
      <c r="J646" s="1097">
        <v>97793</v>
      </c>
      <c r="K646" s="1097">
        <v>171138</v>
      </c>
      <c r="L646" s="1097">
        <v>117350</v>
      </c>
      <c r="M646" s="1097">
        <v>205362</v>
      </c>
      <c r="N646" s="1097">
        <v>141606</v>
      </c>
      <c r="O646" s="1097">
        <v>247810</v>
      </c>
      <c r="P646" s="1097">
        <v>167036</v>
      </c>
      <c r="Q646" s="1097">
        <v>292313</v>
      </c>
      <c r="R646" s="1097">
        <v>182621</v>
      </c>
      <c r="S646" s="1097">
        <v>319586</v>
      </c>
      <c r="T646" s="1097">
        <v>196544</v>
      </c>
      <c r="U646" s="1097">
        <v>343952</v>
      </c>
    </row>
    <row r="647" spans="1:21" ht="21.95" customHeight="1">
      <c r="A647" s="1092">
        <v>4</v>
      </c>
      <c r="B647" s="1093" t="s">
        <v>311</v>
      </c>
      <c r="C647" s="1094" t="s">
        <v>371</v>
      </c>
      <c r="D647" s="1094" t="s">
        <v>675</v>
      </c>
      <c r="E647" s="1095" t="s">
        <v>376</v>
      </c>
      <c r="F647">
        <v>2</v>
      </c>
      <c r="G647" s="1096" t="s">
        <v>31</v>
      </c>
      <c r="H647" s="1097">
        <v>70292</v>
      </c>
      <c r="I647" s="1097">
        <v>123012</v>
      </c>
      <c r="J647" s="1097">
        <v>92976</v>
      </c>
      <c r="K647" s="1097">
        <v>162708</v>
      </c>
      <c r="L647" s="1097">
        <v>111895</v>
      </c>
      <c r="M647" s="1097">
        <v>195816</v>
      </c>
      <c r="N647" s="1097">
        <v>135806</v>
      </c>
      <c r="O647" s="1097">
        <v>237660</v>
      </c>
      <c r="P647" s="1097">
        <v>161768</v>
      </c>
      <c r="Q647" s="1097">
        <v>283095</v>
      </c>
      <c r="R647" s="1097">
        <v>178489</v>
      </c>
      <c r="S647" s="1097">
        <v>312355</v>
      </c>
      <c r="T647" s="1097">
        <v>194218</v>
      </c>
      <c r="U647" s="1097">
        <v>339881</v>
      </c>
    </row>
    <row r="648" spans="1:21" ht="21.95" customHeight="1">
      <c r="A648" s="1092">
        <v>4</v>
      </c>
      <c r="B648" s="1093" t="s">
        <v>311</v>
      </c>
      <c r="C648" s="1094" t="s">
        <v>371</v>
      </c>
      <c r="D648" s="1094" t="s">
        <v>675</v>
      </c>
      <c r="E648" s="1095" t="s">
        <v>376</v>
      </c>
      <c r="F648">
        <v>3</v>
      </c>
      <c r="G648" s="1096" t="s">
        <v>58</v>
      </c>
      <c r="H648" s="1097">
        <v>57170</v>
      </c>
      <c r="I648" s="1097">
        <v>100047</v>
      </c>
      <c r="J648" s="1097">
        <v>78893</v>
      </c>
      <c r="K648" s="1097">
        <v>138062</v>
      </c>
      <c r="L648" s="1097">
        <v>99957</v>
      </c>
      <c r="M648" s="1097">
        <v>174924</v>
      </c>
      <c r="N648" s="1097">
        <v>130328</v>
      </c>
      <c r="O648" s="1097">
        <v>228074</v>
      </c>
      <c r="P648" s="1097">
        <v>162428</v>
      </c>
      <c r="Q648" s="1097">
        <v>284249</v>
      </c>
      <c r="R648" s="1097">
        <v>182749</v>
      </c>
      <c r="S648" s="1097">
        <v>319811</v>
      </c>
      <c r="T648" s="1097">
        <v>202760</v>
      </c>
      <c r="U648" s="1097">
        <v>354830</v>
      </c>
    </row>
    <row r="649" spans="1:21" ht="21.95" customHeight="1">
      <c r="A649" s="1092">
        <v>4</v>
      </c>
      <c r="B649" s="1093" t="s">
        <v>311</v>
      </c>
      <c r="C649" s="1094" t="s">
        <v>371</v>
      </c>
      <c r="D649" s="1094" t="s">
        <v>675</v>
      </c>
      <c r="E649" s="1095" t="s">
        <v>376</v>
      </c>
      <c r="F649">
        <v>4</v>
      </c>
      <c r="G649" s="1096" t="s">
        <v>33</v>
      </c>
      <c r="H649" s="1097">
        <v>66818</v>
      </c>
      <c r="I649" s="1097">
        <v>106909</v>
      </c>
      <c r="J649" s="1097">
        <v>93545</v>
      </c>
      <c r="K649" s="1097">
        <v>149672</v>
      </c>
      <c r="L649" s="1097">
        <v>120272</v>
      </c>
      <c r="M649" s="1097">
        <v>192436</v>
      </c>
      <c r="N649" s="1097">
        <v>160363</v>
      </c>
      <c r="O649" s="1097">
        <v>256581</v>
      </c>
      <c r="P649" s="1097">
        <v>200454</v>
      </c>
      <c r="Q649" s="1097">
        <v>320726</v>
      </c>
      <c r="R649" s="1097">
        <v>227181</v>
      </c>
      <c r="S649" s="1097">
        <v>363490</v>
      </c>
      <c r="T649" s="1097">
        <v>253908</v>
      </c>
      <c r="U649" s="1097">
        <v>406253</v>
      </c>
    </row>
    <row r="650" spans="1:21" ht="22.5" customHeight="1">
      <c r="A650" s="1092">
        <v>4</v>
      </c>
      <c r="B650" s="1093" t="s">
        <v>311</v>
      </c>
      <c r="C650" s="1094" t="s">
        <v>371</v>
      </c>
      <c r="D650" s="1094" t="s">
        <v>675</v>
      </c>
      <c r="E650" s="1095" t="s">
        <v>377</v>
      </c>
      <c r="F650">
        <v>1</v>
      </c>
      <c r="G650" s="1096" t="s">
        <v>240</v>
      </c>
      <c r="H650" s="1097">
        <v>74775</v>
      </c>
      <c r="I650" s="1097">
        <v>130857</v>
      </c>
      <c r="J650" s="1097">
        <v>98544</v>
      </c>
      <c r="K650" s="1097">
        <v>172452</v>
      </c>
      <c r="L650" s="1097">
        <v>118114</v>
      </c>
      <c r="M650" s="1097">
        <v>206699</v>
      </c>
      <c r="N650" s="1097">
        <v>142292</v>
      </c>
      <c r="O650" s="1097">
        <v>249011</v>
      </c>
      <c r="P650" s="1097">
        <v>167797</v>
      </c>
      <c r="Q650" s="1097">
        <v>293645</v>
      </c>
      <c r="R650" s="1097">
        <v>183441</v>
      </c>
      <c r="S650" s="1097">
        <v>321023</v>
      </c>
      <c r="T650" s="1097">
        <v>197412</v>
      </c>
      <c r="U650" s="1097">
        <v>345470</v>
      </c>
    </row>
    <row r="651" spans="1:21" ht="21.95" customHeight="1">
      <c r="A651" s="1092">
        <v>4</v>
      </c>
      <c r="B651" s="1093" t="s">
        <v>311</v>
      </c>
      <c r="C651" s="1094" t="s">
        <v>371</v>
      </c>
      <c r="D651" s="1094" t="s">
        <v>675</v>
      </c>
      <c r="E651" s="1095" t="s">
        <v>377</v>
      </c>
      <c r="F651">
        <v>2</v>
      </c>
      <c r="G651" s="1096" t="s">
        <v>31</v>
      </c>
      <c r="H651" s="1097">
        <v>71010</v>
      </c>
      <c r="I651" s="1097">
        <v>124267</v>
      </c>
      <c r="J651" s="1097">
        <v>93831</v>
      </c>
      <c r="K651" s="1097">
        <v>164204</v>
      </c>
      <c r="L651" s="1097">
        <v>112776</v>
      </c>
      <c r="M651" s="1097">
        <v>197358</v>
      </c>
      <c r="N651" s="1097">
        <v>136617</v>
      </c>
      <c r="O651" s="1097">
        <v>239080</v>
      </c>
      <c r="P651" s="1097">
        <v>162643</v>
      </c>
      <c r="Q651" s="1097">
        <v>284625</v>
      </c>
      <c r="R651" s="1097">
        <v>179398</v>
      </c>
      <c r="S651" s="1097">
        <v>313947</v>
      </c>
      <c r="T651" s="1097">
        <v>195135</v>
      </c>
      <c r="U651" s="1097">
        <v>341487</v>
      </c>
    </row>
    <row r="652" spans="1:21" ht="21.95" customHeight="1">
      <c r="A652" s="1092">
        <v>4</v>
      </c>
      <c r="B652" s="1093" t="s">
        <v>311</v>
      </c>
      <c r="C652" s="1094" t="s">
        <v>371</v>
      </c>
      <c r="D652" s="1094" t="s">
        <v>675</v>
      </c>
      <c r="E652" s="1095" t="s">
        <v>377</v>
      </c>
      <c r="F652">
        <v>3</v>
      </c>
      <c r="G652" s="1096" t="s">
        <v>58</v>
      </c>
      <c r="H652" s="1097">
        <v>57936</v>
      </c>
      <c r="I652" s="1097">
        <v>101388</v>
      </c>
      <c r="J652" s="1097">
        <v>79990</v>
      </c>
      <c r="K652" s="1097">
        <v>139982</v>
      </c>
      <c r="L652" s="1097">
        <v>101400</v>
      </c>
      <c r="M652" s="1097">
        <v>177449</v>
      </c>
      <c r="N652" s="1097">
        <v>132315</v>
      </c>
      <c r="O652" s="1097">
        <v>231552</v>
      </c>
      <c r="P652" s="1097">
        <v>164922</v>
      </c>
      <c r="Q652" s="1097">
        <v>288614</v>
      </c>
      <c r="R652" s="1097">
        <v>185605</v>
      </c>
      <c r="S652" s="1097">
        <v>324808</v>
      </c>
      <c r="T652" s="1097">
        <v>205983</v>
      </c>
      <c r="U652" s="1097">
        <v>360471</v>
      </c>
    </row>
    <row r="653" spans="1:21" ht="21.95" customHeight="1">
      <c r="A653" s="1092">
        <v>4</v>
      </c>
      <c r="B653" s="1093" t="s">
        <v>311</v>
      </c>
      <c r="C653" s="1094" t="s">
        <v>371</v>
      </c>
      <c r="D653" s="1094" t="s">
        <v>675</v>
      </c>
      <c r="E653" s="1095" t="s">
        <v>377</v>
      </c>
      <c r="F653">
        <v>4</v>
      </c>
      <c r="G653" s="1096" t="s">
        <v>33</v>
      </c>
      <c r="H653" s="1097">
        <v>67243</v>
      </c>
      <c r="I653" s="1097">
        <v>107589</v>
      </c>
      <c r="J653" s="1097">
        <v>94140</v>
      </c>
      <c r="K653" s="1097">
        <v>150625</v>
      </c>
      <c r="L653" s="1097">
        <v>121038</v>
      </c>
      <c r="M653" s="1097">
        <v>193660</v>
      </c>
      <c r="N653" s="1097">
        <v>161384</v>
      </c>
      <c r="O653" s="1097">
        <v>258214</v>
      </c>
      <c r="P653" s="1097">
        <v>201729</v>
      </c>
      <c r="Q653" s="1097">
        <v>322767</v>
      </c>
      <c r="R653" s="1097">
        <v>228627</v>
      </c>
      <c r="S653" s="1097">
        <v>365803</v>
      </c>
      <c r="T653" s="1097">
        <v>255524</v>
      </c>
      <c r="U653" s="1097">
        <v>408838</v>
      </c>
    </row>
    <row r="654" spans="1:21" ht="22.5" customHeight="1">
      <c r="A654" s="1092">
        <v>4</v>
      </c>
      <c r="B654" s="1093" t="s">
        <v>311</v>
      </c>
      <c r="C654" s="1094" t="s">
        <v>371</v>
      </c>
      <c r="D654" s="1094" t="s">
        <v>675</v>
      </c>
      <c r="E654" s="1095" t="s">
        <v>378</v>
      </c>
      <c r="F654">
        <v>1</v>
      </c>
      <c r="G654" s="1096" t="s">
        <v>240</v>
      </c>
      <c r="H654" s="1097">
        <v>75633</v>
      </c>
      <c r="I654" s="1097">
        <v>132358</v>
      </c>
      <c r="J654" s="1097">
        <v>99673</v>
      </c>
      <c r="K654" s="1097">
        <v>174428</v>
      </c>
      <c r="L654" s="1097">
        <v>119465</v>
      </c>
      <c r="M654" s="1097">
        <v>209063</v>
      </c>
      <c r="N654" s="1097">
        <v>143916</v>
      </c>
      <c r="O654" s="1097">
        <v>251854</v>
      </c>
      <c r="P654" s="1097">
        <v>169711</v>
      </c>
      <c r="Q654" s="1097">
        <v>296995</v>
      </c>
      <c r="R654" s="1097">
        <v>185534</v>
      </c>
      <c r="S654" s="1097">
        <v>324685</v>
      </c>
      <c r="T654" s="1097">
        <v>199664</v>
      </c>
      <c r="U654" s="1097">
        <v>349411</v>
      </c>
    </row>
    <row r="655" spans="1:21" ht="21.95" customHeight="1">
      <c r="A655" s="1092">
        <v>4</v>
      </c>
      <c r="B655" s="1093" t="s">
        <v>311</v>
      </c>
      <c r="C655" s="1094" t="s">
        <v>371</v>
      </c>
      <c r="D655" s="1094" t="s">
        <v>675</v>
      </c>
      <c r="E655" s="1095" t="s">
        <v>378</v>
      </c>
      <c r="F655">
        <v>2</v>
      </c>
      <c r="G655" s="1096" t="s">
        <v>31</v>
      </c>
      <c r="H655" s="1097">
        <v>71826</v>
      </c>
      <c r="I655" s="1097">
        <v>125696</v>
      </c>
      <c r="J655" s="1097">
        <v>94908</v>
      </c>
      <c r="K655" s="1097">
        <v>166089</v>
      </c>
      <c r="L655" s="1097">
        <v>114069</v>
      </c>
      <c r="M655" s="1097">
        <v>199620</v>
      </c>
      <c r="N655" s="1097">
        <v>138179</v>
      </c>
      <c r="O655" s="1097">
        <v>241813</v>
      </c>
      <c r="P655" s="1097">
        <v>164501</v>
      </c>
      <c r="Q655" s="1097">
        <v>287876</v>
      </c>
      <c r="R655" s="1097">
        <v>181447</v>
      </c>
      <c r="S655" s="1097">
        <v>317532</v>
      </c>
      <c r="T655" s="1097">
        <v>197362</v>
      </c>
      <c r="U655" s="1097">
        <v>345384</v>
      </c>
    </row>
    <row r="656" spans="1:21" ht="21.95" customHeight="1">
      <c r="A656" s="1092">
        <v>4</v>
      </c>
      <c r="B656" s="1093" t="s">
        <v>311</v>
      </c>
      <c r="C656" s="1094" t="s">
        <v>371</v>
      </c>
      <c r="D656" s="1094" t="s">
        <v>675</v>
      </c>
      <c r="E656" s="1095" t="s">
        <v>378</v>
      </c>
      <c r="F656">
        <v>3</v>
      </c>
      <c r="G656" s="1096" t="s">
        <v>58</v>
      </c>
      <c r="H656" s="1097">
        <v>58605</v>
      </c>
      <c r="I656" s="1097">
        <v>102559</v>
      </c>
      <c r="J656" s="1097">
        <v>80914</v>
      </c>
      <c r="K656" s="1097">
        <v>141600</v>
      </c>
      <c r="L656" s="1097">
        <v>102572</v>
      </c>
      <c r="M656" s="1097">
        <v>179501</v>
      </c>
      <c r="N656" s="1097">
        <v>133847</v>
      </c>
      <c r="O656" s="1097">
        <v>234232</v>
      </c>
      <c r="P656" s="1097">
        <v>166832</v>
      </c>
      <c r="Q656" s="1097">
        <v>291955</v>
      </c>
      <c r="R656" s="1097">
        <v>187754</v>
      </c>
      <c r="S656" s="1097">
        <v>328570</v>
      </c>
      <c r="T656" s="1097">
        <v>208370</v>
      </c>
      <c r="U656" s="1097">
        <v>364647</v>
      </c>
    </row>
    <row r="657" spans="1:21" ht="21.95" customHeight="1">
      <c r="A657" s="1092">
        <v>4</v>
      </c>
      <c r="B657" s="1093" t="s">
        <v>311</v>
      </c>
      <c r="C657" s="1094" t="s">
        <v>371</v>
      </c>
      <c r="D657" s="1094" t="s">
        <v>675</v>
      </c>
      <c r="E657" s="1095" t="s">
        <v>378</v>
      </c>
      <c r="F657">
        <v>4</v>
      </c>
      <c r="G657" s="1096" t="s">
        <v>33</v>
      </c>
      <c r="H657" s="1097">
        <v>68012</v>
      </c>
      <c r="I657" s="1097">
        <v>108820</v>
      </c>
      <c r="J657" s="1097">
        <v>95217</v>
      </c>
      <c r="K657" s="1097">
        <v>152348</v>
      </c>
      <c r="L657" s="1097">
        <v>122422</v>
      </c>
      <c r="M657" s="1097">
        <v>195875</v>
      </c>
      <c r="N657" s="1097">
        <v>163229</v>
      </c>
      <c r="O657" s="1097">
        <v>261167</v>
      </c>
      <c r="P657" s="1097">
        <v>204037</v>
      </c>
      <c r="Q657" s="1097">
        <v>326459</v>
      </c>
      <c r="R657" s="1097">
        <v>231242</v>
      </c>
      <c r="S657" s="1097">
        <v>369987</v>
      </c>
      <c r="T657" s="1097">
        <v>258447</v>
      </c>
      <c r="U657" s="1097">
        <v>413515</v>
      </c>
    </row>
    <row r="658" spans="1:21" ht="22.5" customHeight="1">
      <c r="A658" s="1092">
        <v>4</v>
      </c>
      <c r="B658" s="1093" t="s">
        <v>311</v>
      </c>
      <c r="C658" s="1094" t="s">
        <v>371</v>
      </c>
      <c r="D658" s="1094" t="s">
        <v>675</v>
      </c>
      <c r="E658" s="1095" t="s">
        <v>379</v>
      </c>
      <c r="F658">
        <v>1</v>
      </c>
      <c r="G658" s="1096" t="s">
        <v>240</v>
      </c>
      <c r="H658" s="1097">
        <v>74141</v>
      </c>
      <c r="I658" s="1097">
        <v>129746</v>
      </c>
      <c r="J658" s="1097">
        <v>97793</v>
      </c>
      <c r="K658" s="1097">
        <v>171138</v>
      </c>
      <c r="L658" s="1097">
        <v>117350</v>
      </c>
      <c r="M658" s="1097">
        <v>205362</v>
      </c>
      <c r="N658" s="1097">
        <v>141606</v>
      </c>
      <c r="O658" s="1097">
        <v>247810</v>
      </c>
      <c r="P658" s="1097">
        <v>167036</v>
      </c>
      <c r="Q658" s="1097">
        <v>292313</v>
      </c>
      <c r="R658" s="1097">
        <v>182621</v>
      </c>
      <c r="S658" s="1097">
        <v>319586</v>
      </c>
      <c r="T658" s="1097">
        <v>196544</v>
      </c>
      <c r="U658" s="1097">
        <v>343952</v>
      </c>
    </row>
    <row r="659" spans="1:21" ht="21.95" customHeight="1">
      <c r="A659" s="1092">
        <v>4</v>
      </c>
      <c r="B659" s="1093" t="s">
        <v>311</v>
      </c>
      <c r="C659" s="1094" t="s">
        <v>371</v>
      </c>
      <c r="D659" s="1094" t="s">
        <v>675</v>
      </c>
      <c r="E659" s="1095" t="s">
        <v>379</v>
      </c>
      <c r="F659">
        <v>2</v>
      </c>
      <c r="G659" s="1096" t="s">
        <v>31</v>
      </c>
      <c r="H659" s="1097">
        <v>70292</v>
      </c>
      <c r="I659" s="1097">
        <v>123012</v>
      </c>
      <c r="J659" s="1097">
        <v>92976</v>
      </c>
      <c r="K659" s="1097">
        <v>162708</v>
      </c>
      <c r="L659" s="1097">
        <v>111895</v>
      </c>
      <c r="M659" s="1097">
        <v>195816</v>
      </c>
      <c r="N659" s="1097">
        <v>135806</v>
      </c>
      <c r="O659" s="1097">
        <v>237660</v>
      </c>
      <c r="P659" s="1097">
        <v>161768</v>
      </c>
      <c r="Q659" s="1097">
        <v>283095</v>
      </c>
      <c r="R659" s="1097">
        <v>178489</v>
      </c>
      <c r="S659" s="1097">
        <v>312355</v>
      </c>
      <c r="T659" s="1097">
        <v>194218</v>
      </c>
      <c r="U659" s="1097">
        <v>339881</v>
      </c>
    </row>
    <row r="660" spans="1:21" ht="21.95" customHeight="1">
      <c r="A660" s="1092">
        <v>4</v>
      </c>
      <c r="B660" s="1093" t="s">
        <v>311</v>
      </c>
      <c r="C660" s="1094" t="s">
        <v>371</v>
      </c>
      <c r="D660" s="1094" t="s">
        <v>675</v>
      </c>
      <c r="E660" s="1095" t="s">
        <v>379</v>
      </c>
      <c r="F660">
        <v>3</v>
      </c>
      <c r="G660" s="1096" t="s">
        <v>58</v>
      </c>
      <c r="H660" s="1097">
        <v>57170</v>
      </c>
      <c r="I660" s="1097">
        <v>100047</v>
      </c>
      <c r="J660" s="1097">
        <v>78893</v>
      </c>
      <c r="K660" s="1097">
        <v>138062</v>
      </c>
      <c r="L660" s="1097">
        <v>99957</v>
      </c>
      <c r="M660" s="1097">
        <v>174924</v>
      </c>
      <c r="N660" s="1097">
        <v>130328</v>
      </c>
      <c r="O660" s="1097">
        <v>228074</v>
      </c>
      <c r="P660" s="1097">
        <v>162428</v>
      </c>
      <c r="Q660" s="1097">
        <v>284249</v>
      </c>
      <c r="R660" s="1097">
        <v>182749</v>
      </c>
      <c r="S660" s="1097">
        <v>319811</v>
      </c>
      <c r="T660" s="1097">
        <v>202760</v>
      </c>
      <c r="U660" s="1097">
        <v>354830</v>
      </c>
    </row>
    <row r="661" spans="1:21" ht="21.95" customHeight="1">
      <c r="A661" s="1092">
        <v>4</v>
      </c>
      <c r="B661" s="1093" t="s">
        <v>311</v>
      </c>
      <c r="C661" s="1094" t="s">
        <v>371</v>
      </c>
      <c r="D661" s="1094" t="s">
        <v>675</v>
      </c>
      <c r="E661" s="1095" t="s">
        <v>379</v>
      </c>
      <c r="F661">
        <v>4</v>
      </c>
      <c r="G661" s="1096" t="s">
        <v>33</v>
      </c>
      <c r="H661" s="1097">
        <v>66818</v>
      </c>
      <c r="I661" s="1097">
        <v>106909</v>
      </c>
      <c r="J661" s="1097">
        <v>93545</v>
      </c>
      <c r="K661" s="1097">
        <v>149672</v>
      </c>
      <c r="L661" s="1097">
        <v>120272</v>
      </c>
      <c r="M661" s="1097">
        <v>192436</v>
      </c>
      <c r="N661" s="1097">
        <v>160363</v>
      </c>
      <c r="O661" s="1097">
        <v>256581</v>
      </c>
      <c r="P661" s="1097">
        <v>200454</v>
      </c>
      <c r="Q661" s="1097">
        <v>320726</v>
      </c>
      <c r="R661" s="1097">
        <v>227181</v>
      </c>
      <c r="S661" s="1097">
        <v>363490</v>
      </c>
      <c r="T661" s="1097">
        <v>253908</v>
      </c>
      <c r="U661" s="1097">
        <v>406253</v>
      </c>
    </row>
    <row r="662" spans="1:21" ht="22.5" customHeight="1">
      <c r="A662" s="1092">
        <v>5</v>
      </c>
      <c r="B662" s="1093" t="s">
        <v>380</v>
      </c>
      <c r="C662" s="1094" t="s">
        <v>381</v>
      </c>
      <c r="D662" s="1094" t="s">
        <v>676</v>
      </c>
      <c r="E662" s="1095" t="s">
        <v>382</v>
      </c>
      <c r="F662">
        <v>1</v>
      </c>
      <c r="G662" s="1096" t="s">
        <v>240</v>
      </c>
      <c r="H662" s="1097">
        <v>91432</v>
      </c>
      <c r="I662" s="1097">
        <v>160006</v>
      </c>
      <c r="J662" s="1097">
        <v>120522</v>
      </c>
      <c r="K662" s="1097">
        <v>210913</v>
      </c>
      <c r="L662" s="1097">
        <v>144498</v>
      </c>
      <c r="M662" s="1097">
        <v>252871</v>
      </c>
      <c r="N662" s="1097">
        <v>174150</v>
      </c>
      <c r="O662" s="1097">
        <v>304763</v>
      </c>
      <c r="P662" s="1097">
        <v>205380</v>
      </c>
      <c r="Q662" s="1097">
        <v>359416</v>
      </c>
      <c r="R662" s="1097">
        <v>224532</v>
      </c>
      <c r="S662" s="1097">
        <v>392932</v>
      </c>
      <c r="T662" s="1097">
        <v>241637</v>
      </c>
      <c r="U662" s="1097">
        <v>422864</v>
      </c>
    </row>
    <row r="663" spans="1:21" ht="21.95" customHeight="1">
      <c r="A663" s="1092">
        <v>5</v>
      </c>
      <c r="B663" s="1093" t="s">
        <v>380</v>
      </c>
      <c r="C663" s="1094" t="s">
        <v>381</v>
      </c>
      <c r="D663" s="1094" t="s">
        <v>676</v>
      </c>
      <c r="E663" s="1095" t="s">
        <v>382</v>
      </c>
      <c r="F663">
        <v>2</v>
      </c>
      <c r="G663" s="1096" t="s">
        <v>31</v>
      </c>
      <c r="H663" s="1097">
        <v>86792</v>
      </c>
      <c r="I663" s="1097">
        <v>151886</v>
      </c>
      <c r="J663" s="1097">
        <v>114714</v>
      </c>
      <c r="K663" s="1097">
        <v>200749</v>
      </c>
      <c r="L663" s="1097">
        <v>137921</v>
      </c>
      <c r="M663" s="1097">
        <v>241362</v>
      </c>
      <c r="N663" s="1097">
        <v>167157</v>
      </c>
      <c r="O663" s="1097">
        <v>292525</v>
      </c>
      <c r="P663" s="1097">
        <v>199029</v>
      </c>
      <c r="Q663" s="1097">
        <v>348301</v>
      </c>
      <c r="R663" s="1097">
        <v>219550</v>
      </c>
      <c r="S663" s="1097">
        <v>384213</v>
      </c>
      <c r="T663" s="1097">
        <v>238832</v>
      </c>
      <c r="U663" s="1097">
        <v>417956</v>
      </c>
    </row>
    <row r="664" spans="1:21" ht="21.95" customHeight="1">
      <c r="A664" s="1092">
        <v>5</v>
      </c>
      <c r="B664" s="1093" t="s">
        <v>380</v>
      </c>
      <c r="C664" s="1094" t="s">
        <v>381</v>
      </c>
      <c r="D664" s="1094" t="s">
        <v>676</v>
      </c>
      <c r="E664" s="1095" t="s">
        <v>382</v>
      </c>
      <c r="F664">
        <v>3</v>
      </c>
      <c r="G664" s="1096" t="s">
        <v>58</v>
      </c>
      <c r="H664" s="1097">
        <v>70756</v>
      </c>
      <c r="I664" s="1097">
        <v>123823</v>
      </c>
      <c r="J664" s="1097">
        <v>97678</v>
      </c>
      <c r="K664" s="1097">
        <v>170936</v>
      </c>
      <c r="L664" s="1097">
        <v>123806</v>
      </c>
      <c r="M664" s="1097">
        <v>216660</v>
      </c>
      <c r="N664" s="1097">
        <v>161520</v>
      </c>
      <c r="O664" s="1097">
        <v>282660</v>
      </c>
      <c r="P664" s="1097">
        <v>201319</v>
      </c>
      <c r="Q664" s="1097">
        <v>352308</v>
      </c>
      <c r="R664" s="1097">
        <v>226551</v>
      </c>
      <c r="S664" s="1097">
        <v>396464</v>
      </c>
      <c r="T664" s="1097">
        <v>251408</v>
      </c>
      <c r="U664" s="1097">
        <v>439964</v>
      </c>
    </row>
    <row r="665" spans="1:21" ht="21.95" customHeight="1">
      <c r="A665" s="1092">
        <v>5</v>
      </c>
      <c r="B665" s="1093" t="s">
        <v>380</v>
      </c>
      <c r="C665" s="1094" t="s">
        <v>381</v>
      </c>
      <c r="D665" s="1094" t="s">
        <v>676</v>
      </c>
      <c r="E665" s="1095" t="s">
        <v>382</v>
      </c>
      <c r="F665">
        <v>4</v>
      </c>
      <c r="G665" s="1096" t="s">
        <v>33</v>
      </c>
      <c r="H665" s="1097">
        <v>82267</v>
      </c>
      <c r="I665" s="1097">
        <v>131627</v>
      </c>
      <c r="J665" s="1097">
        <v>115174</v>
      </c>
      <c r="K665" s="1097">
        <v>184278</v>
      </c>
      <c r="L665" s="1097">
        <v>148081</v>
      </c>
      <c r="M665" s="1097">
        <v>236929</v>
      </c>
      <c r="N665" s="1097">
        <v>197441</v>
      </c>
      <c r="O665" s="1097">
        <v>315905</v>
      </c>
      <c r="P665" s="1097">
        <v>246801</v>
      </c>
      <c r="Q665" s="1097">
        <v>394882</v>
      </c>
      <c r="R665" s="1097">
        <v>279708</v>
      </c>
      <c r="S665" s="1097">
        <v>447533</v>
      </c>
      <c r="T665" s="1097">
        <v>312615</v>
      </c>
      <c r="U665" s="1097">
        <v>500183</v>
      </c>
    </row>
    <row r="666" spans="1:21" ht="22.5" customHeight="1">
      <c r="A666" s="1092">
        <v>5</v>
      </c>
      <c r="B666" s="1093" t="s">
        <v>380</v>
      </c>
      <c r="C666" s="1094" t="s">
        <v>381</v>
      </c>
      <c r="D666" s="1094" t="s">
        <v>676</v>
      </c>
      <c r="E666" s="1095" t="s">
        <v>383</v>
      </c>
      <c r="F666">
        <v>1</v>
      </c>
      <c r="G666" s="1096" t="s">
        <v>240</v>
      </c>
      <c r="H666" s="1097">
        <v>106710</v>
      </c>
      <c r="I666" s="1097">
        <v>186742</v>
      </c>
      <c r="J666" s="1097">
        <v>140550</v>
      </c>
      <c r="K666" s="1097">
        <v>245962</v>
      </c>
      <c r="L666" s="1097">
        <v>168334</v>
      </c>
      <c r="M666" s="1097">
        <v>294585</v>
      </c>
      <c r="N666" s="1097">
        <v>202576</v>
      </c>
      <c r="O666" s="1097">
        <v>354508</v>
      </c>
      <c r="P666" s="1097">
        <v>238841</v>
      </c>
      <c r="Q666" s="1097">
        <v>417972</v>
      </c>
      <c r="R666" s="1097">
        <v>261099</v>
      </c>
      <c r="S666" s="1097">
        <v>456923</v>
      </c>
      <c r="T666" s="1097">
        <v>280968</v>
      </c>
      <c r="U666" s="1097">
        <v>491695</v>
      </c>
    </row>
    <row r="667" spans="1:21" ht="21.95" customHeight="1">
      <c r="A667" s="1092">
        <v>5</v>
      </c>
      <c r="B667" s="1093" t="s">
        <v>380</v>
      </c>
      <c r="C667" s="1094" t="s">
        <v>381</v>
      </c>
      <c r="D667" s="1094" t="s">
        <v>676</v>
      </c>
      <c r="E667" s="1095" t="s">
        <v>383</v>
      </c>
      <c r="F667">
        <v>2</v>
      </c>
      <c r="G667" s="1096" t="s">
        <v>31</v>
      </c>
      <c r="H667" s="1097">
        <v>101443</v>
      </c>
      <c r="I667" s="1097">
        <v>177524</v>
      </c>
      <c r="J667" s="1097">
        <v>133957</v>
      </c>
      <c r="K667" s="1097">
        <v>234425</v>
      </c>
      <c r="L667" s="1097">
        <v>160869</v>
      </c>
      <c r="M667" s="1097">
        <v>281520</v>
      </c>
      <c r="N667" s="1097">
        <v>194638</v>
      </c>
      <c r="O667" s="1097">
        <v>340616</v>
      </c>
      <c r="P667" s="1097">
        <v>231632</v>
      </c>
      <c r="Q667" s="1097">
        <v>405355</v>
      </c>
      <c r="R667" s="1097">
        <v>255444</v>
      </c>
      <c r="S667" s="1097">
        <v>447026</v>
      </c>
      <c r="T667" s="1097">
        <v>277785</v>
      </c>
      <c r="U667" s="1097">
        <v>486123</v>
      </c>
    </row>
    <row r="668" spans="1:21" ht="21.95" customHeight="1">
      <c r="A668" s="1092">
        <v>5</v>
      </c>
      <c r="B668" s="1093" t="s">
        <v>380</v>
      </c>
      <c r="C668" s="1094" t="s">
        <v>381</v>
      </c>
      <c r="D668" s="1094" t="s">
        <v>676</v>
      </c>
      <c r="E668" s="1095" t="s">
        <v>383</v>
      </c>
      <c r="F668">
        <v>3</v>
      </c>
      <c r="G668" s="1096" t="s">
        <v>58</v>
      </c>
      <c r="H668" s="1097">
        <v>82934</v>
      </c>
      <c r="I668" s="1097">
        <v>145135</v>
      </c>
      <c r="J668" s="1097">
        <v>114540</v>
      </c>
      <c r="K668" s="1097">
        <v>200446</v>
      </c>
      <c r="L668" s="1097">
        <v>145245</v>
      </c>
      <c r="M668" s="1097">
        <v>254179</v>
      </c>
      <c r="N668" s="1097">
        <v>189626</v>
      </c>
      <c r="O668" s="1097">
        <v>331846</v>
      </c>
      <c r="P668" s="1097">
        <v>236373</v>
      </c>
      <c r="Q668" s="1097">
        <v>413652</v>
      </c>
      <c r="R668" s="1097">
        <v>266061</v>
      </c>
      <c r="S668" s="1097">
        <v>465606</v>
      </c>
      <c r="T668" s="1097">
        <v>295324</v>
      </c>
      <c r="U668" s="1097">
        <v>516817</v>
      </c>
    </row>
    <row r="669" spans="1:21" ht="21.95" customHeight="1">
      <c r="A669" s="1092">
        <v>5</v>
      </c>
      <c r="B669" s="1093" t="s">
        <v>380</v>
      </c>
      <c r="C669" s="1094" t="s">
        <v>381</v>
      </c>
      <c r="D669" s="1094" t="s">
        <v>676</v>
      </c>
      <c r="E669" s="1095" t="s">
        <v>383</v>
      </c>
      <c r="F669">
        <v>4</v>
      </c>
      <c r="G669" s="1096" t="s">
        <v>33</v>
      </c>
      <c r="H669" s="1097">
        <v>95825</v>
      </c>
      <c r="I669" s="1097">
        <v>153320</v>
      </c>
      <c r="J669" s="1097">
        <v>134155</v>
      </c>
      <c r="K669" s="1097">
        <v>214648</v>
      </c>
      <c r="L669" s="1097">
        <v>172485</v>
      </c>
      <c r="M669" s="1097">
        <v>275977</v>
      </c>
      <c r="N669" s="1097">
        <v>229980</v>
      </c>
      <c r="O669" s="1097">
        <v>367969</v>
      </c>
      <c r="P669" s="1097">
        <v>287476</v>
      </c>
      <c r="Q669" s="1097">
        <v>459961</v>
      </c>
      <c r="R669" s="1097">
        <v>325806</v>
      </c>
      <c r="S669" s="1097">
        <v>521289</v>
      </c>
      <c r="T669" s="1097">
        <v>364136</v>
      </c>
      <c r="U669" s="1097">
        <v>582617</v>
      </c>
    </row>
    <row r="670" spans="1:21" ht="22.5" customHeight="1">
      <c r="A670" s="1092">
        <v>5</v>
      </c>
      <c r="B670" s="1093" t="s">
        <v>380</v>
      </c>
      <c r="C670" s="1094" t="s">
        <v>381</v>
      </c>
      <c r="D670" s="1094" t="s">
        <v>676</v>
      </c>
      <c r="E670" s="1095" t="s">
        <v>384</v>
      </c>
      <c r="F670">
        <v>1</v>
      </c>
      <c r="G670" s="1096" t="s">
        <v>240</v>
      </c>
      <c r="H670" s="1097">
        <v>91040</v>
      </c>
      <c r="I670" s="1097">
        <v>159320</v>
      </c>
      <c r="J670" s="1097">
        <v>119989</v>
      </c>
      <c r="K670" s="1097">
        <v>209980</v>
      </c>
      <c r="L670" s="1097">
        <v>143833</v>
      </c>
      <c r="M670" s="1097">
        <v>251708</v>
      </c>
      <c r="N670" s="1097">
        <v>173304</v>
      </c>
      <c r="O670" s="1097">
        <v>303283</v>
      </c>
      <c r="P670" s="1097">
        <v>204374</v>
      </c>
      <c r="Q670" s="1097">
        <v>357654</v>
      </c>
      <c r="R670" s="1097">
        <v>223430</v>
      </c>
      <c r="S670" s="1097">
        <v>391002</v>
      </c>
      <c r="T670" s="1097">
        <v>240447</v>
      </c>
      <c r="U670" s="1097">
        <v>420782</v>
      </c>
    </row>
    <row r="671" spans="1:21" ht="21.95" customHeight="1">
      <c r="A671" s="1092">
        <v>5</v>
      </c>
      <c r="B671" s="1093" t="s">
        <v>380</v>
      </c>
      <c r="C671" s="1094" t="s">
        <v>381</v>
      </c>
      <c r="D671" s="1094" t="s">
        <v>676</v>
      </c>
      <c r="E671" s="1095" t="s">
        <v>384</v>
      </c>
      <c r="F671">
        <v>2</v>
      </c>
      <c r="G671" s="1096" t="s">
        <v>31</v>
      </c>
      <c r="H671" s="1097">
        <v>86442</v>
      </c>
      <c r="I671" s="1097">
        <v>151273</v>
      </c>
      <c r="J671" s="1097">
        <v>114233</v>
      </c>
      <c r="K671" s="1097">
        <v>199908</v>
      </c>
      <c r="L671" s="1097">
        <v>137315</v>
      </c>
      <c r="M671" s="1097">
        <v>240302</v>
      </c>
      <c r="N671" s="1097">
        <v>166374</v>
      </c>
      <c r="O671" s="1097">
        <v>291155</v>
      </c>
      <c r="P671" s="1097">
        <v>198080</v>
      </c>
      <c r="Q671" s="1097">
        <v>346639</v>
      </c>
      <c r="R671" s="1097">
        <v>218492</v>
      </c>
      <c r="S671" s="1097">
        <v>382362</v>
      </c>
      <c r="T671" s="1097">
        <v>237668</v>
      </c>
      <c r="U671" s="1097">
        <v>415918</v>
      </c>
    </row>
    <row r="672" spans="1:21" ht="21.95" customHeight="1">
      <c r="A672" s="1092">
        <v>5</v>
      </c>
      <c r="B672" s="1093" t="s">
        <v>380</v>
      </c>
      <c r="C672" s="1094" t="s">
        <v>381</v>
      </c>
      <c r="D672" s="1094" t="s">
        <v>676</v>
      </c>
      <c r="E672" s="1095" t="s">
        <v>384</v>
      </c>
      <c r="F672">
        <v>3</v>
      </c>
      <c r="G672" s="1096" t="s">
        <v>58</v>
      </c>
      <c r="H672" s="1097">
        <v>70505</v>
      </c>
      <c r="I672" s="1097">
        <v>123385</v>
      </c>
      <c r="J672" s="1097">
        <v>97339</v>
      </c>
      <c r="K672" s="1097">
        <v>170344</v>
      </c>
      <c r="L672" s="1097">
        <v>123386</v>
      </c>
      <c r="M672" s="1097">
        <v>215926</v>
      </c>
      <c r="N672" s="1097">
        <v>160993</v>
      </c>
      <c r="O672" s="1097">
        <v>281738</v>
      </c>
      <c r="P672" s="1097">
        <v>200665</v>
      </c>
      <c r="Q672" s="1097">
        <v>351164</v>
      </c>
      <c r="R672" s="1097">
        <v>225825</v>
      </c>
      <c r="S672" s="1097">
        <v>395193</v>
      </c>
      <c r="T672" s="1097">
        <v>250613</v>
      </c>
      <c r="U672" s="1097">
        <v>438572</v>
      </c>
    </row>
    <row r="673" spans="1:21" ht="21.95" customHeight="1">
      <c r="A673" s="1092">
        <v>5</v>
      </c>
      <c r="B673" s="1093" t="s">
        <v>380</v>
      </c>
      <c r="C673" s="1094" t="s">
        <v>381</v>
      </c>
      <c r="D673" s="1094" t="s">
        <v>676</v>
      </c>
      <c r="E673" s="1095" t="s">
        <v>384</v>
      </c>
      <c r="F673">
        <v>4</v>
      </c>
      <c r="G673" s="1096" t="s">
        <v>33</v>
      </c>
      <c r="H673" s="1097">
        <v>81887</v>
      </c>
      <c r="I673" s="1097">
        <v>131019</v>
      </c>
      <c r="J673" s="1097">
        <v>114641</v>
      </c>
      <c r="K673" s="1097">
        <v>183426</v>
      </c>
      <c r="L673" s="1097">
        <v>147396</v>
      </c>
      <c r="M673" s="1097">
        <v>235834</v>
      </c>
      <c r="N673" s="1097">
        <v>196528</v>
      </c>
      <c r="O673" s="1097">
        <v>314445</v>
      </c>
      <c r="P673" s="1097">
        <v>245660</v>
      </c>
      <c r="Q673" s="1097">
        <v>393056</v>
      </c>
      <c r="R673" s="1097">
        <v>278415</v>
      </c>
      <c r="S673" s="1097">
        <v>445464</v>
      </c>
      <c r="T673" s="1097">
        <v>311170</v>
      </c>
      <c r="U673" s="1097">
        <v>497871</v>
      </c>
    </row>
    <row r="674" spans="1:21" ht="22.5" customHeight="1">
      <c r="A674" s="1092">
        <v>5</v>
      </c>
      <c r="B674" s="1093" t="s">
        <v>380</v>
      </c>
      <c r="C674" s="1094" t="s">
        <v>381</v>
      </c>
      <c r="D674" s="1094" t="s">
        <v>676</v>
      </c>
      <c r="E674" s="1095" t="s">
        <v>385</v>
      </c>
      <c r="F674">
        <v>1</v>
      </c>
      <c r="G674" s="1096" t="s">
        <v>240</v>
      </c>
      <c r="H674" s="1097">
        <v>90570</v>
      </c>
      <c r="I674" s="1097">
        <v>158498</v>
      </c>
      <c r="J674" s="1097">
        <v>119200</v>
      </c>
      <c r="K674" s="1097">
        <v>208600</v>
      </c>
      <c r="L674" s="1097">
        <v>142618</v>
      </c>
      <c r="M674" s="1097">
        <v>249582</v>
      </c>
      <c r="N674" s="1097">
        <v>171377</v>
      </c>
      <c r="O674" s="1097">
        <v>299910</v>
      </c>
      <c r="P674" s="1097">
        <v>202006</v>
      </c>
      <c r="Q674" s="1097">
        <v>353510</v>
      </c>
      <c r="R674" s="1097">
        <v>220819</v>
      </c>
      <c r="S674" s="1097">
        <v>386433</v>
      </c>
      <c r="T674" s="1097">
        <v>237606</v>
      </c>
      <c r="U674" s="1097">
        <v>415810</v>
      </c>
    </row>
    <row r="675" spans="1:21" ht="21.95" customHeight="1">
      <c r="A675" s="1092">
        <v>5</v>
      </c>
      <c r="B675" s="1093" t="s">
        <v>380</v>
      </c>
      <c r="C675" s="1094" t="s">
        <v>381</v>
      </c>
      <c r="D675" s="1094" t="s">
        <v>676</v>
      </c>
      <c r="E675" s="1095" t="s">
        <v>385</v>
      </c>
      <c r="F675">
        <v>2</v>
      </c>
      <c r="G675" s="1096" t="s">
        <v>31</v>
      </c>
      <c r="H675" s="1097">
        <v>86223</v>
      </c>
      <c r="I675" s="1097">
        <v>150889</v>
      </c>
      <c r="J675" s="1097">
        <v>113759</v>
      </c>
      <c r="K675" s="1097">
        <v>199078</v>
      </c>
      <c r="L675" s="1097">
        <v>136456</v>
      </c>
      <c r="M675" s="1097">
        <v>238798</v>
      </c>
      <c r="N675" s="1097">
        <v>164825</v>
      </c>
      <c r="O675" s="1097">
        <v>288444</v>
      </c>
      <c r="P675" s="1097">
        <v>196055</v>
      </c>
      <c r="Q675" s="1097">
        <v>343096</v>
      </c>
      <c r="R675" s="1097">
        <v>216151</v>
      </c>
      <c r="S675" s="1097">
        <v>378264</v>
      </c>
      <c r="T675" s="1097">
        <v>234978</v>
      </c>
      <c r="U675" s="1097">
        <v>411211</v>
      </c>
    </row>
    <row r="676" spans="1:21" ht="21.95" customHeight="1">
      <c r="A676" s="1092">
        <v>5</v>
      </c>
      <c r="B676" s="1093" t="s">
        <v>380</v>
      </c>
      <c r="C676" s="1094" t="s">
        <v>381</v>
      </c>
      <c r="D676" s="1094" t="s">
        <v>676</v>
      </c>
      <c r="E676" s="1095" t="s">
        <v>385</v>
      </c>
      <c r="F676">
        <v>3</v>
      </c>
      <c r="G676" s="1096" t="s">
        <v>58</v>
      </c>
      <c r="H676" s="1097">
        <v>70685</v>
      </c>
      <c r="I676" s="1097">
        <v>123698</v>
      </c>
      <c r="J676" s="1097">
        <v>97665</v>
      </c>
      <c r="K676" s="1097">
        <v>170914</v>
      </c>
      <c r="L676" s="1097">
        <v>123901</v>
      </c>
      <c r="M676" s="1097">
        <v>216827</v>
      </c>
      <c r="N676" s="1097">
        <v>161872</v>
      </c>
      <c r="O676" s="1097">
        <v>283276</v>
      </c>
      <c r="P676" s="1097">
        <v>201795</v>
      </c>
      <c r="Q676" s="1097">
        <v>353142</v>
      </c>
      <c r="R676" s="1097">
        <v>227192</v>
      </c>
      <c r="S676" s="1097">
        <v>397586</v>
      </c>
      <c r="T676" s="1097">
        <v>252238</v>
      </c>
      <c r="U676" s="1097">
        <v>441417</v>
      </c>
    </row>
    <row r="677" spans="1:21" ht="21.95" customHeight="1">
      <c r="A677" s="1092">
        <v>5</v>
      </c>
      <c r="B677" s="1093" t="s">
        <v>380</v>
      </c>
      <c r="C677" s="1094" t="s">
        <v>381</v>
      </c>
      <c r="D677" s="1094" t="s">
        <v>676</v>
      </c>
      <c r="E677" s="1095" t="s">
        <v>385</v>
      </c>
      <c r="F677">
        <v>4</v>
      </c>
      <c r="G677" s="1096" t="s">
        <v>33</v>
      </c>
      <c r="H677" s="1097">
        <v>81176</v>
      </c>
      <c r="I677" s="1097">
        <v>129881</v>
      </c>
      <c r="J677" s="1097">
        <v>113646</v>
      </c>
      <c r="K677" s="1097">
        <v>181833</v>
      </c>
      <c r="L677" s="1097">
        <v>146116</v>
      </c>
      <c r="M677" s="1097">
        <v>233786</v>
      </c>
      <c r="N677" s="1097">
        <v>194822</v>
      </c>
      <c r="O677" s="1097">
        <v>311715</v>
      </c>
      <c r="P677" s="1097">
        <v>243527</v>
      </c>
      <c r="Q677" s="1097">
        <v>389643</v>
      </c>
      <c r="R677" s="1097">
        <v>275997</v>
      </c>
      <c r="S677" s="1097">
        <v>441596</v>
      </c>
      <c r="T677" s="1097">
        <v>308468</v>
      </c>
      <c r="U677" s="1097">
        <v>493548</v>
      </c>
    </row>
    <row r="678" spans="1:21" ht="22.5" customHeight="1">
      <c r="A678" s="1092">
        <v>5</v>
      </c>
      <c r="B678" s="1093" t="s">
        <v>380</v>
      </c>
      <c r="C678" s="1094" t="s">
        <v>381</v>
      </c>
      <c r="D678" s="1094" t="s">
        <v>676</v>
      </c>
      <c r="E678" s="1095" t="s">
        <v>386</v>
      </c>
      <c r="F678">
        <v>1</v>
      </c>
      <c r="G678" s="1096" t="s">
        <v>240</v>
      </c>
      <c r="H678" s="1097">
        <v>91510</v>
      </c>
      <c r="I678" s="1097">
        <v>160143</v>
      </c>
      <c r="J678" s="1097">
        <v>120591</v>
      </c>
      <c r="K678" s="1097">
        <v>211034</v>
      </c>
      <c r="L678" s="1097">
        <v>144526</v>
      </c>
      <c r="M678" s="1097">
        <v>252921</v>
      </c>
      <c r="N678" s="1097">
        <v>174091</v>
      </c>
      <c r="O678" s="1097">
        <v>304660</v>
      </c>
      <c r="P678" s="1097">
        <v>205292</v>
      </c>
      <c r="Q678" s="1097">
        <v>359260</v>
      </c>
      <c r="R678" s="1097">
        <v>224431</v>
      </c>
      <c r="S678" s="1097">
        <v>392754</v>
      </c>
      <c r="T678" s="1097">
        <v>241521</v>
      </c>
      <c r="U678" s="1097">
        <v>422662</v>
      </c>
    </row>
    <row r="679" spans="1:21" ht="21.95" customHeight="1">
      <c r="A679" s="1092">
        <v>5</v>
      </c>
      <c r="B679" s="1093" t="s">
        <v>380</v>
      </c>
      <c r="C679" s="1094" t="s">
        <v>381</v>
      </c>
      <c r="D679" s="1094" t="s">
        <v>676</v>
      </c>
      <c r="E679" s="1095" t="s">
        <v>386</v>
      </c>
      <c r="F679">
        <v>2</v>
      </c>
      <c r="G679" s="1096" t="s">
        <v>31</v>
      </c>
      <c r="H679" s="1097">
        <v>86912</v>
      </c>
      <c r="I679" s="1097">
        <v>152096</v>
      </c>
      <c r="J679" s="1097">
        <v>114835</v>
      </c>
      <c r="K679" s="1097">
        <v>200962</v>
      </c>
      <c r="L679" s="1097">
        <v>138009</v>
      </c>
      <c r="M679" s="1097">
        <v>241515</v>
      </c>
      <c r="N679" s="1097">
        <v>167161</v>
      </c>
      <c r="O679" s="1097">
        <v>292532</v>
      </c>
      <c r="P679" s="1097">
        <v>198998</v>
      </c>
      <c r="Q679" s="1097">
        <v>348246</v>
      </c>
      <c r="R679" s="1097">
        <v>219494</v>
      </c>
      <c r="S679" s="1097">
        <v>384114</v>
      </c>
      <c r="T679" s="1097">
        <v>238742</v>
      </c>
      <c r="U679" s="1097">
        <v>417798</v>
      </c>
    </row>
    <row r="680" spans="1:21" ht="21.95" customHeight="1">
      <c r="A680" s="1092">
        <v>5</v>
      </c>
      <c r="B680" s="1093" t="s">
        <v>380</v>
      </c>
      <c r="C680" s="1094" t="s">
        <v>381</v>
      </c>
      <c r="D680" s="1094" t="s">
        <v>676</v>
      </c>
      <c r="E680" s="1095" t="s">
        <v>386</v>
      </c>
      <c r="F680">
        <v>3</v>
      </c>
      <c r="G680" s="1096" t="s">
        <v>58</v>
      </c>
      <c r="H680" s="1097">
        <v>70926</v>
      </c>
      <c r="I680" s="1097">
        <v>124121</v>
      </c>
      <c r="J680" s="1097">
        <v>97929</v>
      </c>
      <c r="K680" s="1097">
        <v>171375</v>
      </c>
      <c r="L680" s="1097">
        <v>124144</v>
      </c>
      <c r="M680" s="1097">
        <v>217252</v>
      </c>
      <c r="N680" s="1097">
        <v>162003</v>
      </c>
      <c r="O680" s="1097">
        <v>283506</v>
      </c>
      <c r="P680" s="1097">
        <v>201928</v>
      </c>
      <c r="Q680" s="1097">
        <v>353374</v>
      </c>
      <c r="R680" s="1097">
        <v>227256</v>
      </c>
      <c r="S680" s="1097">
        <v>397697</v>
      </c>
      <c r="T680" s="1097">
        <v>252212</v>
      </c>
      <c r="U680" s="1097">
        <v>441371</v>
      </c>
    </row>
    <row r="681" spans="1:21" ht="21.95" customHeight="1">
      <c r="A681" s="1092">
        <v>5</v>
      </c>
      <c r="B681" s="1093" t="s">
        <v>380</v>
      </c>
      <c r="C681" s="1094" t="s">
        <v>381</v>
      </c>
      <c r="D681" s="1094" t="s">
        <v>676</v>
      </c>
      <c r="E681" s="1095" t="s">
        <v>386</v>
      </c>
      <c r="F681">
        <v>4</v>
      </c>
      <c r="G681" s="1096" t="s">
        <v>33</v>
      </c>
      <c r="H681" s="1097">
        <v>82279</v>
      </c>
      <c r="I681" s="1097">
        <v>131647</v>
      </c>
      <c r="J681" s="1097">
        <v>115191</v>
      </c>
      <c r="K681" s="1097">
        <v>184306</v>
      </c>
      <c r="L681" s="1097">
        <v>148103</v>
      </c>
      <c r="M681" s="1097">
        <v>236965</v>
      </c>
      <c r="N681" s="1097">
        <v>197471</v>
      </c>
      <c r="O681" s="1097">
        <v>315953</v>
      </c>
      <c r="P681" s="1097">
        <v>246838</v>
      </c>
      <c r="Q681" s="1097">
        <v>394941</v>
      </c>
      <c r="R681" s="1097">
        <v>279750</v>
      </c>
      <c r="S681" s="1097">
        <v>447600</v>
      </c>
      <c r="T681" s="1097">
        <v>312662</v>
      </c>
      <c r="U681" s="1097">
        <v>500259</v>
      </c>
    </row>
    <row r="682" spans="1:21" ht="22.5" customHeight="1">
      <c r="A682" s="1092">
        <v>5</v>
      </c>
      <c r="B682" s="1093" t="s">
        <v>380</v>
      </c>
      <c r="C682" s="1094" t="s">
        <v>387</v>
      </c>
      <c r="D682" s="1094" t="s">
        <v>677</v>
      </c>
      <c r="E682" s="1095" t="s">
        <v>388</v>
      </c>
      <c r="F682">
        <v>1</v>
      </c>
      <c r="G682" s="1096" t="s">
        <v>240</v>
      </c>
      <c r="H682" s="1097">
        <v>82579</v>
      </c>
      <c r="I682" s="1097">
        <v>144512</v>
      </c>
      <c r="J682" s="1097">
        <v>108781</v>
      </c>
      <c r="K682" s="1097">
        <v>190367</v>
      </c>
      <c r="L682" s="1097">
        <v>130310</v>
      </c>
      <c r="M682" s="1097">
        <v>228043</v>
      </c>
      <c r="N682" s="1097">
        <v>156859</v>
      </c>
      <c r="O682" s="1097">
        <v>274504</v>
      </c>
      <c r="P682" s="1097">
        <v>184949</v>
      </c>
      <c r="Q682" s="1097">
        <v>323661</v>
      </c>
      <c r="R682" s="1097">
        <v>202187</v>
      </c>
      <c r="S682" s="1097">
        <v>353827</v>
      </c>
      <c r="T682" s="1097">
        <v>217576</v>
      </c>
      <c r="U682" s="1097">
        <v>380758</v>
      </c>
    </row>
    <row r="683" spans="1:21" ht="21.95" customHeight="1">
      <c r="A683" s="1092">
        <v>5</v>
      </c>
      <c r="B683" s="1093" t="s">
        <v>380</v>
      </c>
      <c r="C683" s="1094" t="s">
        <v>387</v>
      </c>
      <c r="D683" s="1094" t="s">
        <v>677</v>
      </c>
      <c r="E683" s="1095" t="s">
        <v>388</v>
      </c>
      <c r="F683">
        <v>2</v>
      </c>
      <c r="G683" s="1096" t="s">
        <v>31</v>
      </c>
      <c r="H683" s="1097">
        <v>78482</v>
      </c>
      <c r="I683" s="1097">
        <v>137343</v>
      </c>
      <c r="J683" s="1097">
        <v>103654</v>
      </c>
      <c r="K683" s="1097">
        <v>181394</v>
      </c>
      <c r="L683" s="1097">
        <v>124504</v>
      </c>
      <c r="M683" s="1097">
        <v>217882</v>
      </c>
      <c r="N683" s="1097">
        <v>150685</v>
      </c>
      <c r="O683" s="1097">
        <v>263699</v>
      </c>
      <c r="P683" s="1097">
        <v>179342</v>
      </c>
      <c r="Q683" s="1097">
        <v>313848</v>
      </c>
      <c r="R683" s="1097">
        <v>197788</v>
      </c>
      <c r="S683" s="1097">
        <v>346129</v>
      </c>
      <c r="T683" s="1097">
        <v>215100</v>
      </c>
      <c r="U683" s="1097">
        <v>376424</v>
      </c>
    </row>
    <row r="684" spans="1:21" ht="21.95" customHeight="1">
      <c r="A684" s="1092">
        <v>5</v>
      </c>
      <c r="B684" s="1093" t="s">
        <v>380</v>
      </c>
      <c r="C684" s="1094" t="s">
        <v>387</v>
      </c>
      <c r="D684" s="1094" t="s">
        <v>677</v>
      </c>
      <c r="E684" s="1095" t="s">
        <v>388</v>
      </c>
      <c r="F684">
        <v>3</v>
      </c>
      <c r="G684" s="1096" t="s">
        <v>58</v>
      </c>
      <c r="H684" s="1097">
        <v>64130</v>
      </c>
      <c r="I684" s="1097">
        <v>112228</v>
      </c>
      <c r="J684" s="1097">
        <v>88563</v>
      </c>
      <c r="K684" s="1097">
        <v>154985</v>
      </c>
      <c r="L684" s="1097">
        <v>112295</v>
      </c>
      <c r="M684" s="1097">
        <v>196517</v>
      </c>
      <c r="N684" s="1097">
        <v>146589</v>
      </c>
      <c r="O684" s="1097">
        <v>256531</v>
      </c>
      <c r="P684" s="1097">
        <v>182723</v>
      </c>
      <c r="Q684" s="1097">
        <v>319765</v>
      </c>
      <c r="R684" s="1097">
        <v>205664</v>
      </c>
      <c r="S684" s="1097">
        <v>359912</v>
      </c>
      <c r="T684" s="1097">
        <v>228275</v>
      </c>
      <c r="U684" s="1097">
        <v>399481</v>
      </c>
    </row>
    <row r="685" spans="1:21" ht="21.95" customHeight="1">
      <c r="A685" s="1092">
        <v>5</v>
      </c>
      <c r="B685" s="1093" t="s">
        <v>380</v>
      </c>
      <c r="C685" s="1094" t="s">
        <v>387</v>
      </c>
      <c r="D685" s="1094" t="s">
        <v>677</v>
      </c>
      <c r="E685" s="1095" t="s">
        <v>388</v>
      </c>
      <c r="F685">
        <v>4</v>
      </c>
      <c r="G685" s="1096" t="s">
        <v>33</v>
      </c>
      <c r="H685" s="1097">
        <v>74182</v>
      </c>
      <c r="I685" s="1097">
        <v>118691</v>
      </c>
      <c r="J685" s="1097">
        <v>103854</v>
      </c>
      <c r="K685" s="1097">
        <v>166167</v>
      </c>
      <c r="L685" s="1097">
        <v>133527</v>
      </c>
      <c r="M685" s="1097">
        <v>213643</v>
      </c>
      <c r="N685" s="1097">
        <v>178036</v>
      </c>
      <c r="O685" s="1097">
        <v>284858</v>
      </c>
      <c r="P685" s="1097">
        <v>222545</v>
      </c>
      <c r="Q685" s="1097">
        <v>356072</v>
      </c>
      <c r="R685" s="1097">
        <v>252218</v>
      </c>
      <c r="S685" s="1097">
        <v>403548</v>
      </c>
      <c r="T685" s="1097">
        <v>281890</v>
      </c>
      <c r="U685" s="1097">
        <v>451024</v>
      </c>
    </row>
    <row r="686" spans="1:21" ht="22.5" customHeight="1">
      <c r="A686" s="1092">
        <v>5</v>
      </c>
      <c r="B686" s="1093" t="s">
        <v>380</v>
      </c>
      <c r="C686" s="1094" t="s">
        <v>387</v>
      </c>
      <c r="D686" s="1094" t="s">
        <v>677</v>
      </c>
      <c r="E686" s="1095" t="s">
        <v>389</v>
      </c>
      <c r="F686">
        <v>1</v>
      </c>
      <c r="G686" s="1096" t="s">
        <v>240</v>
      </c>
      <c r="H686" s="1097">
        <v>81560</v>
      </c>
      <c r="I686" s="1097">
        <v>142730</v>
      </c>
      <c r="J686" s="1097">
        <v>107508</v>
      </c>
      <c r="K686" s="1097">
        <v>188140</v>
      </c>
      <c r="L686" s="1097">
        <v>128895</v>
      </c>
      <c r="M686" s="1097">
        <v>225567</v>
      </c>
      <c r="N686" s="1097">
        <v>155344</v>
      </c>
      <c r="O686" s="1097">
        <v>271853</v>
      </c>
      <c r="P686" s="1097">
        <v>183202</v>
      </c>
      <c r="Q686" s="1097">
        <v>320603</v>
      </c>
      <c r="R686" s="1097">
        <v>200286</v>
      </c>
      <c r="S686" s="1097">
        <v>350500</v>
      </c>
      <c r="T686" s="1097">
        <v>215543</v>
      </c>
      <c r="U686" s="1097">
        <v>377200</v>
      </c>
    </row>
    <row r="687" spans="1:21" ht="21.95" customHeight="1">
      <c r="A687" s="1092">
        <v>5</v>
      </c>
      <c r="B687" s="1093" t="s">
        <v>380</v>
      </c>
      <c r="C687" s="1094" t="s">
        <v>387</v>
      </c>
      <c r="D687" s="1094" t="s">
        <v>677</v>
      </c>
      <c r="E687" s="1095" t="s">
        <v>389</v>
      </c>
      <c r="F687">
        <v>2</v>
      </c>
      <c r="G687" s="1096" t="s">
        <v>31</v>
      </c>
      <c r="H687" s="1097">
        <v>77422</v>
      </c>
      <c r="I687" s="1097">
        <v>135488</v>
      </c>
      <c r="J687" s="1097">
        <v>102329</v>
      </c>
      <c r="K687" s="1097">
        <v>179075</v>
      </c>
      <c r="L687" s="1097">
        <v>123029</v>
      </c>
      <c r="M687" s="1097">
        <v>215301</v>
      </c>
      <c r="N687" s="1097">
        <v>149107</v>
      </c>
      <c r="O687" s="1097">
        <v>260938</v>
      </c>
      <c r="P687" s="1097">
        <v>177537</v>
      </c>
      <c r="Q687" s="1097">
        <v>310690</v>
      </c>
      <c r="R687" s="1097">
        <v>195842</v>
      </c>
      <c r="S687" s="1097">
        <v>342724</v>
      </c>
      <c r="T687" s="1097">
        <v>213041</v>
      </c>
      <c r="U687" s="1097">
        <v>372822</v>
      </c>
    </row>
    <row r="688" spans="1:21" ht="21.95" customHeight="1">
      <c r="A688" s="1092">
        <v>5</v>
      </c>
      <c r="B688" s="1093" t="s">
        <v>380</v>
      </c>
      <c r="C688" s="1094" t="s">
        <v>387</v>
      </c>
      <c r="D688" s="1094" t="s">
        <v>677</v>
      </c>
      <c r="E688" s="1095" t="s">
        <v>389</v>
      </c>
      <c r="F688">
        <v>3</v>
      </c>
      <c r="G688" s="1096" t="s">
        <v>58</v>
      </c>
      <c r="H688" s="1097">
        <v>63118</v>
      </c>
      <c r="I688" s="1097">
        <v>110457</v>
      </c>
      <c r="J688" s="1097">
        <v>87134</v>
      </c>
      <c r="K688" s="1097">
        <v>152484</v>
      </c>
      <c r="L688" s="1097">
        <v>110442</v>
      </c>
      <c r="M688" s="1097">
        <v>193273</v>
      </c>
      <c r="N688" s="1097">
        <v>144086</v>
      </c>
      <c r="O688" s="1097">
        <v>252150</v>
      </c>
      <c r="P688" s="1097">
        <v>179589</v>
      </c>
      <c r="Q688" s="1097">
        <v>314280</v>
      </c>
      <c r="R688" s="1097">
        <v>202097</v>
      </c>
      <c r="S688" s="1097">
        <v>353670</v>
      </c>
      <c r="T688" s="1097">
        <v>224272</v>
      </c>
      <c r="U688" s="1097">
        <v>392476</v>
      </c>
    </row>
    <row r="689" spans="1:21" ht="21.95" customHeight="1">
      <c r="A689" s="1092">
        <v>5</v>
      </c>
      <c r="B689" s="1093" t="s">
        <v>380</v>
      </c>
      <c r="C689" s="1094" t="s">
        <v>387</v>
      </c>
      <c r="D689" s="1094" t="s">
        <v>677</v>
      </c>
      <c r="E689" s="1095" t="s">
        <v>389</v>
      </c>
      <c r="F689">
        <v>4</v>
      </c>
      <c r="G689" s="1096" t="s">
        <v>33</v>
      </c>
      <c r="H689" s="1097">
        <v>73384</v>
      </c>
      <c r="I689" s="1097">
        <v>117414</v>
      </c>
      <c r="J689" s="1097">
        <v>102737</v>
      </c>
      <c r="K689" s="1097">
        <v>164380</v>
      </c>
      <c r="L689" s="1097">
        <v>132091</v>
      </c>
      <c r="M689" s="1097">
        <v>211346</v>
      </c>
      <c r="N689" s="1097">
        <v>176121</v>
      </c>
      <c r="O689" s="1097">
        <v>281794</v>
      </c>
      <c r="P689" s="1097">
        <v>220152</v>
      </c>
      <c r="Q689" s="1097">
        <v>352243</v>
      </c>
      <c r="R689" s="1097">
        <v>249505</v>
      </c>
      <c r="S689" s="1097">
        <v>399208</v>
      </c>
      <c r="T689" s="1097">
        <v>278859</v>
      </c>
      <c r="U689" s="1097">
        <v>446174</v>
      </c>
    </row>
    <row r="690" spans="1:21" ht="22.5" customHeight="1">
      <c r="A690" s="1092">
        <v>5</v>
      </c>
      <c r="B690" s="1093" t="s">
        <v>380</v>
      </c>
      <c r="C690" s="1094" t="s">
        <v>387</v>
      </c>
      <c r="D690" s="1094" t="s">
        <v>677</v>
      </c>
      <c r="E690" s="1095" t="s">
        <v>390</v>
      </c>
      <c r="F690">
        <v>1</v>
      </c>
      <c r="G690" s="1096" t="s">
        <v>240</v>
      </c>
      <c r="H690" s="1097">
        <v>79836</v>
      </c>
      <c r="I690" s="1097">
        <v>139714</v>
      </c>
      <c r="J690" s="1097">
        <v>105239</v>
      </c>
      <c r="K690" s="1097">
        <v>184169</v>
      </c>
      <c r="L690" s="1097">
        <v>126179</v>
      </c>
      <c r="M690" s="1097">
        <v>220814</v>
      </c>
      <c r="N690" s="1097">
        <v>152079</v>
      </c>
      <c r="O690" s="1097">
        <v>266138</v>
      </c>
      <c r="P690" s="1097">
        <v>179352</v>
      </c>
      <c r="Q690" s="1097">
        <v>313867</v>
      </c>
      <c r="R690" s="1097">
        <v>196078</v>
      </c>
      <c r="S690" s="1097">
        <v>343136</v>
      </c>
      <c r="T690" s="1097">
        <v>211015</v>
      </c>
      <c r="U690" s="1097">
        <v>369276</v>
      </c>
    </row>
    <row r="691" spans="1:21" ht="21.95" customHeight="1">
      <c r="A691" s="1092">
        <v>5</v>
      </c>
      <c r="B691" s="1093" t="s">
        <v>380</v>
      </c>
      <c r="C691" s="1094" t="s">
        <v>387</v>
      </c>
      <c r="D691" s="1094" t="s">
        <v>677</v>
      </c>
      <c r="E691" s="1095" t="s">
        <v>390</v>
      </c>
      <c r="F691">
        <v>2</v>
      </c>
      <c r="G691" s="1096" t="s">
        <v>31</v>
      </c>
      <c r="H691" s="1097">
        <v>75782</v>
      </c>
      <c r="I691" s="1097">
        <v>132618</v>
      </c>
      <c r="J691" s="1097">
        <v>100164</v>
      </c>
      <c r="K691" s="1097">
        <v>175287</v>
      </c>
      <c r="L691" s="1097">
        <v>120432</v>
      </c>
      <c r="M691" s="1097">
        <v>210756</v>
      </c>
      <c r="N691" s="1097">
        <v>145968</v>
      </c>
      <c r="O691" s="1097">
        <v>255444</v>
      </c>
      <c r="P691" s="1097">
        <v>173802</v>
      </c>
      <c r="Q691" s="1097">
        <v>304154</v>
      </c>
      <c r="R691" s="1097">
        <v>191724</v>
      </c>
      <c r="S691" s="1097">
        <v>335517</v>
      </c>
      <c r="T691" s="1097">
        <v>208564</v>
      </c>
      <c r="U691" s="1097">
        <v>364987</v>
      </c>
    </row>
    <row r="692" spans="1:21" ht="21.95" customHeight="1">
      <c r="A692" s="1092">
        <v>5</v>
      </c>
      <c r="B692" s="1093" t="s">
        <v>380</v>
      </c>
      <c r="C692" s="1094" t="s">
        <v>387</v>
      </c>
      <c r="D692" s="1094" t="s">
        <v>677</v>
      </c>
      <c r="E692" s="1095" t="s">
        <v>390</v>
      </c>
      <c r="F692">
        <v>3</v>
      </c>
      <c r="G692" s="1096" t="s">
        <v>58</v>
      </c>
      <c r="H692" s="1097">
        <v>61775</v>
      </c>
      <c r="I692" s="1097">
        <v>108106</v>
      </c>
      <c r="J692" s="1097">
        <v>85278</v>
      </c>
      <c r="K692" s="1097">
        <v>149237</v>
      </c>
      <c r="L692" s="1097">
        <v>108088</v>
      </c>
      <c r="M692" s="1097">
        <v>189154</v>
      </c>
      <c r="N692" s="1097">
        <v>141012</v>
      </c>
      <c r="O692" s="1097">
        <v>246771</v>
      </c>
      <c r="P692" s="1097">
        <v>175757</v>
      </c>
      <c r="Q692" s="1097">
        <v>307574</v>
      </c>
      <c r="R692" s="1097">
        <v>197783</v>
      </c>
      <c r="S692" s="1097">
        <v>346121</v>
      </c>
      <c r="T692" s="1097">
        <v>219483</v>
      </c>
      <c r="U692" s="1097">
        <v>384095</v>
      </c>
    </row>
    <row r="693" spans="1:21" ht="21.95" customHeight="1">
      <c r="A693" s="1092">
        <v>5</v>
      </c>
      <c r="B693" s="1093" t="s">
        <v>380</v>
      </c>
      <c r="C693" s="1094" t="s">
        <v>387</v>
      </c>
      <c r="D693" s="1094" t="s">
        <v>677</v>
      </c>
      <c r="E693" s="1095" t="s">
        <v>390</v>
      </c>
      <c r="F693">
        <v>4</v>
      </c>
      <c r="G693" s="1096" t="s">
        <v>33</v>
      </c>
      <c r="H693" s="1097">
        <v>71838</v>
      </c>
      <c r="I693" s="1097">
        <v>114941</v>
      </c>
      <c r="J693" s="1097">
        <v>100573</v>
      </c>
      <c r="K693" s="1097">
        <v>160917</v>
      </c>
      <c r="L693" s="1097">
        <v>129308</v>
      </c>
      <c r="M693" s="1097">
        <v>206893</v>
      </c>
      <c r="N693" s="1097">
        <v>172411</v>
      </c>
      <c r="O693" s="1097">
        <v>275858</v>
      </c>
      <c r="P693" s="1097">
        <v>215514</v>
      </c>
      <c r="Q693" s="1097">
        <v>344822</v>
      </c>
      <c r="R693" s="1097">
        <v>244249</v>
      </c>
      <c r="S693" s="1097">
        <v>390798</v>
      </c>
      <c r="T693" s="1097">
        <v>272984</v>
      </c>
      <c r="U693" s="1097">
        <v>436775</v>
      </c>
    </row>
    <row r="694" spans="1:21" ht="22.5" customHeight="1">
      <c r="A694" s="1092">
        <v>5</v>
      </c>
      <c r="B694" s="1093" t="s">
        <v>380</v>
      </c>
      <c r="C694" s="1094" t="s">
        <v>387</v>
      </c>
      <c r="D694" s="1094" t="s">
        <v>677</v>
      </c>
      <c r="E694" s="1095" t="s">
        <v>391</v>
      </c>
      <c r="F694">
        <v>1</v>
      </c>
      <c r="G694" s="1096" t="s">
        <v>240</v>
      </c>
      <c r="H694" s="1097">
        <v>97621</v>
      </c>
      <c r="I694" s="1097">
        <v>170837</v>
      </c>
      <c r="J694" s="1097">
        <v>128789</v>
      </c>
      <c r="K694" s="1097">
        <v>225380</v>
      </c>
      <c r="L694" s="1097">
        <v>154583</v>
      </c>
      <c r="M694" s="1097">
        <v>270520</v>
      </c>
      <c r="N694" s="1097">
        <v>186602</v>
      </c>
      <c r="O694" s="1097">
        <v>326553</v>
      </c>
      <c r="P694" s="1097">
        <v>220126</v>
      </c>
      <c r="Q694" s="1097">
        <v>385220</v>
      </c>
      <c r="R694" s="1097">
        <v>240667</v>
      </c>
      <c r="S694" s="1097">
        <v>421168</v>
      </c>
      <c r="T694" s="1097">
        <v>259021</v>
      </c>
      <c r="U694" s="1097">
        <v>453287</v>
      </c>
    </row>
    <row r="695" spans="1:21" ht="21.95" customHeight="1">
      <c r="A695" s="1092">
        <v>5</v>
      </c>
      <c r="B695" s="1093" t="s">
        <v>380</v>
      </c>
      <c r="C695" s="1094" t="s">
        <v>387</v>
      </c>
      <c r="D695" s="1094" t="s">
        <v>677</v>
      </c>
      <c r="E695" s="1095" t="s">
        <v>391</v>
      </c>
      <c r="F695">
        <v>2</v>
      </c>
      <c r="G695" s="1096" t="s">
        <v>31</v>
      </c>
      <c r="H695" s="1097">
        <v>92521</v>
      </c>
      <c r="I695" s="1097">
        <v>161913</v>
      </c>
      <c r="J695" s="1097">
        <v>122406</v>
      </c>
      <c r="K695" s="1097">
        <v>214210</v>
      </c>
      <c r="L695" s="1097">
        <v>147354</v>
      </c>
      <c r="M695" s="1097">
        <v>257869</v>
      </c>
      <c r="N695" s="1097">
        <v>178916</v>
      </c>
      <c r="O695" s="1097">
        <v>313102</v>
      </c>
      <c r="P695" s="1097">
        <v>213145</v>
      </c>
      <c r="Q695" s="1097">
        <v>373004</v>
      </c>
      <c r="R695" s="1097">
        <v>235191</v>
      </c>
      <c r="S695" s="1097">
        <v>411585</v>
      </c>
      <c r="T695" s="1097">
        <v>255938</v>
      </c>
      <c r="U695" s="1097">
        <v>447892</v>
      </c>
    </row>
    <row r="696" spans="1:21" ht="21.95" customHeight="1">
      <c r="A696" s="1092">
        <v>5</v>
      </c>
      <c r="B696" s="1093" t="s">
        <v>380</v>
      </c>
      <c r="C696" s="1094" t="s">
        <v>387</v>
      </c>
      <c r="D696" s="1094" t="s">
        <v>677</v>
      </c>
      <c r="E696" s="1095" t="s">
        <v>391</v>
      </c>
      <c r="F696">
        <v>3</v>
      </c>
      <c r="G696" s="1096" t="s">
        <v>58</v>
      </c>
      <c r="H696" s="1097">
        <v>75197</v>
      </c>
      <c r="I696" s="1097">
        <v>131595</v>
      </c>
      <c r="J696" s="1097">
        <v>103759</v>
      </c>
      <c r="K696" s="1097">
        <v>181577</v>
      </c>
      <c r="L696" s="1097">
        <v>131447</v>
      </c>
      <c r="M696" s="1097">
        <v>230033</v>
      </c>
      <c r="N696" s="1097">
        <v>171357</v>
      </c>
      <c r="O696" s="1097">
        <v>299875</v>
      </c>
      <c r="P696" s="1097">
        <v>213557</v>
      </c>
      <c r="Q696" s="1097">
        <v>373725</v>
      </c>
      <c r="R696" s="1097">
        <v>240261</v>
      </c>
      <c r="S696" s="1097">
        <v>420457</v>
      </c>
      <c r="T696" s="1097">
        <v>266553</v>
      </c>
      <c r="U696" s="1097">
        <v>466469</v>
      </c>
    </row>
    <row r="697" spans="1:21" ht="21.95" customHeight="1">
      <c r="A697" s="1092">
        <v>5</v>
      </c>
      <c r="B697" s="1093" t="s">
        <v>380</v>
      </c>
      <c r="C697" s="1094" t="s">
        <v>387</v>
      </c>
      <c r="D697" s="1094" t="s">
        <v>677</v>
      </c>
      <c r="E697" s="1095" t="s">
        <v>391</v>
      </c>
      <c r="F697">
        <v>4</v>
      </c>
      <c r="G697" s="1096" t="s">
        <v>33</v>
      </c>
      <c r="H697" s="1097">
        <v>88021</v>
      </c>
      <c r="I697" s="1097">
        <v>140834</v>
      </c>
      <c r="J697" s="1097">
        <v>123229</v>
      </c>
      <c r="K697" s="1097">
        <v>197167</v>
      </c>
      <c r="L697" s="1097">
        <v>158438</v>
      </c>
      <c r="M697" s="1097">
        <v>253501</v>
      </c>
      <c r="N697" s="1097">
        <v>211250</v>
      </c>
      <c r="O697" s="1097">
        <v>338001</v>
      </c>
      <c r="P697" s="1097">
        <v>264063</v>
      </c>
      <c r="Q697" s="1097">
        <v>422501</v>
      </c>
      <c r="R697" s="1097">
        <v>299271</v>
      </c>
      <c r="S697" s="1097">
        <v>478834</v>
      </c>
      <c r="T697" s="1097">
        <v>334480</v>
      </c>
      <c r="U697" s="1097">
        <v>535168</v>
      </c>
    </row>
    <row r="698" spans="1:21" ht="22.5" customHeight="1">
      <c r="A698" s="1092">
        <v>5</v>
      </c>
      <c r="B698" s="1093" t="s">
        <v>380</v>
      </c>
      <c r="C698" s="1094" t="s">
        <v>387</v>
      </c>
      <c r="D698" s="1094" t="s">
        <v>677</v>
      </c>
      <c r="E698" s="1095" t="s">
        <v>392</v>
      </c>
      <c r="F698">
        <v>1</v>
      </c>
      <c r="G698" s="1096" t="s">
        <v>240</v>
      </c>
      <c r="H698" s="1097">
        <v>97621</v>
      </c>
      <c r="I698" s="1097">
        <v>170837</v>
      </c>
      <c r="J698" s="1097">
        <v>128789</v>
      </c>
      <c r="K698" s="1097">
        <v>225380</v>
      </c>
      <c r="L698" s="1097">
        <v>154583</v>
      </c>
      <c r="M698" s="1097">
        <v>270520</v>
      </c>
      <c r="N698" s="1097">
        <v>186602</v>
      </c>
      <c r="O698" s="1097">
        <v>326553</v>
      </c>
      <c r="P698" s="1097">
        <v>220126</v>
      </c>
      <c r="Q698" s="1097">
        <v>385220</v>
      </c>
      <c r="R698" s="1097">
        <v>240667</v>
      </c>
      <c r="S698" s="1097">
        <v>421168</v>
      </c>
      <c r="T698" s="1097">
        <v>259021</v>
      </c>
      <c r="U698" s="1097">
        <v>453287</v>
      </c>
    </row>
    <row r="699" spans="1:21" ht="21.95" customHeight="1">
      <c r="A699" s="1092">
        <v>5</v>
      </c>
      <c r="B699" s="1093" t="s">
        <v>380</v>
      </c>
      <c r="C699" s="1094" t="s">
        <v>387</v>
      </c>
      <c r="D699" s="1094" t="s">
        <v>677</v>
      </c>
      <c r="E699" s="1095" t="s">
        <v>392</v>
      </c>
      <c r="F699">
        <v>2</v>
      </c>
      <c r="G699" s="1096" t="s">
        <v>31</v>
      </c>
      <c r="H699" s="1097">
        <v>92521</v>
      </c>
      <c r="I699" s="1097">
        <v>161913</v>
      </c>
      <c r="J699" s="1097">
        <v>122406</v>
      </c>
      <c r="K699" s="1097">
        <v>214210</v>
      </c>
      <c r="L699" s="1097">
        <v>147354</v>
      </c>
      <c r="M699" s="1097">
        <v>257869</v>
      </c>
      <c r="N699" s="1097">
        <v>178916</v>
      </c>
      <c r="O699" s="1097">
        <v>313102</v>
      </c>
      <c r="P699" s="1097">
        <v>213145</v>
      </c>
      <c r="Q699" s="1097">
        <v>373004</v>
      </c>
      <c r="R699" s="1097">
        <v>235191</v>
      </c>
      <c r="S699" s="1097">
        <v>411585</v>
      </c>
      <c r="T699" s="1097">
        <v>255938</v>
      </c>
      <c r="U699" s="1097">
        <v>447892</v>
      </c>
    </row>
    <row r="700" spans="1:21" ht="21.95" customHeight="1">
      <c r="A700" s="1092">
        <v>5</v>
      </c>
      <c r="B700" s="1093" t="s">
        <v>380</v>
      </c>
      <c r="C700" s="1094" t="s">
        <v>387</v>
      </c>
      <c r="D700" s="1094" t="s">
        <v>677</v>
      </c>
      <c r="E700" s="1095" t="s">
        <v>392</v>
      </c>
      <c r="F700">
        <v>3</v>
      </c>
      <c r="G700" s="1096" t="s">
        <v>58</v>
      </c>
      <c r="H700" s="1097">
        <v>75197</v>
      </c>
      <c r="I700" s="1097">
        <v>131595</v>
      </c>
      <c r="J700" s="1097">
        <v>103759</v>
      </c>
      <c r="K700" s="1097">
        <v>181577</v>
      </c>
      <c r="L700" s="1097">
        <v>131447</v>
      </c>
      <c r="M700" s="1097">
        <v>230033</v>
      </c>
      <c r="N700" s="1097">
        <v>171357</v>
      </c>
      <c r="O700" s="1097">
        <v>299875</v>
      </c>
      <c r="P700" s="1097">
        <v>213557</v>
      </c>
      <c r="Q700" s="1097">
        <v>373725</v>
      </c>
      <c r="R700" s="1097">
        <v>240261</v>
      </c>
      <c r="S700" s="1097">
        <v>420457</v>
      </c>
      <c r="T700" s="1097">
        <v>266553</v>
      </c>
      <c r="U700" s="1097">
        <v>466469</v>
      </c>
    </row>
    <row r="701" spans="1:21" ht="21.95" customHeight="1">
      <c r="A701" s="1092">
        <v>5</v>
      </c>
      <c r="B701" s="1093" t="s">
        <v>380</v>
      </c>
      <c r="C701" s="1094" t="s">
        <v>387</v>
      </c>
      <c r="D701" s="1094" t="s">
        <v>677</v>
      </c>
      <c r="E701" s="1095" t="s">
        <v>392</v>
      </c>
      <c r="F701">
        <v>4</v>
      </c>
      <c r="G701" s="1096" t="s">
        <v>33</v>
      </c>
      <c r="H701" s="1097">
        <v>88021</v>
      </c>
      <c r="I701" s="1097">
        <v>140834</v>
      </c>
      <c r="J701" s="1097">
        <v>123229</v>
      </c>
      <c r="K701" s="1097">
        <v>197167</v>
      </c>
      <c r="L701" s="1097">
        <v>158438</v>
      </c>
      <c r="M701" s="1097">
        <v>253501</v>
      </c>
      <c r="N701" s="1097">
        <v>211250</v>
      </c>
      <c r="O701" s="1097">
        <v>338001</v>
      </c>
      <c r="P701" s="1097">
        <v>264063</v>
      </c>
      <c r="Q701" s="1097">
        <v>422501</v>
      </c>
      <c r="R701" s="1097">
        <v>299271</v>
      </c>
      <c r="S701" s="1097">
        <v>478834</v>
      </c>
      <c r="T701" s="1097">
        <v>334480</v>
      </c>
      <c r="U701" s="1097">
        <v>535168</v>
      </c>
    </row>
    <row r="702" spans="1:21" ht="22.5" customHeight="1">
      <c r="A702" s="1092">
        <v>5</v>
      </c>
      <c r="B702" s="1093" t="s">
        <v>380</v>
      </c>
      <c r="C702" s="1094" t="s">
        <v>387</v>
      </c>
      <c r="D702" s="1094" t="s">
        <v>677</v>
      </c>
      <c r="E702" s="1095" t="s">
        <v>393</v>
      </c>
      <c r="F702">
        <v>1</v>
      </c>
      <c r="G702" s="1096" t="s">
        <v>240</v>
      </c>
      <c r="H702" s="1097">
        <v>82892</v>
      </c>
      <c r="I702" s="1097">
        <v>145061</v>
      </c>
      <c r="J702" s="1097">
        <v>109245</v>
      </c>
      <c r="K702" s="1097">
        <v>191179</v>
      </c>
      <c r="L702" s="1097">
        <v>130946</v>
      </c>
      <c r="M702" s="1097">
        <v>229156</v>
      </c>
      <c r="N702" s="1097">
        <v>157764</v>
      </c>
      <c r="O702" s="1097">
        <v>276087</v>
      </c>
      <c r="P702" s="1097">
        <v>186045</v>
      </c>
      <c r="Q702" s="1097">
        <v>325578</v>
      </c>
      <c r="R702" s="1097">
        <v>203391</v>
      </c>
      <c r="S702" s="1097">
        <v>355934</v>
      </c>
      <c r="T702" s="1097">
        <v>218881</v>
      </c>
      <c r="U702" s="1097">
        <v>383042</v>
      </c>
    </row>
    <row r="703" spans="1:21" ht="21.95" customHeight="1">
      <c r="A703" s="1092">
        <v>5</v>
      </c>
      <c r="B703" s="1093" t="s">
        <v>380</v>
      </c>
      <c r="C703" s="1094" t="s">
        <v>387</v>
      </c>
      <c r="D703" s="1094" t="s">
        <v>677</v>
      </c>
      <c r="E703" s="1095" t="s">
        <v>393</v>
      </c>
      <c r="F703">
        <v>2</v>
      </c>
      <c r="G703" s="1096" t="s">
        <v>31</v>
      </c>
      <c r="H703" s="1097">
        <v>78712</v>
      </c>
      <c r="I703" s="1097">
        <v>137745</v>
      </c>
      <c r="J703" s="1097">
        <v>104013</v>
      </c>
      <c r="K703" s="1097">
        <v>182022</v>
      </c>
      <c r="L703" s="1097">
        <v>125021</v>
      </c>
      <c r="M703" s="1097">
        <v>218787</v>
      </c>
      <c r="N703" s="1097">
        <v>151464</v>
      </c>
      <c r="O703" s="1097">
        <v>265062</v>
      </c>
      <c r="P703" s="1097">
        <v>180323</v>
      </c>
      <c r="Q703" s="1097">
        <v>315565</v>
      </c>
      <c r="R703" s="1097">
        <v>198903</v>
      </c>
      <c r="S703" s="1097">
        <v>348080</v>
      </c>
      <c r="T703" s="1097">
        <v>216354</v>
      </c>
      <c r="U703" s="1097">
        <v>378620</v>
      </c>
    </row>
    <row r="704" spans="1:21" ht="21.95" customHeight="1">
      <c r="A704" s="1092">
        <v>5</v>
      </c>
      <c r="B704" s="1093" t="s">
        <v>380</v>
      </c>
      <c r="C704" s="1094" t="s">
        <v>387</v>
      </c>
      <c r="D704" s="1094" t="s">
        <v>677</v>
      </c>
      <c r="E704" s="1095" t="s">
        <v>393</v>
      </c>
      <c r="F704">
        <v>3</v>
      </c>
      <c r="G704" s="1096" t="s">
        <v>58</v>
      </c>
      <c r="H704" s="1097">
        <v>64211</v>
      </c>
      <c r="I704" s="1097">
        <v>112369</v>
      </c>
      <c r="J704" s="1097">
        <v>88651</v>
      </c>
      <c r="K704" s="1097">
        <v>155139</v>
      </c>
      <c r="L704" s="1097">
        <v>112376</v>
      </c>
      <c r="M704" s="1097">
        <v>196658</v>
      </c>
      <c r="N704" s="1097">
        <v>146633</v>
      </c>
      <c r="O704" s="1097">
        <v>256608</v>
      </c>
      <c r="P704" s="1097">
        <v>182767</v>
      </c>
      <c r="Q704" s="1097">
        <v>319843</v>
      </c>
      <c r="R704" s="1097">
        <v>205685</v>
      </c>
      <c r="S704" s="1097">
        <v>359949</v>
      </c>
      <c r="T704" s="1097">
        <v>228266</v>
      </c>
      <c r="U704" s="1097">
        <v>399465</v>
      </c>
    </row>
    <row r="705" spans="1:21" ht="21.95" customHeight="1">
      <c r="A705" s="1092">
        <v>5</v>
      </c>
      <c r="B705" s="1093" t="s">
        <v>380</v>
      </c>
      <c r="C705" s="1094" t="s">
        <v>387</v>
      </c>
      <c r="D705" s="1094" t="s">
        <v>677</v>
      </c>
      <c r="E705" s="1095" t="s">
        <v>393</v>
      </c>
      <c r="F705">
        <v>4</v>
      </c>
      <c r="G705" s="1096" t="s">
        <v>33</v>
      </c>
      <c r="H705" s="1097">
        <v>74550</v>
      </c>
      <c r="I705" s="1097">
        <v>119279</v>
      </c>
      <c r="J705" s="1097">
        <v>104369</v>
      </c>
      <c r="K705" s="1097">
        <v>166991</v>
      </c>
      <c r="L705" s="1097">
        <v>134189</v>
      </c>
      <c r="M705" s="1097">
        <v>214703</v>
      </c>
      <c r="N705" s="1097">
        <v>178919</v>
      </c>
      <c r="O705" s="1097">
        <v>286270</v>
      </c>
      <c r="P705" s="1097">
        <v>223649</v>
      </c>
      <c r="Q705" s="1097">
        <v>357838</v>
      </c>
      <c r="R705" s="1097">
        <v>253469</v>
      </c>
      <c r="S705" s="1097">
        <v>405550</v>
      </c>
      <c r="T705" s="1097">
        <v>283288</v>
      </c>
      <c r="U705" s="1097">
        <v>453261</v>
      </c>
    </row>
    <row r="706" spans="1:21" ht="22.5" customHeight="1">
      <c r="A706" s="1092">
        <v>5</v>
      </c>
      <c r="B706" s="1093" t="s">
        <v>380</v>
      </c>
      <c r="C706" s="1094" t="s">
        <v>387</v>
      </c>
      <c r="D706" s="1094" t="s">
        <v>677</v>
      </c>
      <c r="E706" s="1095" t="s">
        <v>394</v>
      </c>
      <c r="F706">
        <v>1</v>
      </c>
      <c r="G706" s="1096" t="s">
        <v>240</v>
      </c>
      <c r="H706" s="1097">
        <v>82108</v>
      </c>
      <c r="I706" s="1097">
        <v>143690</v>
      </c>
      <c r="J706" s="1097">
        <v>108179</v>
      </c>
      <c r="K706" s="1097">
        <v>189314</v>
      </c>
      <c r="L706" s="1097">
        <v>129617</v>
      </c>
      <c r="M706" s="1097">
        <v>226830</v>
      </c>
      <c r="N706" s="1097">
        <v>156073</v>
      </c>
      <c r="O706" s="1097">
        <v>273127</v>
      </c>
      <c r="P706" s="1097">
        <v>184031</v>
      </c>
      <c r="Q706" s="1097">
        <v>322055</v>
      </c>
      <c r="R706" s="1097">
        <v>201186</v>
      </c>
      <c r="S706" s="1097">
        <v>352075</v>
      </c>
      <c r="T706" s="1097">
        <v>216502</v>
      </c>
      <c r="U706" s="1097">
        <v>378878</v>
      </c>
    </row>
    <row r="707" spans="1:21" ht="21.95" customHeight="1">
      <c r="A707" s="1092">
        <v>5</v>
      </c>
      <c r="B707" s="1093" t="s">
        <v>380</v>
      </c>
      <c r="C707" s="1094" t="s">
        <v>387</v>
      </c>
      <c r="D707" s="1094" t="s">
        <v>677</v>
      </c>
      <c r="E707" s="1095" t="s">
        <v>394</v>
      </c>
      <c r="F707">
        <v>2</v>
      </c>
      <c r="G707" s="1096" t="s">
        <v>31</v>
      </c>
      <c r="H707" s="1097">
        <v>78012</v>
      </c>
      <c r="I707" s="1097">
        <v>136521</v>
      </c>
      <c r="J707" s="1097">
        <v>103052</v>
      </c>
      <c r="K707" s="1097">
        <v>180341</v>
      </c>
      <c r="L707" s="1097">
        <v>123810</v>
      </c>
      <c r="M707" s="1097">
        <v>216668</v>
      </c>
      <c r="N707" s="1097">
        <v>149898</v>
      </c>
      <c r="O707" s="1097">
        <v>262322</v>
      </c>
      <c r="P707" s="1097">
        <v>178424</v>
      </c>
      <c r="Q707" s="1097">
        <v>312242</v>
      </c>
      <c r="R707" s="1097">
        <v>196787</v>
      </c>
      <c r="S707" s="1097">
        <v>344377</v>
      </c>
      <c r="T707" s="1097">
        <v>214025</v>
      </c>
      <c r="U707" s="1097">
        <v>374545</v>
      </c>
    </row>
    <row r="708" spans="1:21" ht="21.95" customHeight="1">
      <c r="A708" s="1092">
        <v>5</v>
      </c>
      <c r="B708" s="1093" t="s">
        <v>380</v>
      </c>
      <c r="C708" s="1094" t="s">
        <v>387</v>
      </c>
      <c r="D708" s="1094" t="s">
        <v>677</v>
      </c>
      <c r="E708" s="1095" t="s">
        <v>394</v>
      </c>
      <c r="F708">
        <v>3</v>
      </c>
      <c r="G708" s="1096" t="s">
        <v>58</v>
      </c>
      <c r="H708" s="1097">
        <v>63709</v>
      </c>
      <c r="I708" s="1097">
        <v>111491</v>
      </c>
      <c r="J708" s="1097">
        <v>87974</v>
      </c>
      <c r="K708" s="1097">
        <v>153954</v>
      </c>
      <c r="L708" s="1097">
        <v>111538</v>
      </c>
      <c r="M708" s="1097">
        <v>195191</v>
      </c>
      <c r="N708" s="1097">
        <v>145579</v>
      </c>
      <c r="O708" s="1097">
        <v>254764</v>
      </c>
      <c r="P708" s="1097">
        <v>181460</v>
      </c>
      <c r="Q708" s="1097">
        <v>317556</v>
      </c>
      <c r="R708" s="1097">
        <v>204233</v>
      </c>
      <c r="S708" s="1097">
        <v>357408</v>
      </c>
      <c r="T708" s="1097">
        <v>226675</v>
      </c>
      <c r="U708" s="1097">
        <v>396682</v>
      </c>
    </row>
    <row r="709" spans="1:21" ht="21.95" customHeight="1">
      <c r="A709" s="1092">
        <v>5</v>
      </c>
      <c r="B709" s="1093" t="s">
        <v>380</v>
      </c>
      <c r="C709" s="1094" t="s">
        <v>387</v>
      </c>
      <c r="D709" s="1094" t="s">
        <v>677</v>
      </c>
      <c r="E709" s="1095" t="s">
        <v>394</v>
      </c>
      <c r="F709">
        <v>4</v>
      </c>
      <c r="G709" s="1096" t="s">
        <v>33</v>
      </c>
      <c r="H709" s="1097">
        <v>73789</v>
      </c>
      <c r="I709" s="1097">
        <v>118062</v>
      </c>
      <c r="J709" s="1097">
        <v>103305</v>
      </c>
      <c r="K709" s="1097">
        <v>165287</v>
      </c>
      <c r="L709" s="1097">
        <v>132820</v>
      </c>
      <c r="M709" s="1097">
        <v>212512</v>
      </c>
      <c r="N709" s="1097">
        <v>177094</v>
      </c>
      <c r="O709" s="1097">
        <v>283350</v>
      </c>
      <c r="P709" s="1097">
        <v>221367</v>
      </c>
      <c r="Q709" s="1097">
        <v>354187</v>
      </c>
      <c r="R709" s="1097">
        <v>250882</v>
      </c>
      <c r="S709" s="1097">
        <v>401412</v>
      </c>
      <c r="T709" s="1097">
        <v>280398</v>
      </c>
      <c r="U709" s="1097">
        <v>448637</v>
      </c>
    </row>
    <row r="710" spans="1:21" ht="22.5" customHeight="1">
      <c r="A710" s="1092">
        <v>5</v>
      </c>
      <c r="B710" s="1093" t="s">
        <v>380</v>
      </c>
      <c r="C710" s="1094" t="s">
        <v>387</v>
      </c>
      <c r="D710" s="1094" t="s">
        <v>677</v>
      </c>
      <c r="E710" s="1095" t="s">
        <v>395</v>
      </c>
      <c r="F710">
        <v>1</v>
      </c>
      <c r="G710" s="1096" t="s">
        <v>240</v>
      </c>
      <c r="H710" s="1097">
        <v>81560</v>
      </c>
      <c r="I710" s="1097">
        <v>142730</v>
      </c>
      <c r="J710" s="1097">
        <v>107508</v>
      </c>
      <c r="K710" s="1097">
        <v>188140</v>
      </c>
      <c r="L710" s="1097">
        <v>128895</v>
      </c>
      <c r="M710" s="1097">
        <v>225567</v>
      </c>
      <c r="N710" s="1097">
        <v>155344</v>
      </c>
      <c r="O710" s="1097">
        <v>271853</v>
      </c>
      <c r="P710" s="1097">
        <v>183202</v>
      </c>
      <c r="Q710" s="1097">
        <v>320603</v>
      </c>
      <c r="R710" s="1097">
        <v>200286</v>
      </c>
      <c r="S710" s="1097">
        <v>350500</v>
      </c>
      <c r="T710" s="1097">
        <v>215543</v>
      </c>
      <c r="U710" s="1097">
        <v>377200</v>
      </c>
    </row>
    <row r="711" spans="1:21" ht="21.95" customHeight="1">
      <c r="A711" s="1092">
        <v>5</v>
      </c>
      <c r="B711" s="1093" t="s">
        <v>380</v>
      </c>
      <c r="C711" s="1094" t="s">
        <v>387</v>
      </c>
      <c r="D711" s="1094" t="s">
        <v>677</v>
      </c>
      <c r="E711" s="1095" t="s">
        <v>395</v>
      </c>
      <c r="F711">
        <v>2</v>
      </c>
      <c r="G711" s="1096" t="s">
        <v>31</v>
      </c>
      <c r="H711" s="1097">
        <v>77422</v>
      </c>
      <c r="I711" s="1097">
        <v>135488</v>
      </c>
      <c r="J711" s="1097">
        <v>102329</v>
      </c>
      <c r="K711" s="1097">
        <v>179075</v>
      </c>
      <c r="L711" s="1097">
        <v>123029</v>
      </c>
      <c r="M711" s="1097">
        <v>215301</v>
      </c>
      <c r="N711" s="1097">
        <v>149107</v>
      </c>
      <c r="O711" s="1097">
        <v>260938</v>
      </c>
      <c r="P711" s="1097">
        <v>177537</v>
      </c>
      <c r="Q711" s="1097">
        <v>310690</v>
      </c>
      <c r="R711" s="1097">
        <v>195842</v>
      </c>
      <c r="S711" s="1097">
        <v>342724</v>
      </c>
      <c r="T711" s="1097">
        <v>213041</v>
      </c>
      <c r="U711" s="1097">
        <v>372822</v>
      </c>
    </row>
    <row r="712" spans="1:21" ht="21.95" customHeight="1">
      <c r="A712" s="1092">
        <v>5</v>
      </c>
      <c r="B712" s="1093" t="s">
        <v>380</v>
      </c>
      <c r="C712" s="1094" t="s">
        <v>387</v>
      </c>
      <c r="D712" s="1094" t="s">
        <v>677</v>
      </c>
      <c r="E712" s="1095" t="s">
        <v>395</v>
      </c>
      <c r="F712">
        <v>3</v>
      </c>
      <c r="G712" s="1096" t="s">
        <v>58</v>
      </c>
      <c r="H712" s="1097">
        <v>63118</v>
      </c>
      <c r="I712" s="1097">
        <v>110457</v>
      </c>
      <c r="J712" s="1097">
        <v>87134</v>
      </c>
      <c r="K712" s="1097">
        <v>152484</v>
      </c>
      <c r="L712" s="1097">
        <v>110442</v>
      </c>
      <c r="M712" s="1097">
        <v>193273</v>
      </c>
      <c r="N712" s="1097">
        <v>144086</v>
      </c>
      <c r="O712" s="1097">
        <v>252150</v>
      </c>
      <c r="P712" s="1097">
        <v>179589</v>
      </c>
      <c r="Q712" s="1097">
        <v>314280</v>
      </c>
      <c r="R712" s="1097">
        <v>202097</v>
      </c>
      <c r="S712" s="1097">
        <v>353670</v>
      </c>
      <c r="T712" s="1097">
        <v>224272</v>
      </c>
      <c r="U712" s="1097">
        <v>392476</v>
      </c>
    </row>
    <row r="713" spans="1:21" ht="21.95" customHeight="1">
      <c r="A713" s="1092">
        <v>5</v>
      </c>
      <c r="B713" s="1093" t="s">
        <v>380</v>
      </c>
      <c r="C713" s="1094" t="s">
        <v>387</v>
      </c>
      <c r="D713" s="1094" t="s">
        <v>677</v>
      </c>
      <c r="E713" s="1095" t="s">
        <v>395</v>
      </c>
      <c r="F713">
        <v>4</v>
      </c>
      <c r="G713" s="1096" t="s">
        <v>33</v>
      </c>
      <c r="H713" s="1097">
        <v>73384</v>
      </c>
      <c r="I713" s="1097">
        <v>117414</v>
      </c>
      <c r="J713" s="1097">
        <v>102737</v>
      </c>
      <c r="K713" s="1097">
        <v>164380</v>
      </c>
      <c r="L713" s="1097">
        <v>132091</v>
      </c>
      <c r="M713" s="1097">
        <v>211346</v>
      </c>
      <c r="N713" s="1097">
        <v>176121</v>
      </c>
      <c r="O713" s="1097">
        <v>281794</v>
      </c>
      <c r="P713" s="1097">
        <v>220152</v>
      </c>
      <c r="Q713" s="1097">
        <v>352243</v>
      </c>
      <c r="R713" s="1097">
        <v>249505</v>
      </c>
      <c r="S713" s="1097">
        <v>399208</v>
      </c>
      <c r="T713" s="1097">
        <v>278859</v>
      </c>
      <c r="U713" s="1097">
        <v>446174</v>
      </c>
    </row>
    <row r="714" spans="1:21" ht="22.5" customHeight="1">
      <c r="A714" s="1092">
        <v>5</v>
      </c>
      <c r="B714" s="1093" t="s">
        <v>380</v>
      </c>
      <c r="C714" s="1094" t="s">
        <v>387</v>
      </c>
      <c r="D714" s="1094" t="s">
        <v>677</v>
      </c>
      <c r="E714" s="1095" t="s">
        <v>396</v>
      </c>
      <c r="F714">
        <v>1</v>
      </c>
      <c r="G714" s="1096" t="s">
        <v>240</v>
      </c>
      <c r="H714" s="1097">
        <v>81168</v>
      </c>
      <c r="I714" s="1097">
        <v>142045</v>
      </c>
      <c r="J714" s="1097">
        <v>106976</v>
      </c>
      <c r="K714" s="1097">
        <v>187207</v>
      </c>
      <c r="L714" s="1097">
        <v>128230</v>
      </c>
      <c r="M714" s="1097">
        <v>224403</v>
      </c>
      <c r="N714" s="1097">
        <v>154499</v>
      </c>
      <c r="O714" s="1097">
        <v>270373</v>
      </c>
      <c r="P714" s="1097">
        <v>182195</v>
      </c>
      <c r="Q714" s="1097">
        <v>318842</v>
      </c>
      <c r="R714" s="1097">
        <v>199183</v>
      </c>
      <c r="S714" s="1097">
        <v>348570</v>
      </c>
      <c r="T714" s="1097">
        <v>214353</v>
      </c>
      <c r="U714" s="1097">
        <v>375118</v>
      </c>
    </row>
    <row r="715" spans="1:21" ht="21.95" customHeight="1">
      <c r="A715" s="1092">
        <v>5</v>
      </c>
      <c r="B715" s="1093" t="s">
        <v>380</v>
      </c>
      <c r="C715" s="1094" t="s">
        <v>387</v>
      </c>
      <c r="D715" s="1094" t="s">
        <v>677</v>
      </c>
      <c r="E715" s="1095" t="s">
        <v>396</v>
      </c>
      <c r="F715">
        <v>2</v>
      </c>
      <c r="G715" s="1096" t="s">
        <v>31</v>
      </c>
      <c r="H715" s="1097">
        <v>77072</v>
      </c>
      <c r="I715" s="1097">
        <v>134875</v>
      </c>
      <c r="J715" s="1097">
        <v>101848</v>
      </c>
      <c r="K715" s="1097">
        <v>178234</v>
      </c>
      <c r="L715" s="1097">
        <v>122424</v>
      </c>
      <c r="M715" s="1097">
        <v>214242</v>
      </c>
      <c r="N715" s="1097">
        <v>148325</v>
      </c>
      <c r="O715" s="1097">
        <v>259568</v>
      </c>
      <c r="P715" s="1097">
        <v>176588</v>
      </c>
      <c r="Q715" s="1097">
        <v>309029</v>
      </c>
      <c r="R715" s="1097">
        <v>194784</v>
      </c>
      <c r="S715" s="1097">
        <v>340873</v>
      </c>
      <c r="T715" s="1097">
        <v>211877</v>
      </c>
      <c r="U715" s="1097">
        <v>370785</v>
      </c>
    </row>
    <row r="716" spans="1:21" ht="21.95" customHeight="1">
      <c r="A716" s="1092">
        <v>5</v>
      </c>
      <c r="B716" s="1093" t="s">
        <v>380</v>
      </c>
      <c r="C716" s="1094" t="s">
        <v>387</v>
      </c>
      <c r="D716" s="1094" t="s">
        <v>677</v>
      </c>
      <c r="E716" s="1095" t="s">
        <v>396</v>
      </c>
      <c r="F716">
        <v>3</v>
      </c>
      <c r="G716" s="1096" t="s">
        <v>58</v>
      </c>
      <c r="H716" s="1097">
        <v>62868</v>
      </c>
      <c r="I716" s="1097">
        <v>110018</v>
      </c>
      <c r="J716" s="1097">
        <v>86795</v>
      </c>
      <c r="K716" s="1097">
        <v>151892</v>
      </c>
      <c r="L716" s="1097">
        <v>110022</v>
      </c>
      <c r="M716" s="1097">
        <v>192539</v>
      </c>
      <c r="N716" s="1097">
        <v>143559</v>
      </c>
      <c r="O716" s="1097">
        <v>251228</v>
      </c>
      <c r="P716" s="1097">
        <v>178935</v>
      </c>
      <c r="Q716" s="1097">
        <v>313137</v>
      </c>
      <c r="R716" s="1097">
        <v>201371</v>
      </c>
      <c r="S716" s="1097">
        <v>352400</v>
      </c>
      <c r="T716" s="1097">
        <v>223477</v>
      </c>
      <c r="U716" s="1097">
        <v>391084</v>
      </c>
    </row>
    <row r="717" spans="1:21" ht="21.95" customHeight="1">
      <c r="A717" s="1092">
        <v>5</v>
      </c>
      <c r="B717" s="1093" t="s">
        <v>380</v>
      </c>
      <c r="C717" s="1094" t="s">
        <v>387</v>
      </c>
      <c r="D717" s="1094" t="s">
        <v>677</v>
      </c>
      <c r="E717" s="1095" t="s">
        <v>396</v>
      </c>
      <c r="F717">
        <v>4</v>
      </c>
      <c r="G717" s="1096" t="s">
        <v>33</v>
      </c>
      <c r="H717" s="1097">
        <v>73004</v>
      </c>
      <c r="I717" s="1097">
        <v>116806</v>
      </c>
      <c r="J717" s="1097">
        <v>102205</v>
      </c>
      <c r="K717" s="1097">
        <v>163528</v>
      </c>
      <c r="L717" s="1097">
        <v>131406</v>
      </c>
      <c r="M717" s="1097">
        <v>210250</v>
      </c>
      <c r="N717" s="1097">
        <v>175209</v>
      </c>
      <c r="O717" s="1097">
        <v>280334</v>
      </c>
      <c r="P717" s="1097">
        <v>219011</v>
      </c>
      <c r="Q717" s="1097">
        <v>350417</v>
      </c>
      <c r="R717" s="1097">
        <v>248212</v>
      </c>
      <c r="S717" s="1097">
        <v>397140</v>
      </c>
      <c r="T717" s="1097">
        <v>277414</v>
      </c>
      <c r="U717" s="1097">
        <v>443862</v>
      </c>
    </row>
    <row r="718" spans="1:21" ht="22.5" customHeight="1">
      <c r="A718" s="1092">
        <v>5</v>
      </c>
      <c r="B718" s="1093" t="s">
        <v>380</v>
      </c>
      <c r="C718" s="1094" t="s">
        <v>397</v>
      </c>
      <c r="D718" s="1094" t="s">
        <v>678</v>
      </c>
      <c r="E718" s="1095" t="s">
        <v>398</v>
      </c>
      <c r="F718">
        <v>1</v>
      </c>
      <c r="G718" s="1096" t="s">
        <v>240</v>
      </c>
      <c r="H718" s="1097">
        <v>91510</v>
      </c>
      <c r="I718" s="1097">
        <v>160143</v>
      </c>
      <c r="J718" s="1097">
        <v>120591</v>
      </c>
      <c r="K718" s="1097">
        <v>211034</v>
      </c>
      <c r="L718" s="1097">
        <v>144526</v>
      </c>
      <c r="M718" s="1097">
        <v>252921</v>
      </c>
      <c r="N718" s="1097">
        <v>174091</v>
      </c>
      <c r="O718" s="1097">
        <v>304660</v>
      </c>
      <c r="P718" s="1097">
        <v>205292</v>
      </c>
      <c r="Q718" s="1097">
        <v>359260</v>
      </c>
      <c r="R718" s="1097">
        <v>224431</v>
      </c>
      <c r="S718" s="1097">
        <v>392754</v>
      </c>
      <c r="T718" s="1097">
        <v>241521</v>
      </c>
      <c r="U718" s="1097">
        <v>422662</v>
      </c>
    </row>
    <row r="719" spans="1:21" ht="21.95" customHeight="1">
      <c r="A719" s="1092">
        <v>5</v>
      </c>
      <c r="B719" s="1093" t="s">
        <v>380</v>
      </c>
      <c r="C719" s="1094" t="s">
        <v>397</v>
      </c>
      <c r="D719" s="1094" t="s">
        <v>678</v>
      </c>
      <c r="E719" s="1095" t="s">
        <v>398</v>
      </c>
      <c r="F719">
        <v>2</v>
      </c>
      <c r="G719" s="1096" t="s">
        <v>31</v>
      </c>
      <c r="H719" s="1097">
        <v>86912</v>
      </c>
      <c r="I719" s="1097">
        <v>152096</v>
      </c>
      <c r="J719" s="1097">
        <v>114835</v>
      </c>
      <c r="K719" s="1097">
        <v>200962</v>
      </c>
      <c r="L719" s="1097">
        <v>138009</v>
      </c>
      <c r="M719" s="1097">
        <v>241515</v>
      </c>
      <c r="N719" s="1097">
        <v>167161</v>
      </c>
      <c r="O719" s="1097">
        <v>292532</v>
      </c>
      <c r="P719" s="1097">
        <v>198998</v>
      </c>
      <c r="Q719" s="1097">
        <v>348246</v>
      </c>
      <c r="R719" s="1097">
        <v>219494</v>
      </c>
      <c r="S719" s="1097">
        <v>384114</v>
      </c>
      <c r="T719" s="1097">
        <v>238742</v>
      </c>
      <c r="U719" s="1097">
        <v>417798</v>
      </c>
    </row>
    <row r="720" spans="1:21" ht="21.95" customHeight="1">
      <c r="A720" s="1092">
        <v>5</v>
      </c>
      <c r="B720" s="1093" t="s">
        <v>380</v>
      </c>
      <c r="C720" s="1094" t="s">
        <v>397</v>
      </c>
      <c r="D720" s="1094" t="s">
        <v>678</v>
      </c>
      <c r="E720" s="1095" t="s">
        <v>398</v>
      </c>
      <c r="F720">
        <v>3</v>
      </c>
      <c r="G720" s="1096" t="s">
        <v>58</v>
      </c>
      <c r="H720" s="1097">
        <v>70926</v>
      </c>
      <c r="I720" s="1097">
        <v>124121</v>
      </c>
      <c r="J720" s="1097">
        <v>97929</v>
      </c>
      <c r="K720" s="1097">
        <v>171375</v>
      </c>
      <c r="L720" s="1097">
        <v>124144</v>
      </c>
      <c r="M720" s="1097">
        <v>217252</v>
      </c>
      <c r="N720" s="1097">
        <v>162003</v>
      </c>
      <c r="O720" s="1097">
        <v>283506</v>
      </c>
      <c r="P720" s="1097">
        <v>201928</v>
      </c>
      <c r="Q720" s="1097">
        <v>353374</v>
      </c>
      <c r="R720" s="1097">
        <v>227256</v>
      </c>
      <c r="S720" s="1097">
        <v>397697</v>
      </c>
      <c r="T720" s="1097">
        <v>252212</v>
      </c>
      <c r="U720" s="1097">
        <v>441371</v>
      </c>
    </row>
    <row r="721" spans="1:21" ht="21.95" customHeight="1">
      <c r="A721" s="1092">
        <v>5</v>
      </c>
      <c r="B721" s="1093" t="s">
        <v>380</v>
      </c>
      <c r="C721" s="1094" t="s">
        <v>397</v>
      </c>
      <c r="D721" s="1094" t="s">
        <v>678</v>
      </c>
      <c r="E721" s="1095" t="s">
        <v>398</v>
      </c>
      <c r="F721">
        <v>4</v>
      </c>
      <c r="G721" s="1096" t="s">
        <v>33</v>
      </c>
      <c r="H721" s="1097">
        <v>82279</v>
      </c>
      <c r="I721" s="1097">
        <v>131647</v>
      </c>
      <c r="J721" s="1097">
        <v>115191</v>
      </c>
      <c r="K721" s="1097">
        <v>184306</v>
      </c>
      <c r="L721" s="1097">
        <v>148103</v>
      </c>
      <c r="M721" s="1097">
        <v>236965</v>
      </c>
      <c r="N721" s="1097">
        <v>197471</v>
      </c>
      <c r="O721" s="1097">
        <v>315953</v>
      </c>
      <c r="P721" s="1097">
        <v>246838</v>
      </c>
      <c r="Q721" s="1097">
        <v>394941</v>
      </c>
      <c r="R721" s="1097">
        <v>279750</v>
      </c>
      <c r="S721" s="1097">
        <v>447600</v>
      </c>
      <c r="T721" s="1097">
        <v>312662</v>
      </c>
      <c r="U721" s="1097">
        <v>500259</v>
      </c>
    </row>
    <row r="722" spans="1:21" ht="22.5" customHeight="1">
      <c r="A722" s="1092">
        <v>5</v>
      </c>
      <c r="B722" s="1093" t="s">
        <v>380</v>
      </c>
      <c r="C722" s="1094" t="s">
        <v>397</v>
      </c>
      <c r="D722" s="1094" t="s">
        <v>678</v>
      </c>
      <c r="E722" s="1095" t="s">
        <v>399</v>
      </c>
      <c r="F722">
        <v>1</v>
      </c>
      <c r="G722" s="1096" t="s">
        <v>240</v>
      </c>
      <c r="H722" s="1097">
        <v>83675</v>
      </c>
      <c r="I722" s="1097">
        <v>146432</v>
      </c>
      <c r="J722" s="1097">
        <v>110310</v>
      </c>
      <c r="K722" s="1097">
        <v>193043</v>
      </c>
      <c r="L722" s="1097">
        <v>132276</v>
      </c>
      <c r="M722" s="1097">
        <v>231483</v>
      </c>
      <c r="N722" s="1097">
        <v>159456</v>
      </c>
      <c r="O722" s="1097">
        <v>279048</v>
      </c>
      <c r="P722" s="1097">
        <v>188058</v>
      </c>
      <c r="Q722" s="1097">
        <v>329101</v>
      </c>
      <c r="R722" s="1097">
        <v>205596</v>
      </c>
      <c r="S722" s="1097">
        <v>359794</v>
      </c>
      <c r="T722" s="1097">
        <v>221261</v>
      </c>
      <c r="U722" s="1097">
        <v>387206</v>
      </c>
    </row>
    <row r="723" spans="1:21" ht="21.95" customHeight="1">
      <c r="A723" s="1092">
        <v>5</v>
      </c>
      <c r="B723" s="1093" t="s">
        <v>380</v>
      </c>
      <c r="C723" s="1094" t="s">
        <v>397</v>
      </c>
      <c r="D723" s="1094" t="s">
        <v>678</v>
      </c>
      <c r="E723" s="1095" t="s">
        <v>399</v>
      </c>
      <c r="F723">
        <v>2</v>
      </c>
      <c r="G723" s="1096" t="s">
        <v>31</v>
      </c>
      <c r="H723" s="1097">
        <v>79412</v>
      </c>
      <c r="I723" s="1097">
        <v>138970</v>
      </c>
      <c r="J723" s="1097">
        <v>104973</v>
      </c>
      <c r="K723" s="1097">
        <v>183704</v>
      </c>
      <c r="L723" s="1097">
        <v>126232</v>
      </c>
      <c r="M723" s="1097">
        <v>220906</v>
      </c>
      <c r="N723" s="1097">
        <v>153030</v>
      </c>
      <c r="O723" s="1097">
        <v>267802</v>
      </c>
      <c r="P723" s="1097">
        <v>182222</v>
      </c>
      <c r="Q723" s="1097">
        <v>318888</v>
      </c>
      <c r="R723" s="1097">
        <v>201018</v>
      </c>
      <c r="S723" s="1097">
        <v>351782</v>
      </c>
      <c r="T723" s="1097">
        <v>218683</v>
      </c>
      <c r="U723" s="1097">
        <v>382696</v>
      </c>
    </row>
    <row r="724" spans="1:21" ht="21.95" customHeight="1">
      <c r="A724" s="1092">
        <v>5</v>
      </c>
      <c r="B724" s="1093" t="s">
        <v>380</v>
      </c>
      <c r="C724" s="1094" t="s">
        <v>397</v>
      </c>
      <c r="D724" s="1094" t="s">
        <v>678</v>
      </c>
      <c r="E724" s="1095" t="s">
        <v>399</v>
      </c>
      <c r="F724">
        <v>3</v>
      </c>
      <c r="G724" s="1096" t="s">
        <v>58</v>
      </c>
      <c r="H724" s="1097">
        <v>64712</v>
      </c>
      <c r="I724" s="1097">
        <v>113246</v>
      </c>
      <c r="J724" s="1097">
        <v>89328</v>
      </c>
      <c r="K724" s="1097">
        <v>156324</v>
      </c>
      <c r="L724" s="1097">
        <v>113214</v>
      </c>
      <c r="M724" s="1097">
        <v>198125</v>
      </c>
      <c r="N724" s="1097">
        <v>147687</v>
      </c>
      <c r="O724" s="1097">
        <v>258452</v>
      </c>
      <c r="P724" s="1097">
        <v>184074</v>
      </c>
      <c r="Q724" s="1097">
        <v>322130</v>
      </c>
      <c r="R724" s="1097">
        <v>207137</v>
      </c>
      <c r="S724" s="1097">
        <v>362490</v>
      </c>
      <c r="T724" s="1097">
        <v>229856</v>
      </c>
      <c r="U724" s="1097">
        <v>402249</v>
      </c>
    </row>
    <row r="725" spans="1:21" ht="21.95" customHeight="1">
      <c r="A725" s="1092">
        <v>5</v>
      </c>
      <c r="B725" s="1093" t="s">
        <v>380</v>
      </c>
      <c r="C725" s="1094" t="s">
        <v>397</v>
      </c>
      <c r="D725" s="1094" t="s">
        <v>678</v>
      </c>
      <c r="E725" s="1095" t="s">
        <v>399</v>
      </c>
      <c r="F725">
        <v>4</v>
      </c>
      <c r="G725" s="1096" t="s">
        <v>33</v>
      </c>
      <c r="H725" s="1097">
        <v>75310</v>
      </c>
      <c r="I725" s="1097">
        <v>120496</v>
      </c>
      <c r="J725" s="1097">
        <v>105434</v>
      </c>
      <c r="K725" s="1097">
        <v>168695</v>
      </c>
      <c r="L725" s="1097">
        <v>135558</v>
      </c>
      <c r="M725" s="1097">
        <v>216893</v>
      </c>
      <c r="N725" s="1097">
        <v>180744</v>
      </c>
      <c r="O725" s="1097">
        <v>289191</v>
      </c>
      <c r="P725" s="1097">
        <v>225930</v>
      </c>
      <c r="Q725" s="1097">
        <v>361489</v>
      </c>
      <c r="R725" s="1097">
        <v>256055</v>
      </c>
      <c r="S725" s="1097">
        <v>409687</v>
      </c>
      <c r="T725" s="1097">
        <v>286179</v>
      </c>
      <c r="U725" s="1097">
        <v>457886</v>
      </c>
    </row>
    <row r="726" spans="1:21" ht="22.5" customHeight="1">
      <c r="A726" s="1092">
        <v>5</v>
      </c>
      <c r="B726" s="1093" t="s">
        <v>380</v>
      </c>
      <c r="C726" s="1094" t="s">
        <v>397</v>
      </c>
      <c r="D726" s="1094" t="s">
        <v>678</v>
      </c>
      <c r="E726" s="1095" t="s">
        <v>400</v>
      </c>
      <c r="F726">
        <v>1</v>
      </c>
      <c r="G726" s="1096" t="s">
        <v>240</v>
      </c>
      <c r="H726" s="1097">
        <v>84067</v>
      </c>
      <c r="I726" s="1097">
        <v>147118</v>
      </c>
      <c r="J726" s="1097">
        <v>110843</v>
      </c>
      <c r="K726" s="1097">
        <v>193975</v>
      </c>
      <c r="L726" s="1097">
        <v>132941</v>
      </c>
      <c r="M726" s="1097">
        <v>232646</v>
      </c>
      <c r="N726" s="1097">
        <v>160302</v>
      </c>
      <c r="O726" s="1097">
        <v>280528</v>
      </c>
      <c r="P726" s="1097">
        <v>189065</v>
      </c>
      <c r="Q726" s="1097">
        <v>330863</v>
      </c>
      <c r="R726" s="1097">
        <v>206699</v>
      </c>
      <c r="S726" s="1097">
        <v>361724</v>
      </c>
      <c r="T726" s="1097">
        <v>222450</v>
      </c>
      <c r="U726" s="1097">
        <v>389288</v>
      </c>
    </row>
    <row r="727" spans="1:21" ht="21.95" customHeight="1">
      <c r="A727" s="1092">
        <v>5</v>
      </c>
      <c r="B727" s="1093" t="s">
        <v>380</v>
      </c>
      <c r="C727" s="1094" t="s">
        <v>397</v>
      </c>
      <c r="D727" s="1094" t="s">
        <v>678</v>
      </c>
      <c r="E727" s="1095" t="s">
        <v>400</v>
      </c>
      <c r="F727">
        <v>2</v>
      </c>
      <c r="G727" s="1096" t="s">
        <v>31</v>
      </c>
      <c r="H727" s="1097">
        <v>79762</v>
      </c>
      <c r="I727" s="1097">
        <v>139583</v>
      </c>
      <c r="J727" s="1097">
        <v>105454</v>
      </c>
      <c r="K727" s="1097">
        <v>184544</v>
      </c>
      <c r="L727" s="1097">
        <v>126838</v>
      </c>
      <c r="M727" s="1097">
        <v>221966</v>
      </c>
      <c r="N727" s="1097">
        <v>153812</v>
      </c>
      <c r="O727" s="1097">
        <v>269172</v>
      </c>
      <c r="P727" s="1097">
        <v>183171</v>
      </c>
      <c r="Q727" s="1097">
        <v>320550</v>
      </c>
      <c r="R727" s="1097">
        <v>202076</v>
      </c>
      <c r="S727" s="1097">
        <v>353633</v>
      </c>
      <c r="T727" s="1097">
        <v>219848</v>
      </c>
      <c r="U727" s="1097">
        <v>384734</v>
      </c>
    </row>
    <row r="728" spans="1:21" ht="21.95" customHeight="1">
      <c r="A728" s="1092">
        <v>5</v>
      </c>
      <c r="B728" s="1093" t="s">
        <v>380</v>
      </c>
      <c r="C728" s="1094" t="s">
        <v>397</v>
      </c>
      <c r="D728" s="1094" t="s">
        <v>678</v>
      </c>
      <c r="E728" s="1095" t="s">
        <v>400</v>
      </c>
      <c r="F728">
        <v>3</v>
      </c>
      <c r="G728" s="1096" t="s">
        <v>58</v>
      </c>
      <c r="H728" s="1097">
        <v>64963</v>
      </c>
      <c r="I728" s="1097">
        <v>113685</v>
      </c>
      <c r="J728" s="1097">
        <v>89667</v>
      </c>
      <c r="K728" s="1097">
        <v>156916</v>
      </c>
      <c r="L728" s="1097">
        <v>113634</v>
      </c>
      <c r="M728" s="1097">
        <v>198859</v>
      </c>
      <c r="N728" s="1097">
        <v>148214</v>
      </c>
      <c r="O728" s="1097">
        <v>259374</v>
      </c>
      <c r="P728" s="1097">
        <v>184728</v>
      </c>
      <c r="Q728" s="1097">
        <v>323273</v>
      </c>
      <c r="R728" s="1097">
        <v>207863</v>
      </c>
      <c r="S728" s="1097">
        <v>363761</v>
      </c>
      <c r="T728" s="1097">
        <v>230652</v>
      </c>
      <c r="U728" s="1097">
        <v>403641</v>
      </c>
    </row>
    <row r="729" spans="1:21" ht="21.95" customHeight="1">
      <c r="A729" s="1092">
        <v>5</v>
      </c>
      <c r="B729" s="1093" t="s">
        <v>380</v>
      </c>
      <c r="C729" s="1094" t="s">
        <v>397</v>
      </c>
      <c r="D729" s="1094" t="s">
        <v>678</v>
      </c>
      <c r="E729" s="1095" t="s">
        <v>400</v>
      </c>
      <c r="F729">
        <v>4</v>
      </c>
      <c r="G729" s="1096" t="s">
        <v>33</v>
      </c>
      <c r="H729" s="1097">
        <v>75690</v>
      </c>
      <c r="I729" s="1097">
        <v>121105</v>
      </c>
      <c r="J729" s="1097">
        <v>105967</v>
      </c>
      <c r="K729" s="1097">
        <v>169547</v>
      </c>
      <c r="L729" s="1097">
        <v>136243</v>
      </c>
      <c r="M729" s="1097">
        <v>217989</v>
      </c>
      <c r="N729" s="1097">
        <v>181657</v>
      </c>
      <c r="O729" s="1097">
        <v>290651</v>
      </c>
      <c r="P729" s="1097">
        <v>227071</v>
      </c>
      <c r="Q729" s="1097">
        <v>363314</v>
      </c>
      <c r="R729" s="1097">
        <v>257348</v>
      </c>
      <c r="S729" s="1097">
        <v>411756</v>
      </c>
      <c r="T729" s="1097">
        <v>287624</v>
      </c>
      <c r="U729" s="1097">
        <v>460198</v>
      </c>
    </row>
    <row r="730" spans="1:21" ht="22.5" customHeight="1">
      <c r="A730" s="1092">
        <v>5</v>
      </c>
      <c r="B730" s="1093" t="s">
        <v>380</v>
      </c>
      <c r="C730" s="1094" t="s">
        <v>397</v>
      </c>
      <c r="D730" s="1094" t="s">
        <v>678</v>
      </c>
      <c r="E730" s="1095" t="s">
        <v>401</v>
      </c>
      <c r="F730">
        <v>1</v>
      </c>
      <c r="G730" s="1096" t="s">
        <v>240</v>
      </c>
      <c r="H730" s="1097">
        <v>93704</v>
      </c>
      <c r="I730" s="1097">
        <v>163982</v>
      </c>
      <c r="J730" s="1097">
        <v>123462</v>
      </c>
      <c r="K730" s="1097">
        <v>216058</v>
      </c>
      <c r="L730" s="1097">
        <v>147936</v>
      </c>
      <c r="M730" s="1097">
        <v>258888</v>
      </c>
      <c r="N730" s="1097">
        <v>178144</v>
      </c>
      <c r="O730" s="1097">
        <v>311752</v>
      </c>
      <c r="P730" s="1097">
        <v>210059</v>
      </c>
      <c r="Q730" s="1097">
        <v>367603</v>
      </c>
      <c r="R730" s="1097">
        <v>229640</v>
      </c>
      <c r="S730" s="1097">
        <v>401871</v>
      </c>
      <c r="T730" s="1097">
        <v>247124</v>
      </c>
      <c r="U730" s="1097">
        <v>432466</v>
      </c>
    </row>
    <row r="731" spans="1:21" ht="21.95" customHeight="1">
      <c r="A731" s="1092">
        <v>5</v>
      </c>
      <c r="B731" s="1093" t="s">
        <v>380</v>
      </c>
      <c r="C731" s="1094" t="s">
        <v>397</v>
      </c>
      <c r="D731" s="1094" t="s">
        <v>678</v>
      </c>
      <c r="E731" s="1095" t="s">
        <v>401</v>
      </c>
      <c r="F731">
        <v>2</v>
      </c>
      <c r="G731" s="1096" t="s">
        <v>31</v>
      </c>
      <c r="H731" s="1097">
        <v>89022</v>
      </c>
      <c r="I731" s="1097">
        <v>155789</v>
      </c>
      <c r="J731" s="1097">
        <v>117602</v>
      </c>
      <c r="K731" s="1097">
        <v>205803</v>
      </c>
      <c r="L731" s="1097">
        <v>141300</v>
      </c>
      <c r="M731" s="1097">
        <v>247274</v>
      </c>
      <c r="N731" s="1097">
        <v>171088</v>
      </c>
      <c r="O731" s="1097">
        <v>299403</v>
      </c>
      <c r="P731" s="1097">
        <v>203651</v>
      </c>
      <c r="Q731" s="1097">
        <v>356389</v>
      </c>
      <c r="R731" s="1097">
        <v>224613</v>
      </c>
      <c r="S731" s="1097">
        <v>393073</v>
      </c>
      <c r="T731" s="1097">
        <v>244294</v>
      </c>
      <c r="U731" s="1097">
        <v>427514</v>
      </c>
    </row>
    <row r="732" spans="1:21" ht="21.95" customHeight="1">
      <c r="A732" s="1092">
        <v>5</v>
      </c>
      <c r="B732" s="1093" t="s">
        <v>380</v>
      </c>
      <c r="C732" s="1094" t="s">
        <v>397</v>
      </c>
      <c r="D732" s="1094" t="s">
        <v>678</v>
      </c>
      <c r="E732" s="1095" t="s">
        <v>401</v>
      </c>
      <c r="F732">
        <v>3</v>
      </c>
      <c r="G732" s="1096" t="s">
        <v>58</v>
      </c>
      <c r="H732" s="1097">
        <v>72690</v>
      </c>
      <c r="I732" s="1097">
        <v>127208</v>
      </c>
      <c r="J732" s="1097">
        <v>100373</v>
      </c>
      <c r="K732" s="1097">
        <v>175653</v>
      </c>
      <c r="L732" s="1097">
        <v>127255</v>
      </c>
      <c r="M732" s="1097">
        <v>222696</v>
      </c>
      <c r="N732" s="1097">
        <v>166088</v>
      </c>
      <c r="O732" s="1097">
        <v>290653</v>
      </c>
      <c r="P732" s="1097">
        <v>207023</v>
      </c>
      <c r="Q732" s="1097">
        <v>362290</v>
      </c>
      <c r="R732" s="1097">
        <v>233001</v>
      </c>
      <c r="S732" s="1097">
        <v>407751</v>
      </c>
      <c r="T732" s="1097">
        <v>258601</v>
      </c>
      <c r="U732" s="1097">
        <v>452551</v>
      </c>
    </row>
    <row r="733" spans="1:21" ht="21.95" customHeight="1">
      <c r="A733" s="1092">
        <v>5</v>
      </c>
      <c r="B733" s="1093" t="s">
        <v>380</v>
      </c>
      <c r="C733" s="1094" t="s">
        <v>397</v>
      </c>
      <c r="D733" s="1094" t="s">
        <v>678</v>
      </c>
      <c r="E733" s="1095" t="s">
        <v>401</v>
      </c>
      <c r="F733">
        <v>4</v>
      </c>
      <c r="G733" s="1096" t="s">
        <v>33</v>
      </c>
      <c r="H733" s="1097">
        <v>84218</v>
      </c>
      <c r="I733" s="1097">
        <v>134749</v>
      </c>
      <c r="J733" s="1097">
        <v>117905</v>
      </c>
      <c r="K733" s="1097">
        <v>188648</v>
      </c>
      <c r="L733" s="1097">
        <v>151592</v>
      </c>
      <c r="M733" s="1097">
        <v>242548</v>
      </c>
      <c r="N733" s="1097">
        <v>202123</v>
      </c>
      <c r="O733" s="1097">
        <v>323397</v>
      </c>
      <c r="P733" s="1097">
        <v>252654</v>
      </c>
      <c r="Q733" s="1097">
        <v>404247</v>
      </c>
      <c r="R733" s="1097">
        <v>286341</v>
      </c>
      <c r="S733" s="1097">
        <v>458146</v>
      </c>
      <c r="T733" s="1097">
        <v>320029</v>
      </c>
      <c r="U733" s="1097">
        <v>512046</v>
      </c>
    </row>
    <row r="734" spans="1:21" ht="22.5" customHeight="1">
      <c r="A734" s="1092">
        <v>5</v>
      </c>
      <c r="B734" s="1093" t="s">
        <v>380</v>
      </c>
      <c r="C734" s="1094" t="s">
        <v>397</v>
      </c>
      <c r="D734" s="1094" t="s">
        <v>678</v>
      </c>
      <c r="E734" s="1095" t="s">
        <v>402</v>
      </c>
      <c r="F734">
        <v>1</v>
      </c>
      <c r="G734" s="1096" t="s">
        <v>240</v>
      </c>
      <c r="H734" s="1097">
        <v>86653</v>
      </c>
      <c r="I734" s="1097">
        <v>151642</v>
      </c>
      <c r="J734" s="1097">
        <v>114247</v>
      </c>
      <c r="K734" s="1097">
        <v>199932</v>
      </c>
      <c r="L734" s="1097">
        <v>137015</v>
      </c>
      <c r="M734" s="1097">
        <v>239775</v>
      </c>
      <c r="N734" s="1097">
        <v>165200</v>
      </c>
      <c r="O734" s="1097">
        <v>289099</v>
      </c>
      <c r="P734" s="1097">
        <v>194839</v>
      </c>
      <c r="Q734" s="1097">
        <v>340968</v>
      </c>
      <c r="R734" s="1097">
        <v>213011</v>
      </c>
      <c r="S734" s="1097">
        <v>372770</v>
      </c>
      <c r="T734" s="1097">
        <v>229242</v>
      </c>
      <c r="U734" s="1097">
        <v>401174</v>
      </c>
    </row>
    <row r="735" spans="1:21" ht="21.95" customHeight="1">
      <c r="A735" s="1092">
        <v>5</v>
      </c>
      <c r="B735" s="1093" t="s">
        <v>380</v>
      </c>
      <c r="C735" s="1094" t="s">
        <v>397</v>
      </c>
      <c r="D735" s="1094" t="s">
        <v>678</v>
      </c>
      <c r="E735" s="1095" t="s">
        <v>402</v>
      </c>
      <c r="F735">
        <v>2</v>
      </c>
      <c r="G735" s="1096" t="s">
        <v>31</v>
      </c>
      <c r="H735" s="1097">
        <v>82222</v>
      </c>
      <c r="I735" s="1097">
        <v>143888</v>
      </c>
      <c r="J735" s="1097">
        <v>108701</v>
      </c>
      <c r="K735" s="1097">
        <v>190226</v>
      </c>
      <c r="L735" s="1097">
        <v>130734</v>
      </c>
      <c r="M735" s="1097">
        <v>228784</v>
      </c>
      <c r="N735" s="1097">
        <v>158522</v>
      </c>
      <c r="O735" s="1097">
        <v>277413</v>
      </c>
      <c r="P735" s="1097">
        <v>188774</v>
      </c>
      <c r="Q735" s="1097">
        <v>330354</v>
      </c>
      <c r="R735" s="1097">
        <v>208253</v>
      </c>
      <c r="S735" s="1097">
        <v>364443</v>
      </c>
      <c r="T735" s="1097">
        <v>226564</v>
      </c>
      <c r="U735" s="1097">
        <v>396487</v>
      </c>
    </row>
    <row r="736" spans="1:21" ht="21.95" customHeight="1">
      <c r="A736" s="1092">
        <v>5</v>
      </c>
      <c r="B736" s="1093" t="s">
        <v>380</v>
      </c>
      <c r="C736" s="1094" t="s">
        <v>397</v>
      </c>
      <c r="D736" s="1094" t="s">
        <v>678</v>
      </c>
      <c r="E736" s="1095" t="s">
        <v>402</v>
      </c>
      <c r="F736">
        <v>3</v>
      </c>
      <c r="G736" s="1096" t="s">
        <v>58</v>
      </c>
      <c r="H736" s="1097">
        <v>66977</v>
      </c>
      <c r="I736" s="1097">
        <v>117211</v>
      </c>
      <c r="J736" s="1097">
        <v>92450</v>
      </c>
      <c r="K736" s="1097">
        <v>161787</v>
      </c>
      <c r="L736" s="1097">
        <v>117164</v>
      </c>
      <c r="M736" s="1097">
        <v>205037</v>
      </c>
      <c r="N736" s="1097">
        <v>152825</v>
      </c>
      <c r="O736" s="1097">
        <v>267444</v>
      </c>
      <c r="P736" s="1097">
        <v>190476</v>
      </c>
      <c r="Q736" s="1097">
        <v>333333</v>
      </c>
      <c r="R736" s="1097">
        <v>214334</v>
      </c>
      <c r="S736" s="1097">
        <v>375085</v>
      </c>
      <c r="T736" s="1097">
        <v>237836</v>
      </c>
      <c r="U736" s="1097">
        <v>416212</v>
      </c>
    </row>
    <row r="737" spans="1:21" ht="21.95" customHeight="1">
      <c r="A737" s="1092">
        <v>5</v>
      </c>
      <c r="B737" s="1093" t="s">
        <v>380</v>
      </c>
      <c r="C737" s="1094" t="s">
        <v>397</v>
      </c>
      <c r="D737" s="1094" t="s">
        <v>678</v>
      </c>
      <c r="E737" s="1095" t="s">
        <v>402</v>
      </c>
      <c r="F737">
        <v>4</v>
      </c>
      <c r="G737" s="1096" t="s">
        <v>33</v>
      </c>
      <c r="H737" s="1097">
        <v>78009</v>
      </c>
      <c r="I737" s="1097">
        <v>124815</v>
      </c>
      <c r="J737" s="1097">
        <v>109213</v>
      </c>
      <c r="K737" s="1097">
        <v>174741</v>
      </c>
      <c r="L737" s="1097">
        <v>140417</v>
      </c>
      <c r="M737" s="1097">
        <v>224667</v>
      </c>
      <c r="N737" s="1097">
        <v>187223</v>
      </c>
      <c r="O737" s="1097">
        <v>299556</v>
      </c>
      <c r="P737" s="1097">
        <v>234028</v>
      </c>
      <c r="Q737" s="1097">
        <v>374445</v>
      </c>
      <c r="R737" s="1097">
        <v>265232</v>
      </c>
      <c r="S737" s="1097">
        <v>424371</v>
      </c>
      <c r="T737" s="1097">
        <v>296436</v>
      </c>
      <c r="U737" s="1097">
        <v>474297</v>
      </c>
    </row>
    <row r="738" spans="1:21" ht="22.5" customHeight="1">
      <c r="A738" s="1092">
        <v>5</v>
      </c>
      <c r="B738" s="1093" t="s">
        <v>380</v>
      </c>
      <c r="C738" s="1094" t="s">
        <v>397</v>
      </c>
      <c r="D738" s="1094" t="s">
        <v>678</v>
      </c>
      <c r="E738" s="1095" t="s">
        <v>403</v>
      </c>
      <c r="F738">
        <v>1</v>
      </c>
      <c r="G738" s="1096" t="s">
        <v>240</v>
      </c>
      <c r="H738" s="1097">
        <v>81168</v>
      </c>
      <c r="I738" s="1097">
        <v>142045</v>
      </c>
      <c r="J738" s="1097">
        <v>106976</v>
      </c>
      <c r="K738" s="1097">
        <v>187207</v>
      </c>
      <c r="L738" s="1097">
        <v>128230</v>
      </c>
      <c r="M738" s="1097">
        <v>224403</v>
      </c>
      <c r="N738" s="1097">
        <v>154499</v>
      </c>
      <c r="O738" s="1097">
        <v>270373</v>
      </c>
      <c r="P738" s="1097">
        <v>182195</v>
      </c>
      <c r="Q738" s="1097">
        <v>318842</v>
      </c>
      <c r="R738" s="1097">
        <v>199183</v>
      </c>
      <c r="S738" s="1097">
        <v>348570</v>
      </c>
      <c r="T738" s="1097">
        <v>214353</v>
      </c>
      <c r="U738" s="1097">
        <v>375118</v>
      </c>
    </row>
    <row r="739" spans="1:21" ht="21.95" customHeight="1">
      <c r="A739" s="1092">
        <v>5</v>
      </c>
      <c r="B739" s="1093" t="s">
        <v>380</v>
      </c>
      <c r="C739" s="1094" t="s">
        <v>397</v>
      </c>
      <c r="D739" s="1094" t="s">
        <v>678</v>
      </c>
      <c r="E739" s="1095" t="s">
        <v>403</v>
      </c>
      <c r="F739">
        <v>2</v>
      </c>
      <c r="G739" s="1096" t="s">
        <v>31</v>
      </c>
      <c r="H739" s="1097">
        <v>77072</v>
      </c>
      <c r="I739" s="1097">
        <v>134875</v>
      </c>
      <c r="J739" s="1097">
        <v>101848</v>
      </c>
      <c r="K739" s="1097">
        <v>178234</v>
      </c>
      <c r="L739" s="1097">
        <v>122424</v>
      </c>
      <c r="M739" s="1097">
        <v>214242</v>
      </c>
      <c r="N739" s="1097">
        <v>148325</v>
      </c>
      <c r="O739" s="1097">
        <v>259568</v>
      </c>
      <c r="P739" s="1097">
        <v>176588</v>
      </c>
      <c r="Q739" s="1097">
        <v>309029</v>
      </c>
      <c r="R739" s="1097">
        <v>194784</v>
      </c>
      <c r="S739" s="1097">
        <v>340873</v>
      </c>
      <c r="T739" s="1097">
        <v>211877</v>
      </c>
      <c r="U739" s="1097">
        <v>370785</v>
      </c>
    </row>
    <row r="740" spans="1:21" ht="21.95" customHeight="1">
      <c r="A740" s="1092">
        <v>5</v>
      </c>
      <c r="B740" s="1093" t="s">
        <v>380</v>
      </c>
      <c r="C740" s="1094" t="s">
        <v>397</v>
      </c>
      <c r="D740" s="1094" t="s">
        <v>678</v>
      </c>
      <c r="E740" s="1095" t="s">
        <v>403</v>
      </c>
      <c r="F740">
        <v>3</v>
      </c>
      <c r="G740" s="1096" t="s">
        <v>58</v>
      </c>
      <c r="H740" s="1097">
        <v>62868</v>
      </c>
      <c r="I740" s="1097">
        <v>110018</v>
      </c>
      <c r="J740" s="1097">
        <v>86795</v>
      </c>
      <c r="K740" s="1097">
        <v>151892</v>
      </c>
      <c r="L740" s="1097">
        <v>110022</v>
      </c>
      <c r="M740" s="1097">
        <v>192539</v>
      </c>
      <c r="N740" s="1097">
        <v>143559</v>
      </c>
      <c r="O740" s="1097">
        <v>251228</v>
      </c>
      <c r="P740" s="1097">
        <v>178935</v>
      </c>
      <c r="Q740" s="1097">
        <v>313137</v>
      </c>
      <c r="R740" s="1097">
        <v>201371</v>
      </c>
      <c r="S740" s="1097">
        <v>352400</v>
      </c>
      <c r="T740" s="1097">
        <v>223477</v>
      </c>
      <c r="U740" s="1097">
        <v>391084</v>
      </c>
    </row>
    <row r="741" spans="1:21" ht="21.95" customHeight="1">
      <c r="A741" s="1092">
        <v>5</v>
      </c>
      <c r="B741" s="1093" t="s">
        <v>380</v>
      </c>
      <c r="C741" s="1094" t="s">
        <v>397</v>
      </c>
      <c r="D741" s="1094" t="s">
        <v>678</v>
      </c>
      <c r="E741" s="1095" t="s">
        <v>403</v>
      </c>
      <c r="F741">
        <v>4</v>
      </c>
      <c r="G741" s="1096" t="s">
        <v>33</v>
      </c>
      <c r="H741" s="1097">
        <v>73004</v>
      </c>
      <c r="I741" s="1097">
        <v>116806</v>
      </c>
      <c r="J741" s="1097">
        <v>102205</v>
      </c>
      <c r="K741" s="1097">
        <v>163528</v>
      </c>
      <c r="L741" s="1097">
        <v>131406</v>
      </c>
      <c r="M741" s="1097">
        <v>210250</v>
      </c>
      <c r="N741" s="1097">
        <v>175209</v>
      </c>
      <c r="O741" s="1097">
        <v>280334</v>
      </c>
      <c r="P741" s="1097">
        <v>219011</v>
      </c>
      <c r="Q741" s="1097">
        <v>350417</v>
      </c>
      <c r="R741" s="1097">
        <v>248212</v>
      </c>
      <c r="S741" s="1097">
        <v>397140</v>
      </c>
      <c r="T741" s="1097">
        <v>277414</v>
      </c>
      <c r="U741" s="1097">
        <v>443862</v>
      </c>
    </row>
    <row r="742" spans="1:21" ht="22.5" customHeight="1">
      <c r="A742" s="1092">
        <v>5</v>
      </c>
      <c r="B742" s="1093" t="s">
        <v>380</v>
      </c>
      <c r="C742" s="1094" t="s">
        <v>397</v>
      </c>
      <c r="D742" s="1094" t="s">
        <v>678</v>
      </c>
      <c r="E742" s="1095" t="s">
        <v>350</v>
      </c>
      <c r="F742">
        <v>1</v>
      </c>
      <c r="G742" s="1096" t="s">
        <v>240</v>
      </c>
      <c r="H742" s="1097">
        <v>84459</v>
      </c>
      <c r="I742" s="1097">
        <v>147803</v>
      </c>
      <c r="J742" s="1097">
        <v>111376</v>
      </c>
      <c r="K742" s="1097">
        <v>194907</v>
      </c>
      <c r="L742" s="1097">
        <v>133605</v>
      </c>
      <c r="M742" s="1097">
        <v>233809</v>
      </c>
      <c r="N742" s="1097">
        <v>161147</v>
      </c>
      <c r="O742" s="1097">
        <v>282008</v>
      </c>
      <c r="P742" s="1097">
        <v>190071</v>
      </c>
      <c r="Q742" s="1097">
        <v>332625</v>
      </c>
      <c r="R742" s="1097">
        <v>207802</v>
      </c>
      <c r="S742" s="1097">
        <v>363653</v>
      </c>
      <c r="T742" s="1097">
        <v>223640</v>
      </c>
      <c r="U742" s="1097">
        <v>391370</v>
      </c>
    </row>
    <row r="743" spans="1:21" ht="21.95" customHeight="1">
      <c r="A743" s="1092">
        <v>5</v>
      </c>
      <c r="B743" s="1093" t="s">
        <v>380</v>
      </c>
      <c r="C743" s="1094" t="s">
        <v>397</v>
      </c>
      <c r="D743" s="1094" t="s">
        <v>678</v>
      </c>
      <c r="E743" s="1095" t="s">
        <v>350</v>
      </c>
      <c r="F743">
        <v>2</v>
      </c>
      <c r="G743" s="1096" t="s">
        <v>31</v>
      </c>
      <c r="H743" s="1097">
        <v>80111</v>
      </c>
      <c r="I743" s="1097">
        <v>140195</v>
      </c>
      <c r="J743" s="1097">
        <v>105934</v>
      </c>
      <c r="K743" s="1097">
        <v>185385</v>
      </c>
      <c r="L743" s="1097">
        <v>127443</v>
      </c>
      <c r="M743" s="1097">
        <v>223025</v>
      </c>
      <c r="N743" s="1097">
        <v>154595</v>
      </c>
      <c r="O743" s="1097">
        <v>270542</v>
      </c>
      <c r="P743" s="1097">
        <v>184121</v>
      </c>
      <c r="Q743" s="1097">
        <v>322211</v>
      </c>
      <c r="R743" s="1097">
        <v>203134</v>
      </c>
      <c r="S743" s="1097">
        <v>355484</v>
      </c>
      <c r="T743" s="1097">
        <v>221012</v>
      </c>
      <c r="U743" s="1097">
        <v>386771</v>
      </c>
    </row>
    <row r="744" spans="1:21" ht="21.95" customHeight="1">
      <c r="A744" s="1092">
        <v>5</v>
      </c>
      <c r="B744" s="1093" t="s">
        <v>380</v>
      </c>
      <c r="C744" s="1094" t="s">
        <v>397</v>
      </c>
      <c r="D744" s="1094" t="s">
        <v>678</v>
      </c>
      <c r="E744" s="1095" t="s">
        <v>350</v>
      </c>
      <c r="F744">
        <v>3</v>
      </c>
      <c r="G744" s="1096" t="s">
        <v>58</v>
      </c>
      <c r="H744" s="1097">
        <v>65213</v>
      </c>
      <c r="I744" s="1097">
        <v>114123</v>
      </c>
      <c r="J744" s="1097">
        <v>90005</v>
      </c>
      <c r="K744" s="1097">
        <v>157509</v>
      </c>
      <c r="L744" s="1097">
        <v>114053</v>
      </c>
      <c r="M744" s="1097">
        <v>199593</v>
      </c>
      <c r="N744" s="1097">
        <v>148741</v>
      </c>
      <c r="O744" s="1097">
        <v>260296</v>
      </c>
      <c r="P744" s="1097">
        <v>185381</v>
      </c>
      <c r="Q744" s="1097">
        <v>324417</v>
      </c>
      <c r="R744" s="1097">
        <v>208589</v>
      </c>
      <c r="S744" s="1097">
        <v>365032</v>
      </c>
      <c r="T744" s="1097">
        <v>231447</v>
      </c>
      <c r="U744" s="1097">
        <v>405032</v>
      </c>
    </row>
    <row r="745" spans="1:21" ht="21.95" customHeight="1">
      <c r="A745" s="1092">
        <v>5</v>
      </c>
      <c r="B745" s="1093" t="s">
        <v>380</v>
      </c>
      <c r="C745" s="1094" t="s">
        <v>397</v>
      </c>
      <c r="D745" s="1094" t="s">
        <v>678</v>
      </c>
      <c r="E745" s="1095" t="s">
        <v>350</v>
      </c>
      <c r="F745">
        <v>4</v>
      </c>
      <c r="G745" s="1096" t="s">
        <v>33</v>
      </c>
      <c r="H745" s="1097">
        <v>76071</v>
      </c>
      <c r="I745" s="1097">
        <v>121713</v>
      </c>
      <c r="J745" s="1097">
        <v>106499</v>
      </c>
      <c r="K745" s="1097">
        <v>170398</v>
      </c>
      <c r="L745" s="1097">
        <v>136927</v>
      </c>
      <c r="M745" s="1097">
        <v>219084</v>
      </c>
      <c r="N745" s="1097">
        <v>182570</v>
      </c>
      <c r="O745" s="1097">
        <v>292112</v>
      </c>
      <c r="P745" s="1097">
        <v>228212</v>
      </c>
      <c r="Q745" s="1097">
        <v>365140</v>
      </c>
      <c r="R745" s="1097">
        <v>258641</v>
      </c>
      <c r="S745" s="1097">
        <v>413825</v>
      </c>
      <c r="T745" s="1097">
        <v>289069</v>
      </c>
      <c r="U745" s="1097">
        <v>462510</v>
      </c>
    </row>
    <row r="746" spans="1:21" ht="22.5" customHeight="1">
      <c r="A746" s="1092">
        <v>5</v>
      </c>
      <c r="B746" s="1093" t="s">
        <v>380</v>
      </c>
      <c r="C746" s="1094" t="s">
        <v>397</v>
      </c>
      <c r="D746" s="1094" t="s">
        <v>678</v>
      </c>
      <c r="E746" s="1095" t="s">
        <v>404</v>
      </c>
      <c r="F746">
        <v>1</v>
      </c>
      <c r="G746" s="1096" t="s">
        <v>240</v>
      </c>
      <c r="H746" s="1097">
        <v>84616</v>
      </c>
      <c r="I746" s="1097">
        <v>148077</v>
      </c>
      <c r="J746" s="1097">
        <v>111514</v>
      </c>
      <c r="K746" s="1097">
        <v>195150</v>
      </c>
      <c r="L746" s="1097">
        <v>133662</v>
      </c>
      <c r="M746" s="1097">
        <v>233909</v>
      </c>
      <c r="N746" s="1097">
        <v>161030</v>
      </c>
      <c r="O746" s="1097">
        <v>281802</v>
      </c>
      <c r="P746" s="1097">
        <v>189894</v>
      </c>
      <c r="Q746" s="1097">
        <v>332315</v>
      </c>
      <c r="R746" s="1097">
        <v>207599</v>
      </c>
      <c r="S746" s="1097">
        <v>363298</v>
      </c>
      <c r="T746" s="1097">
        <v>223409</v>
      </c>
      <c r="U746" s="1097">
        <v>390966</v>
      </c>
    </row>
    <row r="747" spans="1:21" ht="21.95" customHeight="1">
      <c r="A747" s="1092">
        <v>5</v>
      </c>
      <c r="B747" s="1093" t="s">
        <v>380</v>
      </c>
      <c r="C747" s="1094" t="s">
        <v>397</v>
      </c>
      <c r="D747" s="1094" t="s">
        <v>678</v>
      </c>
      <c r="E747" s="1095" t="s">
        <v>404</v>
      </c>
      <c r="F747">
        <v>2</v>
      </c>
      <c r="G747" s="1096" t="s">
        <v>31</v>
      </c>
      <c r="H747" s="1097">
        <v>80352</v>
      </c>
      <c r="I747" s="1097">
        <v>140616</v>
      </c>
      <c r="J747" s="1097">
        <v>106177</v>
      </c>
      <c r="K747" s="1097">
        <v>185810</v>
      </c>
      <c r="L747" s="1097">
        <v>127619</v>
      </c>
      <c r="M747" s="1097">
        <v>223333</v>
      </c>
      <c r="N747" s="1097">
        <v>154604</v>
      </c>
      <c r="O747" s="1097">
        <v>270556</v>
      </c>
      <c r="P747" s="1097">
        <v>184058</v>
      </c>
      <c r="Q747" s="1097">
        <v>322101</v>
      </c>
      <c r="R747" s="1097">
        <v>203021</v>
      </c>
      <c r="S747" s="1097">
        <v>355286</v>
      </c>
      <c r="T747" s="1097">
        <v>220832</v>
      </c>
      <c r="U747" s="1097">
        <v>386456</v>
      </c>
    </row>
    <row r="748" spans="1:21" ht="21.95" customHeight="1">
      <c r="A748" s="1092">
        <v>5</v>
      </c>
      <c r="B748" s="1093" t="s">
        <v>380</v>
      </c>
      <c r="C748" s="1094" t="s">
        <v>397</v>
      </c>
      <c r="D748" s="1094" t="s">
        <v>678</v>
      </c>
      <c r="E748" s="1095" t="s">
        <v>404</v>
      </c>
      <c r="F748">
        <v>3</v>
      </c>
      <c r="G748" s="1096" t="s">
        <v>58</v>
      </c>
      <c r="H748" s="1097">
        <v>65554</v>
      </c>
      <c r="I748" s="1097">
        <v>114719</v>
      </c>
      <c r="J748" s="1097">
        <v>90506</v>
      </c>
      <c r="K748" s="1097">
        <v>158386</v>
      </c>
      <c r="L748" s="1097">
        <v>114730</v>
      </c>
      <c r="M748" s="1097">
        <v>200777</v>
      </c>
      <c r="N748" s="1097">
        <v>149707</v>
      </c>
      <c r="O748" s="1097">
        <v>261987</v>
      </c>
      <c r="P748" s="1097">
        <v>186599</v>
      </c>
      <c r="Q748" s="1097">
        <v>326549</v>
      </c>
      <c r="R748" s="1097">
        <v>209999</v>
      </c>
      <c r="S748" s="1097">
        <v>367499</v>
      </c>
      <c r="T748" s="1097">
        <v>233055</v>
      </c>
      <c r="U748" s="1097">
        <v>407846</v>
      </c>
    </row>
    <row r="749" spans="1:21" ht="21.95" customHeight="1">
      <c r="A749" s="1092">
        <v>5</v>
      </c>
      <c r="B749" s="1093" t="s">
        <v>380</v>
      </c>
      <c r="C749" s="1094" t="s">
        <v>397</v>
      </c>
      <c r="D749" s="1094" t="s">
        <v>678</v>
      </c>
      <c r="E749" s="1095" t="s">
        <v>404</v>
      </c>
      <c r="F749">
        <v>4</v>
      </c>
      <c r="G749" s="1096" t="s">
        <v>33</v>
      </c>
      <c r="H749" s="1097">
        <v>76096</v>
      </c>
      <c r="I749" s="1097">
        <v>121753</v>
      </c>
      <c r="J749" s="1097">
        <v>106534</v>
      </c>
      <c r="K749" s="1097">
        <v>170454</v>
      </c>
      <c r="L749" s="1097">
        <v>136972</v>
      </c>
      <c r="M749" s="1097">
        <v>219155</v>
      </c>
      <c r="N749" s="1097">
        <v>182629</v>
      </c>
      <c r="O749" s="1097">
        <v>292207</v>
      </c>
      <c r="P749" s="1097">
        <v>228287</v>
      </c>
      <c r="Q749" s="1097">
        <v>365259</v>
      </c>
      <c r="R749" s="1097">
        <v>258725</v>
      </c>
      <c r="S749" s="1097">
        <v>413960</v>
      </c>
      <c r="T749" s="1097">
        <v>289163</v>
      </c>
      <c r="U749" s="1097">
        <v>462661</v>
      </c>
    </row>
    <row r="750" spans="1:21" ht="22.5" customHeight="1">
      <c r="A750" s="1092">
        <v>5</v>
      </c>
      <c r="B750" s="1093" t="s">
        <v>380</v>
      </c>
      <c r="C750" s="1094" t="s">
        <v>397</v>
      </c>
      <c r="D750" s="1094" t="s">
        <v>678</v>
      </c>
      <c r="E750" s="1095" t="s">
        <v>405</v>
      </c>
      <c r="F750">
        <v>1</v>
      </c>
      <c r="G750" s="1096" t="s">
        <v>240</v>
      </c>
      <c r="H750" s="1097">
        <v>80698</v>
      </c>
      <c r="I750" s="1097">
        <v>141222</v>
      </c>
      <c r="J750" s="1097">
        <v>106374</v>
      </c>
      <c r="K750" s="1097">
        <v>186154</v>
      </c>
      <c r="L750" s="1097">
        <v>127537</v>
      </c>
      <c r="M750" s="1097">
        <v>223190</v>
      </c>
      <c r="N750" s="1097">
        <v>153712</v>
      </c>
      <c r="O750" s="1097">
        <v>268996</v>
      </c>
      <c r="P750" s="1097">
        <v>181277</v>
      </c>
      <c r="Q750" s="1097">
        <v>317235</v>
      </c>
      <c r="R750" s="1097">
        <v>198182</v>
      </c>
      <c r="S750" s="1097">
        <v>346818</v>
      </c>
      <c r="T750" s="1097">
        <v>213279</v>
      </c>
      <c r="U750" s="1097">
        <v>373238</v>
      </c>
    </row>
    <row r="751" spans="1:21" ht="21.95" customHeight="1">
      <c r="A751" s="1092">
        <v>5</v>
      </c>
      <c r="B751" s="1093" t="s">
        <v>380</v>
      </c>
      <c r="C751" s="1094" t="s">
        <v>397</v>
      </c>
      <c r="D751" s="1094" t="s">
        <v>678</v>
      </c>
      <c r="E751" s="1095" t="s">
        <v>405</v>
      </c>
      <c r="F751">
        <v>2</v>
      </c>
      <c r="G751" s="1096" t="s">
        <v>31</v>
      </c>
      <c r="H751" s="1097">
        <v>76602</v>
      </c>
      <c r="I751" s="1097">
        <v>134053</v>
      </c>
      <c r="J751" s="1097">
        <v>101246</v>
      </c>
      <c r="K751" s="1097">
        <v>177181</v>
      </c>
      <c r="L751" s="1097">
        <v>121731</v>
      </c>
      <c r="M751" s="1097">
        <v>213028</v>
      </c>
      <c r="N751" s="1097">
        <v>147538</v>
      </c>
      <c r="O751" s="1097">
        <v>258191</v>
      </c>
      <c r="P751" s="1097">
        <v>175670</v>
      </c>
      <c r="Q751" s="1097">
        <v>307422</v>
      </c>
      <c r="R751" s="1097">
        <v>193783</v>
      </c>
      <c r="S751" s="1097">
        <v>339120</v>
      </c>
      <c r="T751" s="1097">
        <v>210803</v>
      </c>
      <c r="U751" s="1097">
        <v>368905</v>
      </c>
    </row>
    <row r="752" spans="1:21" ht="21.95" customHeight="1">
      <c r="A752" s="1092">
        <v>5</v>
      </c>
      <c r="B752" s="1093" t="s">
        <v>380</v>
      </c>
      <c r="C752" s="1094" t="s">
        <v>397</v>
      </c>
      <c r="D752" s="1094" t="s">
        <v>678</v>
      </c>
      <c r="E752" s="1095" t="s">
        <v>405</v>
      </c>
      <c r="F752">
        <v>3</v>
      </c>
      <c r="G752" s="1096" t="s">
        <v>58</v>
      </c>
      <c r="H752" s="1097">
        <v>62447</v>
      </c>
      <c r="I752" s="1097">
        <v>109282</v>
      </c>
      <c r="J752" s="1097">
        <v>86206</v>
      </c>
      <c r="K752" s="1097">
        <v>150861</v>
      </c>
      <c r="L752" s="1097">
        <v>109265</v>
      </c>
      <c r="M752" s="1097">
        <v>191214</v>
      </c>
      <c r="N752" s="1097">
        <v>142549</v>
      </c>
      <c r="O752" s="1097">
        <v>249461</v>
      </c>
      <c r="P752" s="1097">
        <v>177673</v>
      </c>
      <c r="Q752" s="1097">
        <v>310927</v>
      </c>
      <c r="R752" s="1097">
        <v>199940</v>
      </c>
      <c r="S752" s="1097">
        <v>349895</v>
      </c>
      <c r="T752" s="1097">
        <v>221877</v>
      </c>
      <c r="U752" s="1097">
        <v>388285</v>
      </c>
    </row>
    <row r="753" spans="1:21" ht="21.95" customHeight="1">
      <c r="A753" s="1092">
        <v>5</v>
      </c>
      <c r="B753" s="1093" t="s">
        <v>380</v>
      </c>
      <c r="C753" s="1094" t="s">
        <v>397</v>
      </c>
      <c r="D753" s="1094" t="s">
        <v>678</v>
      </c>
      <c r="E753" s="1095" t="s">
        <v>405</v>
      </c>
      <c r="F753">
        <v>4</v>
      </c>
      <c r="G753" s="1096" t="s">
        <v>33</v>
      </c>
      <c r="H753" s="1097">
        <v>72611</v>
      </c>
      <c r="I753" s="1097">
        <v>116177</v>
      </c>
      <c r="J753" s="1097">
        <v>101655</v>
      </c>
      <c r="K753" s="1097">
        <v>162648</v>
      </c>
      <c r="L753" s="1097">
        <v>130700</v>
      </c>
      <c r="M753" s="1097">
        <v>209119</v>
      </c>
      <c r="N753" s="1097">
        <v>174266</v>
      </c>
      <c r="O753" s="1097">
        <v>278826</v>
      </c>
      <c r="P753" s="1097">
        <v>217833</v>
      </c>
      <c r="Q753" s="1097">
        <v>348532</v>
      </c>
      <c r="R753" s="1097">
        <v>246877</v>
      </c>
      <c r="S753" s="1097">
        <v>395003</v>
      </c>
      <c r="T753" s="1097">
        <v>275921</v>
      </c>
      <c r="U753" s="1097">
        <v>441474</v>
      </c>
    </row>
    <row r="754" spans="1:21" ht="22.5" customHeight="1">
      <c r="A754" s="1092">
        <v>5</v>
      </c>
      <c r="B754" s="1093" t="s">
        <v>380</v>
      </c>
      <c r="C754" s="1094" t="s">
        <v>397</v>
      </c>
      <c r="D754" s="1094" t="s">
        <v>678</v>
      </c>
      <c r="E754" s="1095" t="s">
        <v>406</v>
      </c>
      <c r="F754">
        <v>1</v>
      </c>
      <c r="G754" s="1096" t="s">
        <v>240</v>
      </c>
      <c r="H754" s="1097">
        <v>83832</v>
      </c>
      <c r="I754" s="1097">
        <v>146706</v>
      </c>
      <c r="J754" s="1097">
        <v>110449</v>
      </c>
      <c r="K754" s="1097">
        <v>193285</v>
      </c>
      <c r="L754" s="1097">
        <v>132333</v>
      </c>
      <c r="M754" s="1097">
        <v>231583</v>
      </c>
      <c r="N754" s="1097">
        <v>159338</v>
      </c>
      <c r="O754" s="1097">
        <v>278842</v>
      </c>
      <c r="P754" s="1097">
        <v>187881</v>
      </c>
      <c r="Q754" s="1097">
        <v>328791</v>
      </c>
      <c r="R754" s="1097">
        <v>205394</v>
      </c>
      <c r="S754" s="1097">
        <v>359439</v>
      </c>
      <c r="T754" s="1097">
        <v>221030</v>
      </c>
      <c r="U754" s="1097">
        <v>386802</v>
      </c>
    </row>
    <row r="755" spans="1:21" ht="21.95" customHeight="1">
      <c r="A755" s="1092">
        <v>5</v>
      </c>
      <c r="B755" s="1093" t="s">
        <v>380</v>
      </c>
      <c r="C755" s="1094" t="s">
        <v>397</v>
      </c>
      <c r="D755" s="1094" t="s">
        <v>678</v>
      </c>
      <c r="E755" s="1095" t="s">
        <v>406</v>
      </c>
      <c r="F755">
        <v>2</v>
      </c>
      <c r="G755" s="1096" t="s">
        <v>31</v>
      </c>
      <c r="H755" s="1097">
        <v>79652</v>
      </c>
      <c r="I755" s="1097">
        <v>139391</v>
      </c>
      <c r="J755" s="1097">
        <v>105216</v>
      </c>
      <c r="K755" s="1097">
        <v>184129</v>
      </c>
      <c r="L755" s="1097">
        <v>126408</v>
      </c>
      <c r="M755" s="1097">
        <v>221214</v>
      </c>
      <c r="N755" s="1097">
        <v>153038</v>
      </c>
      <c r="O755" s="1097">
        <v>267816</v>
      </c>
      <c r="P755" s="1097">
        <v>182159</v>
      </c>
      <c r="Q755" s="1097">
        <v>318778</v>
      </c>
      <c r="R755" s="1097">
        <v>200905</v>
      </c>
      <c r="S755" s="1097">
        <v>351584</v>
      </c>
      <c r="T755" s="1097">
        <v>218503</v>
      </c>
      <c r="U755" s="1097">
        <v>382380</v>
      </c>
    </row>
    <row r="756" spans="1:21" ht="21.95" customHeight="1">
      <c r="A756" s="1092">
        <v>5</v>
      </c>
      <c r="B756" s="1093" t="s">
        <v>380</v>
      </c>
      <c r="C756" s="1094" t="s">
        <v>397</v>
      </c>
      <c r="D756" s="1094" t="s">
        <v>678</v>
      </c>
      <c r="E756" s="1095" t="s">
        <v>406</v>
      </c>
      <c r="F756">
        <v>3</v>
      </c>
      <c r="G756" s="1096" t="s">
        <v>58</v>
      </c>
      <c r="H756" s="1097">
        <v>65052</v>
      </c>
      <c r="I756" s="1097">
        <v>113842</v>
      </c>
      <c r="J756" s="1097">
        <v>89829</v>
      </c>
      <c r="K756" s="1097">
        <v>157201</v>
      </c>
      <c r="L756" s="1097">
        <v>113891</v>
      </c>
      <c r="M756" s="1097">
        <v>199310</v>
      </c>
      <c r="N756" s="1097">
        <v>148653</v>
      </c>
      <c r="O756" s="1097">
        <v>260143</v>
      </c>
      <c r="P756" s="1097">
        <v>185293</v>
      </c>
      <c r="Q756" s="1097">
        <v>324262</v>
      </c>
      <c r="R756" s="1097">
        <v>208547</v>
      </c>
      <c r="S756" s="1097">
        <v>364958</v>
      </c>
      <c r="T756" s="1097">
        <v>231465</v>
      </c>
      <c r="U756" s="1097">
        <v>405063</v>
      </c>
    </row>
    <row r="757" spans="1:21" ht="21.95" customHeight="1">
      <c r="A757" s="1092">
        <v>5</v>
      </c>
      <c r="B757" s="1093" t="s">
        <v>380</v>
      </c>
      <c r="C757" s="1094" t="s">
        <v>397</v>
      </c>
      <c r="D757" s="1094" t="s">
        <v>678</v>
      </c>
      <c r="E757" s="1095" t="s">
        <v>406</v>
      </c>
      <c r="F757">
        <v>4</v>
      </c>
      <c r="G757" s="1096" t="s">
        <v>33</v>
      </c>
      <c r="H757" s="1097">
        <v>75335</v>
      </c>
      <c r="I757" s="1097">
        <v>120536</v>
      </c>
      <c r="J757" s="1097">
        <v>105469</v>
      </c>
      <c r="K757" s="1097">
        <v>168750</v>
      </c>
      <c r="L757" s="1097">
        <v>135603</v>
      </c>
      <c r="M757" s="1097">
        <v>216965</v>
      </c>
      <c r="N757" s="1097">
        <v>180804</v>
      </c>
      <c r="O757" s="1097">
        <v>289286</v>
      </c>
      <c r="P757" s="1097">
        <v>226005</v>
      </c>
      <c r="Q757" s="1097">
        <v>361608</v>
      </c>
      <c r="R757" s="1097">
        <v>256139</v>
      </c>
      <c r="S757" s="1097">
        <v>409822</v>
      </c>
      <c r="T757" s="1097">
        <v>286273</v>
      </c>
      <c r="U757" s="1097">
        <v>458036</v>
      </c>
    </row>
    <row r="758" spans="1:21" ht="22.5" customHeight="1">
      <c r="A758" s="1092">
        <v>5</v>
      </c>
      <c r="B758" s="1093" t="s">
        <v>380</v>
      </c>
      <c r="C758" s="1094" t="s">
        <v>397</v>
      </c>
      <c r="D758" s="1094" t="s">
        <v>678</v>
      </c>
      <c r="E758" s="1095" t="s">
        <v>730</v>
      </c>
      <c r="F758">
        <v>1</v>
      </c>
      <c r="G758" s="1096" t="s">
        <v>240</v>
      </c>
      <c r="H758" s="1097">
        <v>81090</v>
      </c>
      <c r="I758" s="1097">
        <v>141907</v>
      </c>
      <c r="J758" s="1097">
        <v>106907</v>
      </c>
      <c r="K758" s="1097">
        <v>187086</v>
      </c>
      <c r="L758" s="1097">
        <v>128202</v>
      </c>
      <c r="M758" s="1097">
        <v>224353</v>
      </c>
      <c r="N758" s="1097">
        <v>154558</v>
      </c>
      <c r="O758" s="1097">
        <v>270476</v>
      </c>
      <c r="P758" s="1097">
        <v>182284</v>
      </c>
      <c r="Q758" s="1097">
        <v>318997</v>
      </c>
      <c r="R758" s="1097">
        <v>199284</v>
      </c>
      <c r="S758" s="1097">
        <v>348748</v>
      </c>
      <c r="T758" s="1097">
        <v>214469</v>
      </c>
      <c r="U758" s="1097">
        <v>375320</v>
      </c>
    </row>
    <row r="759" spans="1:21" ht="21.95" customHeight="1">
      <c r="A759" s="1092">
        <v>5</v>
      </c>
      <c r="B759" s="1093" t="s">
        <v>380</v>
      </c>
      <c r="C759" s="1094" t="s">
        <v>397</v>
      </c>
      <c r="D759" s="1094" t="s">
        <v>678</v>
      </c>
      <c r="E759" s="1095" t="s">
        <v>730</v>
      </c>
      <c r="F759">
        <v>2</v>
      </c>
      <c r="G759" s="1096" t="s">
        <v>31</v>
      </c>
      <c r="H759" s="1097">
        <v>76952</v>
      </c>
      <c r="I759" s="1097">
        <v>134665</v>
      </c>
      <c r="J759" s="1097">
        <v>101727</v>
      </c>
      <c r="K759" s="1097">
        <v>178022</v>
      </c>
      <c r="L759" s="1097">
        <v>122336</v>
      </c>
      <c r="M759" s="1097">
        <v>214088</v>
      </c>
      <c r="N759" s="1097">
        <v>148320</v>
      </c>
      <c r="O759" s="1097">
        <v>259561</v>
      </c>
      <c r="P759" s="1097">
        <v>176619</v>
      </c>
      <c r="Q759" s="1097">
        <v>309084</v>
      </c>
      <c r="R759" s="1097">
        <v>194841</v>
      </c>
      <c r="S759" s="1097">
        <v>340972</v>
      </c>
      <c r="T759" s="1097">
        <v>211967</v>
      </c>
      <c r="U759" s="1097">
        <v>370942</v>
      </c>
    </row>
    <row r="760" spans="1:21" ht="21.95" customHeight="1">
      <c r="A760" s="1092">
        <v>5</v>
      </c>
      <c r="B760" s="1093" t="s">
        <v>380</v>
      </c>
      <c r="C760" s="1094" t="s">
        <v>397</v>
      </c>
      <c r="D760" s="1094" t="s">
        <v>678</v>
      </c>
      <c r="E760" s="1095" t="s">
        <v>730</v>
      </c>
      <c r="F760">
        <v>3</v>
      </c>
      <c r="G760" s="1096" t="s">
        <v>58</v>
      </c>
      <c r="H760" s="1097">
        <v>62697</v>
      </c>
      <c r="I760" s="1097">
        <v>109720</v>
      </c>
      <c r="J760" s="1097">
        <v>86545</v>
      </c>
      <c r="K760" s="1097">
        <v>151453</v>
      </c>
      <c r="L760" s="1097">
        <v>109684</v>
      </c>
      <c r="M760" s="1097">
        <v>191947</v>
      </c>
      <c r="N760" s="1097">
        <v>143076</v>
      </c>
      <c r="O760" s="1097">
        <v>250383</v>
      </c>
      <c r="P760" s="1097">
        <v>178326</v>
      </c>
      <c r="Q760" s="1097">
        <v>312071</v>
      </c>
      <c r="R760" s="1097">
        <v>200666</v>
      </c>
      <c r="S760" s="1097">
        <v>351166</v>
      </c>
      <c r="T760" s="1097">
        <v>222673</v>
      </c>
      <c r="U760" s="1097">
        <v>389677</v>
      </c>
    </row>
    <row r="761" spans="1:21" ht="21.95" customHeight="1">
      <c r="A761" s="1092">
        <v>5</v>
      </c>
      <c r="B761" s="1093" t="s">
        <v>380</v>
      </c>
      <c r="C761" s="1094" t="s">
        <v>397</v>
      </c>
      <c r="D761" s="1094" t="s">
        <v>678</v>
      </c>
      <c r="E761" s="1095" t="s">
        <v>730</v>
      </c>
      <c r="F761">
        <v>4</v>
      </c>
      <c r="G761" s="1096" t="s">
        <v>33</v>
      </c>
      <c r="H761" s="1097">
        <v>72991</v>
      </c>
      <c r="I761" s="1097">
        <v>116786</v>
      </c>
      <c r="J761" s="1097">
        <v>102188</v>
      </c>
      <c r="K761" s="1097">
        <v>163500</v>
      </c>
      <c r="L761" s="1097">
        <v>131384</v>
      </c>
      <c r="M761" s="1097">
        <v>210215</v>
      </c>
      <c r="N761" s="1097">
        <v>175179</v>
      </c>
      <c r="O761" s="1097">
        <v>280286</v>
      </c>
      <c r="P761" s="1097">
        <v>218974</v>
      </c>
      <c r="Q761" s="1097">
        <v>350358</v>
      </c>
      <c r="R761" s="1097">
        <v>248170</v>
      </c>
      <c r="S761" s="1097">
        <v>397072</v>
      </c>
      <c r="T761" s="1097">
        <v>277367</v>
      </c>
      <c r="U761" s="1097">
        <v>443787</v>
      </c>
    </row>
    <row r="762" spans="1:21" ht="22.5" customHeight="1">
      <c r="A762" s="1092">
        <v>5</v>
      </c>
      <c r="B762" s="1093" t="s">
        <v>380</v>
      </c>
      <c r="C762" s="1094" t="s">
        <v>397</v>
      </c>
      <c r="D762" s="1094" t="s">
        <v>678</v>
      </c>
      <c r="E762" s="1095" t="s">
        <v>407</v>
      </c>
      <c r="F762">
        <v>1</v>
      </c>
      <c r="G762" s="1096" t="s">
        <v>240</v>
      </c>
      <c r="H762" s="1097">
        <v>82892</v>
      </c>
      <c r="I762" s="1097">
        <v>145061</v>
      </c>
      <c r="J762" s="1097">
        <v>109245</v>
      </c>
      <c r="K762" s="1097">
        <v>191179</v>
      </c>
      <c r="L762" s="1097">
        <v>130946</v>
      </c>
      <c r="M762" s="1097">
        <v>229156</v>
      </c>
      <c r="N762" s="1097">
        <v>157764</v>
      </c>
      <c r="O762" s="1097">
        <v>276087</v>
      </c>
      <c r="P762" s="1097">
        <v>186045</v>
      </c>
      <c r="Q762" s="1097">
        <v>325578</v>
      </c>
      <c r="R762" s="1097">
        <v>203391</v>
      </c>
      <c r="S762" s="1097">
        <v>355934</v>
      </c>
      <c r="T762" s="1097">
        <v>218881</v>
      </c>
      <c r="U762" s="1097">
        <v>383042</v>
      </c>
    </row>
    <row r="763" spans="1:21" ht="21.95" customHeight="1">
      <c r="A763" s="1092">
        <v>5</v>
      </c>
      <c r="B763" s="1093" t="s">
        <v>380</v>
      </c>
      <c r="C763" s="1094" t="s">
        <v>397</v>
      </c>
      <c r="D763" s="1094" t="s">
        <v>678</v>
      </c>
      <c r="E763" s="1095" t="s">
        <v>407</v>
      </c>
      <c r="F763">
        <v>2</v>
      </c>
      <c r="G763" s="1096" t="s">
        <v>31</v>
      </c>
      <c r="H763" s="1097">
        <v>78712</v>
      </c>
      <c r="I763" s="1097">
        <v>137745</v>
      </c>
      <c r="J763" s="1097">
        <v>104013</v>
      </c>
      <c r="K763" s="1097">
        <v>182022</v>
      </c>
      <c r="L763" s="1097">
        <v>125021</v>
      </c>
      <c r="M763" s="1097">
        <v>218787</v>
      </c>
      <c r="N763" s="1097">
        <v>151464</v>
      </c>
      <c r="O763" s="1097">
        <v>265062</v>
      </c>
      <c r="P763" s="1097">
        <v>180323</v>
      </c>
      <c r="Q763" s="1097">
        <v>315565</v>
      </c>
      <c r="R763" s="1097">
        <v>198903</v>
      </c>
      <c r="S763" s="1097">
        <v>348080</v>
      </c>
      <c r="T763" s="1097">
        <v>216354</v>
      </c>
      <c r="U763" s="1097">
        <v>378620</v>
      </c>
    </row>
    <row r="764" spans="1:21" ht="21.95" customHeight="1">
      <c r="A764" s="1092">
        <v>5</v>
      </c>
      <c r="B764" s="1093" t="s">
        <v>380</v>
      </c>
      <c r="C764" s="1094" t="s">
        <v>397</v>
      </c>
      <c r="D764" s="1094" t="s">
        <v>678</v>
      </c>
      <c r="E764" s="1095" t="s">
        <v>407</v>
      </c>
      <c r="F764">
        <v>3</v>
      </c>
      <c r="G764" s="1096" t="s">
        <v>58</v>
      </c>
      <c r="H764" s="1097">
        <v>64211</v>
      </c>
      <c r="I764" s="1097">
        <v>112369</v>
      </c>
      <c r="J764" s="1097">
        <v>88651</v>
      </c>
      <c r="K764" s="1097">
        <v>155139</v>
      </c>
      <c r="L764" s="1097">
        <v>112376</v>
      </c>
      <c r="M764" s="1097">
        <v>196658</v>
      </c>
      <c r="N764" s="1097">
        <v>146633</v>
      </c>
      <c r="O764" s="1097">
        <v>256608</v>
      </c>
      <c r="P764" s="1097">
        <v>182767</v>
      </c>
      <c r="Q764" s="1097">
        <v>319843</v>
      </c>
      <c r="R764" s="1097">
        <v>205685</v>
      </c>
      <c r="S764" s="1097">
        <v>359949</v>
      </c>
      <c r="T764" s="1097">
        <v>228266</v>
      </c>
      <c r="U764" s="1097">
        <v>399465</v>
      </c>
    </row>
    <row r="765" spans="1:21" ht="21.95" customHeight="1">
      <c r="A765" s="1092">
        <v>5</v>
      </c>
      <c r="B765" s="1093" t="s">
        <v>380</v>
      </c>
      <c r="C765" s="1094" t="s">
        <v>397</v>
      </c>
      <c r="D765" s="1094" t="s">
        <v>678</v>
      </c>
      <c r="E765" s="1095" t="s">
        <v>407</v>
      </c>
      <c r="F765">
        <v>4</v>
      </c>
      <c r="G765" s="1096" t="s">
        <v>33</v>
      </c>
      <c r="H765" s="1097">
        <v>74550</v>
      </c>
      <c r="I765" s="1097">
        <v>119279</v>
      </c>
      <c r="J765" s="1097">
        <v>104369</v>
      </c>
      <c r="K765" s="1097">
        <v>166991</v>
      </c>
      <c r="L765" s="1097">
        <v>134189</v>
      </c>
      <c r="M765" s="1097">
        <v>214703</v>
      </c>
      <c r="N765" s="1097">
        <v>178919</v>
      </c>
      <c r="O765" s="1097">
        <v>286270</v>
      </c>
      <c r="P765" s="1097">
        <v>223649</v>
      </c>
      <c r="Q765" s="1097">
        <v>357838</v>
      </c>
      <c r="R765" s="1097">
        <v>253469</v>
      </c>
      <c r="S765" s="1097">
        <v>405550</v>
      </c>
      <c r="T765" s="1097">
        <v>283288</v>
      </c>
      <c r="U765" s="1097">
        <v>453261</v>
      </c>
    </row>
    <row r="766" spans="1:21" ht="22.5" customHeight="1">
      <c r="A766" s="1092">
        <v>5</v>
      </c>
      <c r="B766" s="1093" t="s">
        <v>380</v>
      </c>
      <c r="C766" s="1094" t="s">
        <v>397</v>
      </c>
      <c r="D766" s="1094" t="s">
        <v>678</v>
      </c>
      <c r="E766" s="1095" t="s">
        <v>408</v>
      </c>
      <c r="F766">
        <v>1</v>
      </c>
      <c r="G766" s="1096" t="s">
        <v>240</v>
      </c>
      <c r="H766" s="1097">
        <v>78740</v>
      </c>
      <c r="I766" s="1097">
        <v>137794</v>
      </c>
      <c r="J766" s="1097">
        <v>103897</v>
      </c>
      <c r="K766" s="1097">
        <v>181820</v>
      </c>
      <c r="L766" s="1097">
        <v>124735</v>
      </c>
      <c r="M766" s="1097">
        <v>218287</v>
      </c>
      <c r="N766" s="1097">
        <v>150623</v>
      </c>
      <c r="O766" s="1097">
        <v>263590</v>
      </c>
      <c r="P766" s="1097">
        <v>177694</v>
      </c>
      <c r="Q766" s="1097">
        <v>310964</v>
      </c>
      <c r="R766" s="1097">
        <v>194278</v>
      </c>
      <c r="S766" s="1097">
        <v>339986</v>
      </c>
      <c r="T766" s="1097">
        <v>209097</v>
      </c>
      <c r="U766" s="1097">
        <v>365920</v>
      </c>
    </row>
    <row r="767" spans="1:21" ht="21.95" customHeight="1">
      <c r="A767" s="1092">
        <v>5</v>
      </c>
      <c r="B767" s="1093" t="s">
        <v>380</v>
      </c>
      <c r="C767" s="1094" t="s">
        <v>397</v>
      </c>
      <c r="D767" s="1094" t="s">
        <v>678</v>
      </c>
      <c r="E767" s="1095" t="s">
        <v>408</v>
      </c>
      <c r="F767">
        <v>2</v>
      </c>
      <c r="G767" s="1096" t="s">
        <v>31</v>
      </c>
      <c r="H767" s="1097">
        <v>74601</v>
      </c>
      <c r="I767" s="1097">
        <v>130552</v>
      </c>
      <c r="J767" s="1097">
        <v>98717</v>
      </c>
      <c r="K767" s="1097">
        <v>172755</v>
      </c>
      <c r="L767" s="1097">
        <v>118869</v>
      </c>
      <c r="M767" s="1097">
        <v>208021</v>
      </c>
      <c r="N767" s="1097">
        <v>144386</v>
      </c>
      <c r="O767" s="1097">
        <v>252675</v>
      </c>
      <c r="P767" s="1097">
        <v>172029</v>
      </c>
      <c r="Q767" s="1097">
        <v>301051</v>
      </c>
      <c r="R767" s="1097">
        <v>189834</v>
      </c>
      <c r="S767" s="1097">
        <v>332210</v>
      </c>
      <c r="T767" s="1097">
        <v>206596</v>
      </c>
      <c r="U767" s="1097">
        <v>361542</v>
      </c>
    </row>
    <row r="768" spans="1:21" ht="21.95" customHeight="1">
      <c r="A768" s="1092">
        <v>5</v>
      </c>
      <c r="B768" s="1093" t="s">
        <v>380</v>
      </c>
      <c r="C768" s="1094" t="s">
        <v>397</v>
      </c>
      <c r="D768" s="1094" t="s">
        <v>678</v>
      </c>
      <c r="E768" s="1095" t="s">
        <v>408</v>
      </c>
      <c r="F768">
        <v>3</v>
      </c>
      <c r="G768" s="1096" t="s">
        <v>58</v>
      </c>
      <c r="H768" s="1097">
        <v>60593</v>
      </c>
      <c r="I768" s="1097">
        <v>106038</v>
      </c>
      <c r="J768" s="1097">
        <v>83599</v>
      </c>
      <c r="K768" s="1097">
        <v>146298</v>
      </c>
      <c r="L768" s="1097">
        <v>105896</v>
      </c>
      <c r="M768" s="1097">
        <v>185318</v>
      </c>
      <c r="N768" s="1097">
        <v>138025</v>
      </c>
      <c r="O768" s="1097">
        <v>241544</v>
      </c>
      <c r="P768" s="1097">
        <v>172013</v>
      </c>
      <c r="Q768" s="1097">
        <v>301023</v>
      </c>
      <c r="R768" s="1097">
        <v>193511</v>
      </c>
      <c r="S768" s="1097">
        <v>338645</v>
      </c>
      <c r="T768" s="1097">
        <v>214676</v>
      </c>
      <c r="U768" s="1097">
        <v>375683</v>
      </c>
    </row>
    <row r="769" spans="1:21" ht="21.95" customHeight="1">
      <c r="A769" s="1092">
        <v>5</v>
      </c>
      <c r="B769" s="1093" t="s">
        <v>380</v>
      </c>
      <c r="C769" s="1094" t="s">
        <v>397</v>
      </c>
      <c r="D769" s="1094" t="s">
        <v>678</v>
      </c>
      <c r="E769" s="1095" t="s">
        <v>408</v>
      </c>
      <c r="F769">
        <v>4</v>
      </c>
      <c r="G769" s="1096" t="s">
        <v>33</v>
      </c>
      <c r="H769" s="1097">
        <v>71028</v>
      </c>
      <c r="I769" s="1097">
        <v>113644</v>
      </c>
      <c r="J769" s="1097">
        <v>99439</v>
      </c>
      <c r="K769" s="1097">
        <v>159102</v>
      </c>
      <c r="L769" s="1097">
        <v>127850</v>
      </c>
      <c r="M769" s="1097">
        <v>204560</v>
      </c>
      <c r="N769" s="1097">
        <v>170467</v>
      </c>
      <c r="O769" s="1097">
        <v>272747</v>
      </c>
      <c r="P769" s="1097">
        <v>213083</v>
      </c>
      <c r="Q769" s="1097">
        <v>340933</v>
      </c>
      <c r="R769" s="1097">
        <v>241494</v>
      </c>
      <c r="S769" s="1097">
        <v>386391</v>
      </c>
      <c r="T769" s="1097">
        <v>269906</v>
      </c>
      <c r="U769" s="1097">
        <v>431849</v>
      </c>
    </row>
    <row r="770" spans="1:21" ht="22.5" customHeight="1">
      <c r="A770" s="1092">
        <v>5</v>
      </c>
      <c r="B770" s="1093" t="s">
        <v>380</v>
      </c>
      <c r="C770" s="1094" t="s">
        <v>397</v>
      </c>
      <c r="D770" s="1094" t="s">
        <v>678</v>
      </c>
      <c r="E770" s="1095" t="s">
        <v>409</v>
      </c>
      <c r="F770">
        <v>1</v>
      </c>
      <c r="G770" s="1096" t="s">
        <v>240</v>
      </c>
      <c r="H770" s="1097">
        <v>91902</v>
      </c>
      <c r="I770" s="1097">
        <v>160828</v>
      </c>
      <c r="J770" s="1097">
        <v>121123</v>
      </c>
      <c r="K770" s="1097">
        <v>211966</v>
      </c>
      <c r="L770" s="1097">
        <v>145191</v>
      </c>
      <c r="M770" s="1097">
        <v>254084</v>
      </c>
      <c r="N770" s="1097">
        <v>174937</v>
      </c>
      <c r="O770" s="1097">
        <v>306140</v>
      </c>
      <c r="P770" s="1097">
        <v>206298</v>
      </c>
      <c r="Q770" s="1097">
        <v>361022</v>
      </c>
      <c r="R770" s="1097">
        <v>225534</v>
      </c>
      <c r="S770" s="1097">
        <v>394684</v>
      </c>
      <c r="T770" s="1097">
        <v>242711</v>
      </c>
      <c r="U770" s="1097">
        <v>424744</v>
      </c>
    </row>
    <row r="771" spans="1:21" ht="21.95" customHeight="1">
      <c r="A771" s="1092">
        <v>5</v>
      </c>
      <c r="B771" s="1093" t="s">
        <v>380</v>
      </c>
      <c r="C771" s="1094" t="s">
        <v>397</v>
      </c>
      <c r="D771" s="1094" t="s">
        <v>678</v>
      </c>
      <c r="E771" s="1095" t="s">
        <v>409</v>
      </c>
      <c r="F771">
        <v>2</v>
      </c>
      <c r="G771" s="1096" t="s">
        <v>31</v>
      </c>
      <c r="H771" s="1097">
        <v>87262</v>
      </c>
      <c r="I771" s="1097">
        <v>152708</v>
      </c>
      <c r="J771" s="1097">
        <v>115316</v>
      </c>
      <c r="K771" s="1097">
        <v>201802</v>
      </c>
      <c r="L771" s="1097">
        <v>138614</v>
      </c>
      <c r="M771" s="1097">
        <v>242575</v>
      </c>
      <c r="N771" s="1097">
        <v>167944</v>
      </c>
      <c r="O771" s="1097">
        <v>293902</v>
      </c>
      <c r="P771" s="1097">
        <v>199947</v>
      </c>
      <c r="Q771" s="1097">
        <v>349908</v>
      </c>
      <c r="R771" s="1097">
        <v>220552</v>
      </c>
      <c r="S771" s="1097">
        <v>385965</v>
      </c>
      <c r="T771" s="1097">
        <v>239906</v>
      </c>
      <c r="U771" s="1097">
        <v>419836</v>
      </c>
    </row>
    <row r="772" spans="1:21" ht="21.95" customHeight="1">
      <c r="A772" s="1092">
        <v>5</v>
      </c>
      <c r="B772" s="1093" t="s">
        <v>380</v>
      </c>
      <c r="C772" s="1094" t="s">
        <v>397</v>
      </c>
      <c r="D772" s="1094" t="s">
        <v>678</v>
      </c>
      <c r="E772" s="1095" t="s">
        <v>409</v>
      </c>
      <c r="F772">
        <v>3</v>
      </c>
      <c r="G772" s="1096" t="s">
        <v>58</v>
      </c>
      <c r="H772" s="1097">
        <v>71177</v>
      </c>
      <c r="I772" s="1097">
        <v>124560</v>
      </c>
      <c r="J772" s="1097">
        <v>98267</v>
      </c>
      <c r="K772" s="1097">
        <v>171967</v>
      </c>
      <c r="L772" s="1097">
        <v>124563</v>
      </c>
      <c r="M772" s="1097">
        <v>217986</v>
      </c>
      <c r="N772" s="1097">
        <v>162530</v>
      </c>
      <c r="O772" s="1097">
        <v>284428</v>
      </c>
      <c r="P772" s="1097">
        <v>202581</v>
      </c>
      <c r="Q772" s="1097">
        <v>354517</v>
      </c>
      <c r="R772" s="1097">
        <v>227982</v>
      </c>
      <c r="S772" s="1097">
        <v>398968</v>
      </c>
      <c r="T772" s="1097">
        <v>253007</v>
      </c>
      <c r="U772" s="1097">
        <v>442763</v>
      </c>
    </row>
    <row r="773" spans="1:21" ht="21.95" customHeight="1">
      <c r="A773" s="1092">
        <v>5</v>
      </c>
      <c r="B773" s="1093" t="s">
        <v>380</v>
      </c>
      <c r="C773" s="1094" t="s">
        <v>397</v>
      </c>
      <c r="D773" s="1094" t="s">
        <v>678</v>
      </c>
      <c r="E773" s="1095" t="s">
        <v>409</v>
      </c>
      <c r="F773">
        <v>4</v>
      </c>
      <c r="G773" s="1096" t="s">
        <v>33</v>
      </c>
      <c r="H773" s="1097">
        <v>82660</v>
      </c>
      <c r="I773" s="1097">
        <v>132256</v>
      </c>
      <c r="J773" s="1097">
        <v>115724</v>
      </c>
      <c r="K773" s="1097">
        <v>185158</v>
      </c>
      <c r="L773" s="1097">
        <v>148787</v>
      </c>
      <c r="M773" s="1097">
        <v>238060</v>
      </c>
      <c r="N773" s="1097">
        <v>198383</v>
      </c>
      <c r="O773" s="1097">
        <v>317413</v>
      </c>
      <c r="P773" s="1097">
        <v>247979</v>
      </c>
      <c r="Q773" s="1097">
        <v>396767</v>
      </c>
      <c r="R773" s="1097">
        <v>281043</v>
      </c>
      <c r="S773" s="1097">
        <v>449669</v>
      </c>
      <c r="T773" s="1097">
        <v>314107</v>
      </c>
      <c r="U773" s="1097">
        <v>502571</v>
      </c>
    </row>
    <row r="774" spans="1:21" ht="22.5" customHeight="1">
      <c r="A774" s="1092">
        <v>5</v>
      </c>
      <c r="B774" s="1093" t="s">
        <v>380</v>
      </c>
      <c r="C774" s="1094" t="s">
        <v>410</v>
      </c>
      <c r="D774" s="1094" t="s">
        <v>679</v>
      </c>
      <c r="E774" s="1095" t="s">
        <v>411</v>
      </c>
      <c r="F774">
        <v>1</v>
      </c>
      <c r="G774" s="1096" t="s">
        <v>240</v>
      </c>
      <c r="H774" s="1097">
        <v>89630</v>
      </c>
      <c r="I774" s="1097">
        <v>156852</v>
      </c>
      <c r="J774" s="1097">
        <v>117996</v>
      </c>
      <c r="K774" s="1097">
        <v>206493</v>
      </c>
      <c r="L774" s="1097">
        <v>141232</v>
      </c>
      <c r="M774" s="1097">
        <v>247155</v>
      </c>
      <c r="N774" s="1097">
        <v>169804</v>
      </c>
      <c r="O774" s="1097">
        <v>297156</v>
      </c>
      <c r="P774" s="1097">
        <v>200170</v>
      </c>
      <c r="Q774" s="1097">
        <v>350297</v>
      </c>
      <c r="R774" s="1097">
        <v>218816</v>
      </c>
      <c r="S774" s="1097">
        <v>382928</v>
      </c>
      <c r="T774" s="1097">
        <v>235457</v>
      </c>
      <c r="U774" s="1097">
        <v>412050</v>
      </c>
    </row>
    <row r="775" spans="1:21" ht="21.95" customHeight="1">
      <c r="A775" s="1092">
        <v>5</v>
      </c>
      <c r="B775" s="1093" t="s">
        <v>380</v>
      </c>
      <c r="C775" s="1094" t="s">
        <v>410</v>
      </c>
      <c r="D775" s="1094" t="s">
        <v>679</v>
      </c>
      <c r="E775" s="1095" t="s">
        <v>411</v>
      </c>
      <c r="F775">
        <v>2</v>
      </c>
      <c r="G775" s="1096" t="s">
        <v>31</v>
      </c>
      <c r="H775" s="1097">
        <v>85282</v>
      </c>
      <c r="I775" s="1097">
        <v>149244</v>
      </c>
      <c r="J775" s="1097">
        <v>112555</v>
      </c>
      <c r="K775" s="1097">
        <v>196971</v>
      </c>
      <c r="L775" s="1097">
        <v>135069</v>
      </c>
      <c r="M775" s="1097">
        <v>236372</v>
      </c>
      <c r="N775" s="1097">
        <v>163251</v>
      </c>
      <c r="O775" s="1097">
        <v>285690</v>
      </c>
      <c r="P775" s="1097">
        <v>194219</v>
      </c>
      <c r="Q775" s="1097">
        <v>339883</v>
      </c>
      <c r="R775" s="1097">
        <v>214148</v>
      </c>
      <c r="S775" s="1097">
        <v>374759</v>
      </c>
      <c r="T775" s="1097">
        <v>232829</v>
      </c>
      <c r="U775" s="1097">
        <v>407451</v>
      </c>
    </row>
    <row r="776" spans="1:21" ht="21.95" customHeight="1">
      <c r="A776" s="1092">
        <v>5</v>
      </c>
      <c r="B776" s="1093" t="s">
        <v>380</v>
      </c>
      <c r="C776" s="1094" t="s">
        <v>410</v>
      </c>
      <c r="D776" s="1094" t="s">
        <v>679</v>
      </c>
      <c r="E776" s="1095" t="s">
        <v>411</v>
      </c>
      <c r="F776">
        <v>3</v>
      </c>
      <c r="G776" s="1096" t="s">
        <v>58</v>
      </c>
      <c r="H776" s="1097">
        <v>69843</v>
      </c>
      <c r="I776" s="1097">
        <v>122225</v>
      </c>
      <c r="J776" s="1097">
        <v>96487</v>
      </c>
      <c r="K776" s="1097">
        <v>168851</v>
      </c>
      <c r="L776" s="1097">
        <v>122386</v>
      </c>
      <c r="M776" s="1097">
        <v>214176</v>
      </c>
      <c r="N776" s="1097">
        <v>159852</v>
      </c>
      <c r="O776" s="1097">
        <v>279741</v>
      </c>
      <c r="P776" s="1097">
        <v>199270</v>
      </c>
      <c r="Q776" s="1097">
        <v>348722</v>
      </c>
      <c r="R776" s="1097">
        <v>224330</v>
      </c>
      <c r="S776" s="1097">
        <v>392578</v>
      </c>
      <c r="T776" s="1097">
        <v>249040</v>
      </c>
      <c r="U776" s="1097">
        <v>435819</v>
      </c>
    </row>
    <row r="777" spans="1:21" ht="21.95" customHeight="1">
      <c r="A777" s="1092">
        <v>5</v>
      </c>
      <c r="B777" s="1093" t="s">
        <v>380</v>
      </c>
      <c r="C777" s="1094" t="s">
        <v>410</v>
      </c>
      <c r="D777" s="1094" t="s">
        <v>679</v>
      </c>
      <c r="E777" s="1095" t="s">
        <v>411</v>
      </c>
      <c r="F777">
        <v>4</v>
      </c>
      <c r="G777" s="1096" t="s">
        <v>33</v>
      </c>
      <c r="H777" s="1097">
        <v>80390</v>
      </c>
      <c r="I777" s="1097">
        <v>128624</v>
      </c>
      <c r="J777" s="1097">
        <v>112546</v>
      </c>
      <c r="K777" s="1097">
        <v>180074</v>
      </c>
      <c r="L777" s="1097">
        <v>144703</v>
      </c>
      <c r="M777" s="1097">
        <v>231524</v>
      </c>
      <c r="N777" s="1097">
        <v>192937</v>
      </c>
      <c r="O777" s="1097">
        <v>308699</v>
      </c>
      <c r="P777" s="1097">
        <v>241171</v>
      </c>
      <c r="Q777" s="1097">
        <v>385873</v>
      </c>
      <c r="R777" s="1097">
        <v>273327</v>
      </c>
      <c r="S777" s="1097">
        <v>437323</v>
      </c>
      <c r="T777" s="1097">
        <v>305483</v>
      </c>
      <c r="U777" s="1097">
        <v>488773</v>
      </c>
    </row>
    <row r="778" spans="1:21" ht="22.5" customHeight="1">
      <c r="A778" s="1092">
        <v>5</v>
      </c>
      <c r="B778" s="1093" t="s">
        <v>380</v>
      </c>
      <c r="C778" s="1094" t="s">
        <v>410</v>
      </c>
      <c r="D778" s="1094" t="s">
        <v>679</v>
      </c>
      <c r="E778" s="1095" t="s">
        <v>412</v>
      </c>
      <c r="F778">
        <v>1</v>
      </c>
      <c r="G778" s="1096" t="s">
        <v>240</v>
      </c>
      <c r="H778" s="1097">
        <v>86496</v>
      </c>
      <c r="I778" s="1097">
        <v>151368</v>
      </c>
      <c r="J778" s="1097">
        <v>113922</v>
      </c>
      <c r="K778" s="1097">
        <v>199363</v>
      </c>
      <c r="L778" s="1097">
        <v>136436</v>
      </c>
      <c r="M778" s="1097">
        <v>238762</v>
      </c>
      <c r="N778" s="1097">
        <v>164177</v>
      </c>
      <c r="O778" s="1097">
        <v>287310</v>
      </c>
      <c r="P778" s="1097">
        <v>193566</v>
      </c>
      <c r="Q778" s="1097">
        <v>338741</v>
      </c>
      <c r="R778" s="1097">
        <v>211604</v>
      </c>
      <c r="S778" s="1097">
        <v>370307</v>
      </c>
      <c r="T778" s="1097">
        <v>227706</v>
      </c>
      <c r="U778" s="1097">
        <v>398486</v>
      </c>
    </row>
    <row r="779" spans="1:21" ht="21.95" customHeight="1">
      <c r="A779" s="1092">
        <v>5</v>
      </c>
      <c r="B779" s="1093" t="s">
        <v>380</v>
      </c>
      <c r="C779" s="1094" t="s">
        <v>410</v>
      </c>
      <c r="D779" s="1094" t="s">
        <v>679</v>
      </c>
      <c r="E779" s="1095" t="s">
        <v>412</v>
      </c>
      <c r="F779">
        <v>2</v>
      </c>
      <c r="G779" s="1096" t="s">
        <v>31</v>
      </c>
      <c r="H779" s="1097">
        <v>82232</v>
      </c>
      <c r="I779" s="1097">
        <v>143906</v>
      </c>
      <c r="J779" s="1097">
        <v>108585</v>
      </c>
      <c r="K779" s="1097">
        <v>190023</v>
      </c>
      <c r="L779" s="1097">
        <v>130392</v>
      </c>
      <c r="M779" s="1097">
        <v>228186</v>
      </c>
      <c r="N779" s="1097">
        <v>157751</v>
      </c>
      <c r="O779" s="1097">
        <v>276065</v>
      </c>
      <c r="P779" s="1097">
        <v>187730</v>
      </c>
      <c r="Q779" s="1097">
        <v>328527</v>
      </c>
      <c r="R779" s="1097">
        <v>207026</v>
      </c>
      <c r="S779" s="1097">
        <v>362296</v>
      </c>
      <c r="T779" s="1097">
        <v>225129</v>
      </c>
      <c r="U779" s="1097">
        <v>393976</v>
      </c>
    </row>
    <row r="780" spans="1:21" ht="21.95" customHeight="1">
      <c r="A780" s="1092">
        <v>5</v>
      </c>
      <c r="B780" s="1093" t="s">
        <v>380</v>
      </c>
      <c r="C780" s="1094" t="s">
        <v>410</v>
      </c>
      <c r="D780" s="1094" t="s">
        <v>679</v>
      </c>
      <c r="E780" s="1095" t="s">
        <v>412</v>
      </c>
      <c r="F780">
        <v>3</v>
      </c>
      <c r="G780" s="1096" t="s">
        <v>58</v>
      </c>
      <c r="H780" s="1097">
        <v>67237</v>
      </c>
      <c r="I780" s="1097">
        <v>117665</v>
      </c>
      <c r="J780" s="1097">
        <v>92863</v>
      </c>
      <c r="K780" s="1097">
        <v>162511</v>
      </c>
      <c r="L780" s="1097">
        <v>117760</v>
      </c>
      <c r="M780" s="1097">
        <v>206080</v>
      </c>
      <c r="N780" s="1097">
        <v>153748</v>
      </c>
      <c r="O780" s="1097">
        <v>269058</v>
      </c>
      <c r="P780" s="1097">
        <v>191650</v>
      </c>
      <c r="Q780" s="1097">
        <v>335387</v>
      </c>
      <c r="R780" s="1097">
        <v>215723</v>
      </c>
      <c r="S780" s="1097">
        <v>377516</v>
      </c>
      <c r="T780" s="1097">
        <v>239452</v>
      </c>
      <c r="U780" s="1097">
        <v>419042</v>
      </c>
    </row>
    <row r="781" spans="1:21" ht="21.95" customHeight="1">
      <c r="A781" s="1092">
        <v>5</v>
      </c>
      <c r="B781" s="1093" t="s">
        <v>380</v>
      </c>
      <c r="C781" s="1094" t="s">
        <v>410</v>
      </c>
      <c r="D781" s="1094" t="s">
        <v>679</v>
      </c>
      <c r="E781" s="1095" t="s">
        <v>412</v>
      </c>
      <c r="F781">
        <v>4</v>
      </c>
      <c r="G781" s="1096" t="s">
        <v>33</v>
      </c>
      <c r="H781" s="1097">
        <v>77666</v>
      </c>
      <c r="I781" s="1097">
        <v>124266</v>
      </c>
      <c r="J781" s="1097">
        <v>108733</v>
      </c>
      <c r="K781" s="1097">
        <v>173972</v>
      </c>
      <c r="L781" s="1097">
        <v>139799</v>
      </c>
      <c r="M781" s="1097">
        <v>223679</v>
      </c>
      <c r="N781" s="1097">
        <v>186399</v>
      </c>
      <c r="O781" s="1097">
        <v>298238</v>
      </c>
      <c r="P781" s="1097">
        <v>232999</v>
      </c>
      <c r="Q781" s="1097">
        <v>372798</v>
      </c>
      <c r="R781" s="1097">
        <v>264065</v>
      </c>
      <c r="S781" s="1097">
        <v>422505</v>
      </c>
      <c r="T781" s="1097">
        <v>295132</v>
      </c>
      <c r="U781" s="1097">
        <v>472211</v>
      </c>
    </row>
    <row r="782" spans="1:21" ht="22.5" customHeight="1">
      <c r="A782" s="1092">
        <v>5</v>
      </c>
      <c r="B782" s="1093" t="s">
        <v>380</v>
      </c>
      <c r="C782" s="1094" t="s">
        <v>410</v>
      </c>
      <c r="D782" s="1094" t="s">
        <v>679</v>
      </c>
      <c r="E782" s="1095" t="s">
        <v>413</v>
      </c>
      <c r="F782">
        <v>1</v>
      </c>
      <c r="G782" s="1096" t="s">
        <v>240</v>
      </c>
      <c r="H782" s="1097">
        <v>96916</v>
      </c>
      <c r="I782" s="1097">
        <v>169603</v>
      </c>
      <c r="J782" s="1097">
        <v>127606</v>
      </c>
      <c r="K782" s="1097">
        <v>223310</v>
      </c>
      <c r="L782" s="1097">
        <v>152760</v>
      </c>
      <c r="M782" s="1097">
        <v>267331</v>
      </c>
      <c r="N782" s="1097">
        <v>183711</v>
      </c>
      <c r="O782" s="1097">
        <v>321495</v>
      </c>
      <c r="P782" s="1097">
        <v>216574</v>
      </c>
      <c r="Q782" s="1097">
        <v>379004</v>
      </c>
      <c r="R782" s="1097">
        <v>236751</v>
      </c>
      <c r="S782" s="1097">
        <v>414314</v>
      </c>
      <c r="T782" s="1097">
        <v>254759</v>
      </c>
      <c r="U782" s="1097">
        <v>445828</v>
      </c>
    </row>
    <row r="783" spans="1:21" ht="21.95" customHeight="1">
      <c r="A783" s="1092">
        <v>5</v>
      </c>
      <c r="B783" s="1093" t="s">
        <v>380</v>
      </c>
      <c r="C783" s="1094" t="s">
        <v>410</v>
      </c>
      <c r="D783" s="1094" t="s">
        <v>679</v>
      </c>
      <c r="E783" s="1095" t="s">
        <v>413</v>
      </c>
      <c r="F783">
        <v>2</v>
      </c>
      <c r="G783" s="1096" t="s">
        <v>31</v>
      </c>
      <c r="H783" s="1097">
        <v>92192</v>
      </c>
      <c r="I783" s="1097">
        <v>161337</v>
      </c>
      <c r="J783" s="1097">
        <v>121693</v>
      </c>
      <c r="K783" s="1097">
        <v>212963</v>
      </c>
      <c r="L783" s="1097">
        <v>146065</v>
      </c>
      <c r="M783" s="1097">
        <v>255614</v>
      </c>
      <c r="N783" s="1097">
        <v>176592</v>
      </c>
      <c r="O783" s="1097">
        <v>309036</v>
      </c>
      <c r="P783" s="1097">
        <v>210108</v>
      </c>
      <c r="Q783" s="1097">
        <v>367690</v>
      </c>
      <c r="R783" s="1097">
        <v>231679</v>
      </c>
      <c r="S783" s="1097">
        <v>405438</v>
      </c>
      <c r="T783" s="1097">
        <v>251904</v>
      </c>
      <c r="U783" s="1097">
        <v>440831</v>
      </c>
    </row>
    <row r="784" spans="1:21" ht="21.95" customHeight="1">
      <c r="A784" s="1092">
        <v>5</v>
      </c>
      <c r="B784" s="1093" t="s">
        <v>380</v>
      </c>
      <c r="C784" s="1094" t="s">
        <v>410</v>
      </c>
      <c r="D784" s="1094" t="s">
        <v>679</v>
      </c>
      <c r="E784" s="1095" t="s">
        <v>413</v>
      </c>
      <c r="F784">
        <v>3</v>
      </c>
      <c r="G784" s="1096" t="s">
        <v>58</v>
      </c>
      <c r="H784" s="1097">
        <v>75466</v>
      </c>
      <c r="I784" s="1097">
        <v>132066</v>
      </c>
      <c r="J784" s="1097">
        <v>104247</v>
      </c>
      <c r="K784" s="1097">
        <v>182433</v>
      </c>
      <c r="L784" s="1097">
        <v>132220</v>
      </c>
      <c r="M784" s="1097">
        <v>231385</v>
      </c>
      <c r="N784" s="1097">
        <v>172675</v>
      </c>
      <c r="O784" s="1097">
        <v>302181</v>
      </c>
      <c r="P784" s="1097">
        <v>215252</v>
      </c>
      <c r="Q784" s="1097">
        <v>376691</v>
      </c>
      <c r="R784" s="1097">
        <v>242312</v>
      </c>
      <c r="S784" s="1097">
        <v>424047</v>
      </c>
      <c r="T784" s="1097">
        <v>268992</v>
      </c>
      <c r="U784" s="1097">
        <v>470736</v>
      </c>
    </row>
    <row r="785" spans="1:21" ht="21.95" customHeight="1">
      <c r="A785" s="1092">
        <v>5</v>
      </c>
      <c r="B785" s="1093" t="s">
        <v>380</v>
      </c>
      <c r="C785" s="1094" t="s">
        <v>410</v>
      </c>
      <c r="D785" s="1094" t="s">
        <v>679</v>
      </c>
      <c r="E785" s="1095" t="s">
        <v>413</v>
      </c>
      <c r="F785">
        <v>4</v>
      </c>
      <c r="G785" s="1096" t="s">
        <v>33</v>
      </c>
      <c r="H785" s="1097">
        <v>86954</v>
      </c>
      <c r="I785" s="1097">
        <v>139127</v>
      </c>
      <c r="J785" s="1097">
        <v>121736</v>
      </c>
      <c r="K785" s="1097">
        <v>194778</v>
      </c>
      <c r="L785" s="1097">
        <v>156518</v>
      </c>
      <c r="M785" s="1097">
        <v>250429</v>
      </c>
      <c r="N785" s="1097">
        <v>208691</v>
      </c>
      <c r="O785" s="1097">
        <v>333905</v>
      </c>
      <c r="P785" s="1097">
        <v>260863</v>
      </c>
      <c r="Q785" s="1097">
        <v>417381</v>
      </c>
      <c r="R785" s="1097">
        <v>295645</v>
      </c>
      <c r="S785" s="1097">
        <v>473032</v>
      </c>
      <c r="T785" s="1097">
        <v>330427</v>
      </c>
      <c r="U785" s="1097">
        <v>528683</v>
      </c>
    </row>
    <row r="786" spans="1:21" ht="22.5" customHeight="1">
      <c r="A786" s="1092">
        <v>5</v>
      </c>
      <c r="B786" s="1093" t="s">
        <v>380</v>
      </c>
      <c r="C786" s="1094" t="s">
        <v>410</v>
      </c>
      <c r="D786" s="1094" t="s">
        <v>679</v>
      </c>
      <c r="E786" s="1095" t="s">
        <v>414</v>
      </c>
      <c r="F786">
        <v>1</v>
      </c>
      <c r="G786" s="1096" t="s">
        <v>240</v>
      </c>
      <c r="H786" s="1097">
        <v>89943</v>
      </c>
      <c r="I786" s="1097">
        <v>157401</v>
      </c>
      <c r="J786" s="1097">
        <v>118460</v>
      </c>
      <c r="K786" s="1097">
        <v>207305</v>
      </c>
      <c r="L786" s="1097">
        <v>141868</v>
      </c>
      <c r="M786" s="1097">
        <v>248268</v>
      </c>
      <c r="N786" s="1097">
        <v>170708</v>
      </c>
      <c r="O786" s="1097">
        <v>298739</v>
      </c>
      <c r="P786" s="1097">
        <v>201265</v>
      </c>
      <c r="Q786" s="1097">
        <v>352214</v>
      </c>
      <c r="R786" s="1097">
        <v>220020</v>
      </c>
      <c r="S786" s="1097">
        <v>385035</v>
      </c>
      <c r="T786" s="1097">
        <v>236762</v>
      </c>
      <c r="U786" s="1097">
        <v>414334</v>
      </c>
    </row>
    <row r="787" spans="1:21" ht="21.95" customHeight="1">
      <c r="A787" s="1092">
        <v>5</v>
      </c>
      <c r="B787" s="1093" t="s">
        <v>380</v>
      </c>
      <c r="C787" s="1094" t="s">
        <v>410</v>
      </c>
      <c r="D787" s="1094" t="s">
        <v>679</v>
      </c>
      <c r="E787" s="1095" t="s">
        <v>414</v>
      </c>
      <c r="F787">
        <v>2</v>
      </c>
      <c r="G787" s="1096" t="s">
        <v>31</v>
      </c>
      <c r="H787" s="1097">
        <v>85512</v>
      </c>
      <c r="I787" s="1097">
        <v>149646</v>
      </c>
      <c r="J787" s="1097">
        <v>112914</v>
      </c>
      <c r="K787" s="1097">
        <v>197599</v>
      </c>
      <c r="L787" s="1097">
        <v>135587</v>
      </c>
      <c r="M787" s="1097">
        <v>237277</v>
      </c>
      <c r="N787" s="1097">
        <v>164030</v>
      </c>
      <c r="O787" s="1097">
        <v>287053</v>
      </c>
      <c r="P787" s="1097">
        <v>195200</v>
      </c>
      <c r="Q787" s="1097">
        <v>341600</v>
      </c>
      <c r="R787" s="1097">
        <v>215262</v>
      </c>
      <c r="S787" s="1097">
        <v>376709</v>
      </c>
      <c r="T787" s="1097">
        <v>234084</v>
      </c>
      <c r="U787" s="1097">
        <v>409647</v>
      </c>
    </row>
    <row r="788" spans="1:21" ht="21.95" customHeight="1">
      <c r="A788" s="1092">
        <v>5</v>
      </c>
      <c r="B788" s="1093" t="s">
        <v>380</v>
      </c>
      <c r="C788" s="1094" t="s">
        <v>410</v>
      </c>
      <c r="D788" s="1094" t="s">
        <v>679</v>
      </c>
      <c r="E788" s="1095" t="s">
        <v>414</v>
      </c>
      <c r="F788">
        <v>3</v>
      </c>
      <c r="G788" s="1096" t="s">
        <v>58</v>
      </c>
      <c r="H788" s="1097">
        <v>69924</v>
      </c>
      <c r="I788" s="1097">
        <v>122366</v>
      </c>
      <c r="J788" s="1097">
        <v>96574</v>
      </c>
      <c r="K788" s="1097">
        <v>169005</v>
      </c>
      <c r="L788" s="1097">
        <v>122467</v>
      </c>
      <c r="M788" s="1097">
        <v>214317</v>
      </c>
      <c r="N788" s="1097">
        <v>159896</v>
      </c>
      <c r="O788" s="1097">
        <v>279817</v>
      </c>
      <c r="P788" s="1097">
        <v>199314</v>
      </c>
      <c r="Q788" s="1097">
        <v>348800</v>
      </c>
      <c r="R788" s="1097">
        <v>224351</v>
      </c>
      <c r="S788" s="1097">
        <v>392615</v>
      </c>
      <c r="T788" s="1097">
        <v>249031</v>
      </c>
      <c r="U788" s="1097">
        <v>435804</v>
      </c>
    </row>
    <row r="789" spans="1:21" ht="21.95" customHeight="1">
      <c r="A789" s="1092">
        <v>5</v>
      </c>
      <c r="B789" s="1093" t="s">
        <v>380</v>
      </c>
      <c r="C789" s="1094" t="s">
        <v>410</v>
      </c>
      <c r="D789" s="1094" t="s">
        <v>679</v>
      </c>
      <c r="E789" s="1095" t="s">
        <v>414</v>
      </c>
      <c r="F789">
        <v>4</v>
      </c>
      <c r="G789" s="1096" t="s">
        <v>33</v>
      </c>
      <c r="H789" s="1097">
        <v>80758</v>
      </c>
      <c r="I789" s="1097">
        <v>129213</v>
      </c>
      <c r="J789" s="1097">
        <v>113061</v>
      </c>
      <c r="K789" s="1097">
        <v>180898</v>
      </c>
      <c r="L789" s="1097">
        <v>145365</v>
      </c>
      <c r="M789" s="1097">
        <v>232584</v>
      </c>
      <c r="N789" s="1097">
        <v>193820</v>
      </c>
      <c r="O789" s="1097">
        <v>310112</v>
      </c>
      <c r="P789" s="1097">
        <v>242275</v>
      </c>
      <c r="Q789" s="1097">
        <v>387639</v>
      </c>
      <c r="R789" s="1097">
        <v>274578</v>
      </c>
      <c r="S789" s="1097">
        <v>439325</v>
      </c>
      <c r="T789" s="1097">
        <v>306881</v>
      </c>
      <c r="U789" s="1097">
        <v>491010</v>
      </c>
    </row>
    <row r="790" spans="1:21" ht="22.5" customHeight="1">
      <c r="A790" s="1092">
        <v>5</v>
      </c>
      <c r="B790" s="1093" t="s">
        <v>380</v>
      </c>
      <c r="C790" s="1094" t="s">
        <v>410</v>
      </c>
      <c r="D790" s="1094" t="s">
        <v>679</v>
      </c>
      <c r="E790" s="1095" t="s">
        <v>415</v>
      </c>
      <c r="F790">
        <v>1</v>
      </c>
      <c r="G790" s="1096" t="s">
        <v>240</v>
      </c>
      <c r="H790" s="1097">
        <v>91589</v>
      </c>
      <c r="I790" s="1097">
        <v>160280</v>
      </c>
      <c r="J790" s="1097">
        <v>120660</v>
      </c>
      <c r="K790" s="1097">
        <v>211155</v>
      </c>
      <c r="L790" s="1097">
        <v>144555</v>
      </c>
      <c r="M790" s="1097">
        <v>252971</v>
      </c>
      <c r="N790" s="1097">
        <v>174033</v>
      </c>
      <c r="O790" s="1097">
        <v>304557</v>
      </c>
      <c r="P790" s="1097">
        <v>205203</v>
      </c>
      <c r="Q790" s="1097">
        <v>359105</v>
      </c>
      <c r="R790" s="1097">
        <v>224330</v>
      </c>
      <c r="S790" s="1097">
        <v>392577</v>
      </c>
      <c r="T790" s="1097">
        <v>241406</v>
      </c>
      <c r="U790" s="1097">
        <v>422460</v>
      </c>
    </row>
    <row r="791" spans="1:21" ht="21.95" customHeight="1">
      <c r="A791" s="1092">
        <v>5</v>
      </c>
      <c r="B791" s="1093" t="s">
        <v>380</v>
      </c>
      <c r="C791" s="1094" t="s">
        <v>410</v>
      </c>
      <c r="D791" s="1094" t="s">
        <v>679</v>
      </c>
      <c r="E791" s="1095" t="s">
        <v>415</v>
      </c>
      <c r="F791">
        <v>2</v>
      </c>
      <c r="G791" s="1096" t="s">
        <v>31</v>
      </c>
      <c r="H791" s="1097">
        <v>87032</v>
      </c>
      <c r="I791" s="1097">
        <v>152306</v>
      </c>
      <c r="J791" s="1097">
        <v>114957</v>
      </c>
      <c r="K791" s="1097">
        <v>201174</v>
      </c>
      <c r="L791" s="1097">
        <v>138097</v>
      </c>
      <c r="M791" s="1097">
        <v>241669</v>
      </c>
      <c r="N791" s="1097">
        <v>167165</v>
      </c>
      <c r="O791" s="1097">
        <v>292540</v>
      </c>
      <c r="P791" s="1097">
        <v>198966</v>
      </c>
      <c r="Q791" s="1097">
        <v>348191</v>
      </c>
      <c r="R791" s="1097">
        <v>219437</v>
      </c>
      <c r="S791" s="1097">
        <v>384015</v>
      </c>
      <c r="T791" s="1097">
        <v>238652</v>
      </c>
      <c r="U791" s="1097">
        <v>417640</v>
      </c>
    </row>
    <row r="792" spans="1:21" ht="21.95" customHeight="1">
      <c r="A792" s="1092">
        <v>5</v>
      </c>
      <c r="B792" s="1093" t="s">
        <v>380</v>
      </c>
      <c r="C792" s="1094" t="s">
        <v>410</v>
      </c>
      <c r="D792" s="1094" t="s">
        <v>679</v>
      </c>
      <c r="E792" s="1095" t="s">
        <v>415</v>
      </c>
      <c r="F792">
        <v>3</v>
      </c>
      <c r="G792" s="1096" t="s">
        <v>58</v>
      </c>
      <c r="H792" s="1097">
        <v>71097</v>
      </c>
      <c r="I792" s="1097">
        <v>124419</v>
      </c>
      <c r="J792" s="1097">
        <v>98179</v>
      </c>
      <c r="K792" s="1097">
        <v>171814</v>
      </c>
      <c r="L792" s="1097">
        <v>124482</v>
      </c>
      <c r="M792" s="1097">
        <v>217844</v>
      </c>
      <c r="N792" s="1097">
        <v>162487</v>
      </c>
      <c r="O792" s="1097">
        <v>284352</v>
      </c>
      <c r="P792" s="1097">
        <v>202537</v>
      </c>
      <c r="Q792" s="1097">
        <v>354440</v>
      </c>
      <c r="R792" s="1097">
        <v>227960</v>
      </c>
      <c r="S792" s="1097">
        <v>398931</v>
      </c>
      <c r="T792" s="1097">
        <v>253016</v>
      </c>
      <c r="U792" s="1097">
        <v>442778</v>
      </c>
    </row>
    <row r="793" spans="1:21" ht="21.95" customHeight="1">
      <c r="A793" s="1092">
        <v>5</v>
      </c>
      <c r="B793" s="1093" t="s">
        <v>380</v>
      </c>
      <c r="C793" s="1094" t="s">
        <v>410</v>
      </c>
      <c r="D793" s="1094" t="s">
        <v>679</v>
      </c>
      <c r="E793" s="1095" t="s">
        <v>415</v>
      </c>
      <c r="F793">
        <v>4</v>
      </c>
      <c r="G793" s="1096" t="s">
        <v>33</v>
      </c>
      <c r="H793" s="1097">
        <v>82292</v>
      </c>
      <c r="I793" s="1097">
        <v>131667</v>
      </c>
      <c r="J793" s="1097">
        <v>115209</v>
      </c>
      <c r="K793" s="1097">
        <v>184334</v>
      </c>
      <c r="L793" s="1097">
        <v>148125</v>
      </c>
      <c r="M793" s="1097">
        <v>237000</v>
      </c>
      <c r="N793" s="1097">
        <v>197500</v>
      </c>
      <c r="O793" s="1097">
        <v>316000</v>
      </c>
      <c r="P793" s="1097">
        <v>246875</v>
      </c>
      <c r="Q793" s="1097">
        <v>395001</v>
      </c>
      <c r="R793" s="1097">
        <v>279792</v>
      </c>
      <c r="S793" s="1097">
        <v>447667</v>
      </c>
      <c r="T793" s="1097">
        <v>312709</v>
      </c>
      <c r="U793" s="1097">
        <v>500334</v>
      </c>
    </row>
    <row r="794" spans="1:21" ht="22.5" customHeight="1">
      <c r="A794" s="1092">
        <v>5</v>
      </c>
      <c r="B794" s="1093" t="s">
        <v>380</v>
      </c>
      <c r="C794" s="1094" t="s">
        <v>410</v>
      </c>
      <c r="D794" s="1094" t="s">
        <v>679</v>
      </c>
      <c r="E794" s="1095" t="s">
        <v>416</v>
      </c>
      <c r="F794">
        <v>1</v>
      </c>
      <c r="G794" s="1096" t="s">
        <v>240</v>
      </c>
      <c r="H794" s="1097">
        <v>85242</v>
      </c>
      <c r="I794" s="1097">
        <v>149174</v>
      </c>
      <c r="J794" s="1097">
        <v>112441</v>
      </c>
      <c r="K794" s="1097">
        <v>196772</v>
      </c>
      <c r="L794" s="1097">
        <v>134935</v>
      </c>
      <c r="M794" s="1097">
        <v>236136</v>
      </c>
      <c r="N794" s="1097">
        <v>162839</v>
      </c>
      <c r="O794" s="1097">
        <v>284968</v>
      </c>
      <c r="P794" s="1097">
        <v>192085</v>
      </c>
      <c r="Q794" s="1097">
        <v>336148</v>
      </c>
      <c r="R794" s="1097">
        <v>210007</v>
      </c>
      <c r="S794" s="1097">
        <v>367513</v>
      </c>
      <c r="T794" s="1097">
        <v>226020</v>
      </c>
      <c r="U794" s="1097">
        <v>395534</v>
      </c>
    </row>
    <row r="795" spans="1:21" ht="21.95" customHeight="1">
      <c r="A795" s="1092">
        <v>5</v>
      </c>
      <c r="B795" s="1093" t="s">
        <v>380</v>
      </c>
      <c r="C795" s="1094" t="s">
        <v>410</v>
      </c>
      <c r="D795" s="1094" t="s">
        <v>679</v>
      </c>
      <c r="E795" s="1095" t="s">
        <v>416</v>
      </c>
      <c r="F795">
        <v>2</v>
      </c>
      <c r="G795" s="1096" t="s">
        <v>31</v>
      </c>
      <c r="H795" s="1097">
        <v>80811</v>
      </c>
      <c r="I795" s="1097">
        <v>141420</v>
      </c>
      <c r="J795" s="1097">
        <v>106895</v>
      </c>
      <c r="K795" s="1097">
        <v>187066</v>
      </c>
      <c r="L795" s="1097">
        <v>128654</v>
      </c>
      <c r="M795" s="1097">
        <v>225144</v>
      </c>
      <c r="N795" s="1097">
        <v>156161</v>
      </c>
      <c r="O795" s="1097">
        <v>273281</v>
      </c>
      <c r="P795" s="1097">
        <v>186020</v>
      </c>
      <c r="Q795" s="1097">
        <v>325534</v>
      </c>
      <c r="R795" s="1097">
        <v>205249</v>
      </c>
      <c r="S795" s="1097">
        <v>359187</v>
      </c>
      <c r="T795" s="1097">
        <v>223341</v>
      </c>
      <c r="U795" s="1097">
        <v>390847</v>
      </c>
    </row>
    <row r="796" spans="1:21" ht="21.95" customHeight="1">
      <c r="A796" s="1092">
        <v>5</v>
      </c>
      <c r="B796" s="1093" t="s">
        <v>380</v>
      </c>
      <c r="C796" s="1094" t="s">
        <v>410</v>
      </c>
      <c r="D796" s="1094" t="s">
        <v>679</v>
      </c>
      <c r="E796" s="1095" t="s">
        <v>416</v>
      </c>
      <c r="F796">
        <v>3</v>
      </c>
      <c r="G796" s="1096" t="s">
        <v>58</v>
      </c>
      <c r="H796" s="1097">
        <v>65715</v>
      </c>
      <c r="I796" s="1097">
        <v>115001</v>
      </c>
      <c r="J796" s="1097">
        <v>90682</v>
      </c>
      <c r="K796" s="1097">
        <v>158694</v>
      </c>
      <c r="L796" s="1097">
        <v>114891</v>
      </c>
      <c r="M796" s="1097">
        <v>201060</v>
      </c>
      <c r="N796" s="1097">
        <v>149795</v>
      </c>
      <c r="O796" s="1097">
        <v>262141</v>
      </c>
      <c r="P796" s="1097">
        <v>186688</v>
      </c>
      <c r="Q796" s="1097">
        <v>326704</v>
      </c>
      <c r="R796" s="1097">
        <v>210042</v>
      </c>
      <c r="S796" s="1097">
        <v>367573</v>
      </c>
      <c r="T796" s="1097">
        <v>233038</v>
      </c>
      <c r="U796" s="1097">
        <v>407816</v>
      </c>
    </row>
    <row r="797" spans="1:21" ht="21.95" customHeight="1">
      <c r="A797" s="1092">
        <v>5</v>
      </c>
      <c r="B797" s="1093" t="s">
        <v>380</v>
      </c>
      <c r="C797" s="1094" t="s">
        <v>410</v>
      </c>
      <c r="D797" s="1094" t="s">
        <v>679</v>
      </c>
      <c r="E797" s="1095" t="s">
        <v>416</v>
      </c>
      <c r="F797">
        <v>4</v>
      </c>
      <c r="G797" s="1096" t="s">
        <v>33</v>
      </c>
      <c r="H797" s="1097">
        <v>76831</v>
      </c>
      <c r="I797" s="1097">
        <v>122930</v>
      </c>
      <c r="J797" s="1097">
        <v>107564</v>
      </c>
      <c r="K797" s="1097">
        <v>172102</v>
      </c>
      <c r="L797" s="1097">
        <v>138296</v>
      </c>
      <c r="M797" s="1097">
        <v>221274</v>
      </c>
      <c r="N797" s="1097">
        <v>184395</v>
      </c>
      <c r="O797" s="1097">
        <v>295032</v>
      </c>
      <c r="P797" s="1097">
        <v>230494</v>
      </c>
      <c r="Q797" s="1097">
        <v>368790</v>
      </c>
      <c r="R797" s="1097">
        <v>261227</v>
      </c>
      <c r="S797" s="1097">
        <v>417963</v>
      </c>
      <c r="T797" s="1097">
        <v>291959</v>
      </c>
      <c r="U797" s="1097">
        <v>467135</v>
      </c>
    </row>
    <row r="798" spans="1:21" ht="22.5" customHeight="1">
      <c r="A798" s="1092">
        <v>5</v>
      </c>
      <c r="B798" s="1093" t="s">
        <v>380</v>
      </c>
      <c r="C798" s="1094" t="s">
        <v>417</v>
      </c>
      <c r="D798" s="1094" t="s">
        <v>680</v>
      </c>
      <c r="E798" s="1095" t="s">
        <v>418</v>
      </c>
      <c r="F798">
        <v>1</v>
      </c>
      <c r="G798" s="1096" t="s">
        <v>240</v>
      </c>
      <c r="H798" s="1097">
        <v>86418</v>
      </c>
      <c r="I798" s="1097">
        <v>151231</v>
      </c>
      <c r="J798" s="1097">
        <v>113852</v>
      </c>
      <c r="K798" s="1097">
        <v>199242</v>
      </c>
      <c r="L798" s="1097">
        <v>136407</v>
      </c>
      <c r="M798" s="1097">
        <v>238712</v>
      </c>
      <c r="N798" s="1097">
        <v>164236</v>
      </c>
      <c r="O798" s="1097">
        <v>287413</v>
      </c>
      <c r="P798" s="1097">
        <v>193655</v>
      </c>
      <c r="Q798" s="1097">
        <v>338896</v>
      </c>
      <c r="R798" s="1097">
        <v>211706</v>
      </c>
      <c r="S798" s="1097">
        <v>370485</v>
      </c>
      <c r="T798" s="1097">
        <v>227822</v>
      </c>
      <c r="U798" s="1097">
        <v>398688</v>
      </c>
    </row>
    <row r="799" spans="1:21" ht="21.95" customHeight="1">
      <c r="A799" s="1092">
        <v>5</v>
      </c>
      <c r="B799" s="1093" t="s">
        <v>380</v>
      </c>
      <c r="C799" s="1094" t="s">
        <v>417</v>
      </c>
      <c r="D799" s="1094" t="s">
        <v>680</v>
      </c>
      <c r="E799" s="1095" t="s">
        <v>418</v>
      </c>
      <c r="F799">
        <v>2</v>
      </c>
      <c r="G799" s="1096" t="s">
        <v>31</v>
      </c>
      <c r="H799" s="1097">
        <v>82112</v>
      </c>
      <c r="I799" s="1097">
        <v>143696</v>
      </c>
      <c r="J799" s="1097">
        <v>108463</v>
      </c>
      <c r="K799" s="1097">
        <v>189811</v>
      </c>
      <c r="L799" s="1097">
        <v>130304</v>
      </c>
      <c r="M799" s="1097">
        <v>228032</v>
      </c>
      <c r="N799" s="1097">
        <v>157747</v>
      </c>
      <c r="O799" s="1097">
        <v>276057</v>
      </c>
      <c r="P799" s="1097">
        <v>187761</v>
      </c>
      <c r="Q799" s="1097">
        <v>328582</v>
      </c>
      <c r="R799" s="1097">
        <v>207083</v>
      </c>
      <c r="S799" s="1097">
        <v>362394</v>
      </c>
      <c r="T799" s="1097">
        <v>225219</v>
      </c>
      <c r="U799" s="1097">
        <v>394133</v>
      </c>
    </row>
    <row r="800" spans="1:21" ht="21.95" customHeight="1">
      <c r="A800" s="1092">
        <v>5</v>
      </c>
      <c r="B800" s="1093" t="s">
        <v>380</v>
      </c>
      <c r="C800" s="1094" t="s">
        <v>417</v>
      </c>
      <c r="D800" s="1094" t="s">
        <v>680</v>
      </c>
      <c r="E800" s="1095" t="s">
        <v>418</v>
      </c>
      <c r="F800">
        <v>3</v>
      </c>
      <c r="G800" s="1096" t="s">
        <v>58</v>
      </c>
      <c r="H800" s="1097">
        <v>67067</v>
      </c>
      <c r="I800" s="1097">
        <v>117367</v>
      </c>
      <c r="J800" s="1097">
        <v>92613</v>
      </c>
      <c r="K800" s="1097">
        <v>162072</v>
      </c>
      <c r="L800" s="1097">
        <v>117422</v>
      </c>
      <c r="M800" s="1097">
        <v>205488</v>
      </c>
      <c r="N800" s="1097">
        <v>153264</v>
      </c>
      <c r="O800" s="1097">
        <v>268213</v>
      </c>
      <c r="P800" s="1097">
        <v>191041</v>
      </c>
      <c r="Q800" s="1097">
        <v>334321</v>
      </c>
      <c r="R800" s="1097">
        <v>215018</v>
      </c>
      <c r="S800" s="1097">
        <v>376282</v>
      </c>
      <c r="T800" s="1097">
        <v>238648</v>
      </c>
      <c r="U800" s="1097">
        <v>417635</v>
      </c>
    </row>
    <row r="801" spans="1:21" ht="21.95" customHeight="1">
      <c r="A801" s="1092">
        <v>5</v>
      </c>
      <c r="B801" s="1093" t="s">
        <v>380</v>
      </c>
      <c r="C801" s="1094" t="s">
        <v>417</v>
      </c>
      <c r="D801" s="1094" t="s">
        <v>680</v>
      </c>
      <c r="E801" s="1095" t="s">
        <v>418</v>
      </c>
      <c r="F801">
        <v>4</v>
      </c>
      <c r="G801" s="1096" t="s">
        <v>33</v>
      </c>
      <c r="H801" s="1097">
        <v>77654</v>
      </c>
      <c r="I801" s="1097">
        <v>124246</v>
      </c>
      <c r="J801" s="1097">
        <v>108715</v>
      </c>
      <c r="K801" s="1097">
        <v>173945</v>
      </c>
      <c r="L801" s="1097">
        <v>139777</v>
      </c>
      <c r="M801" s="1097">
        <v>223643</v>
      </c>
      <c r="N801" s="1097">
        <v>186369</v>
      </c>
      <c r="O801" s="1097">
        <v>298191</v>
      </c>
      <c r="P801" s="1097">
        <v>232962</v>
      </c>
      <c r="Q801" s="1097">
        <v>372739</v>
      </c>
      <c r="R801" s="1097">
        <v>264023</v>
      </c>
      <c r="S801" s="1097">
        <v>422437</v>
      </c>
      <c r="T801" s="1097">
        <v>295085</v>
      </c>
      <c r="U801" s="1097">
        <v>472136</v>
      </c>
    </row>
    <row r="802" spans="1:21" ht="22.5" customHeight="1">
      <c r="A802" s="1092">
        <v>5</v>
      </c>
      <c r="B802" s="1093" t="s">
        <v>380</v>
      </c>
      <c r="C802" s="1094" t="s">
        <v>417</v>
      </c>
      <c r="D802" s="1094" t="s">
        <v>680</v>
      </c>
      <c r="E802" s="1095" t="s">
        <v>419</v>
      </c>
      <c r="F802">
        <v>1</v>
      </c>
      <c r="G802" s="1096" t="s">
        <v>240</v>
      </c>
      <c r="H802" s="1097">
        <v>82030</v>
      </c>
      <c r="I802" s="1097">
        <v>143553</v>
      </c>
      <c r="J802" s="1097">
        <v>108110</v>
      </c>
      <c r="K802" s="1097">
        <v>189193</v>
      </c>
      <c r="L802" s="1097">
        <v>129588</v>
      </c>
      <c r="M802" s="1097">
        <v>226780</v>
      </c>
      <c r="N802" s="1097">
        <v>156131</v>
      </c>
      <c r="O802" s="1097">
        <v>273230</v>
      </c>
      <c r="P802" s="1097">
        <v>184120</v>
      </c>
      <c r="Q802" s="1097">
        <v>322210</v>
      </c>
      <c r="R802" s="1097">
        <v>201287</v>
      </c>
      <c r="S802" s="1097">
        <v>352252</v>
      </c>
      <c r="T802" s="1097">
        <v>216617</v>
      </c>
      <c r="U802" s="1097">
        <v>379080</v>
      </c>
    </row>
    <row r="803" spans="1:21" ht="21.95" customHeight="1">
      <c r="A803" s="1092">
        <v>5</v>
      </c>
      <c r="B803" s="1093" t="s">
        <v>380</v>
      </c>
      <c r="C803" s="1094" t="s">
        <v>417</v>
      </c>
      <c r="D803" s="1094" t="s">
        <v>680</v>
      </c>
      <c r="E803" s="1095" t="s">
        <v>419</v>
      </c>
      <c r="F803">
        <v>2</v>
      </c>
      <c r="G803" s="1096" t="s">
        <v>31</v>
      </c>
      <c r="H803" s="1097">
        <v>77892</v>
      </c>
      <c r="I803" s="1097">
        <v>136310</v>
      </c>
      <c r="J803" s="1097">
        <v>102930</v>
      </c>
      <c r="K803" s="1097">
        <v>180128</v>
      </c>
      <c r="L803" s="1097">
        <v>123723</v>
      </c>
      <c r="M803" s="1097">
        <v>216515</v>
      </c>
      <c r="N803" s="1097">
        <v>149894</v>
      </c>
      <c r="O803" s="1097">
        <v>262315</v>
      </c>
      <c r="P803" s="1097">
        <v>178455</v>
      </c>
      <c r="Q803" s="1097">
        <v>312297</v>
      </c>
      <c r="R803" s="1097">
        <v>196843</v>
      </c>
      <c r="S803" s="1097">
        <v>344476</v>
      </c>
      <c r="T803" s="1097">
        <v>214116</v>
      </c>
      <c r="U803" s="1097">
        <v>374702</v>
      </c>
    </row>
    <row r="804" spans="1:21" ht="21.95" customHeight="1">
      <c r="A804" s="1092">
        <v>5</v>
      </c>
      <c r="B804" s="1093" t="s">
        <v>380</v>
      </c>
      <c r="C804" s="1094" t="s">
        <v>417</v>
      </c>
      <c r="D804" s="1094" t="s">
        <v>680</v>
      </c>
      <c r="E804" s="1095" t="s">
        <v>419</v>
      </c>
      <c r="F804">
        <v>3</v>
      </c>
      <c r="G804" s="1096" t="s">
        <v>58</v>
      </c>
      <c r="H804" s="1097">
        <v>63539</v>
      </c>
      <c r="I804" s="1097">
        <v>111193</v>
      </c>
      <c r="J804" s="1097">
        <v>87723</v>
      </c>
      <c r="K804" s="1097">
        <v>153516</v>
      </c>
      <c r="L804" s="1097">
        <v>111199</v>
      </c>
      <c r="M804" s="1097">
        <v>194599</v>
      </c>
      <c r="N804" s="1097">
        <v>145096</v>
      </c>
      <c r="O804" s="1097">
        <v>253918</v>
      </c>
      <c r="P804" s="1097">
        <v>180851</v>
      </c>
      <c r="Q804" s="1097">
        <v>316490</v>
      </c>
      <c r="R804" s="1097">
        <v>203528</v>
      </c>
      <c r="S804" s="1097">
        <v>356174</v>
      </c>
      <c r="T804" s="1097">
        <v>225871</v>
      </c>
      <c r="U804" s="1097">
        <v>395275</v>
      </c>
    </row>
    <row r="805" spans="1:21" ht="21.95" customHeight="1">
      <c r="A805" s="1092">
        <v>5</v>
      </c>
      <c r="B805" s="1093" t="s">
        <v>380</v>
      </c>
      <c r="C805" s="1094" t="s">
        <v>417</v>
      </c>
      <c r="D805" s="1094" t="s">
        <v>680</v>
      </c>
      <c r="E805" s="1095" t="s">
        <v>419</v>
      </c>
      <c r="F805">
        <v>4</v>
      </c>
      <c r="G805" s="1096" t="s">
        <v>33</v>
      </c>
      <c r="H805" s="1097">
        <v>73777</v>
      </c>
      <c r="I805" s="1097">
        <v>118043</v>
      </c>
      <c r="J805" s="1097">
        <v>103287</v>
      </c>
      <c r="K805" s="1097">
        <v>165260</v>
      </c>
      <c r="L805" s="1097">
        <v>132798</v>
      </c>
      <c r="M805" s="1097">
        <v>212477</v>
      </c>
      <c r="N805" s="1097">
        <v>177064</v>
      </c>
      <c r="O805" s="1097">
        <v>283302</v>
      </c>
      <c r="P805" s="1097">
        <v>221330</v>
      </c>
      <c r="Q805" s="1097">
        <v>354128</v>
      </c>
      <c r="R805" s="1097">
        <v>250840</v>
      </c>
      <c r="S805" s="1097">
        <v>401345</v>
      </c>
      <c r="T805" s="1097">
        <v>280351</v>
      </c>
      <c r="U805" s="1097">
        <v>448562</v>
      </c>
    </row>
    <row r="806" spans="1:21" ht="22.5" customHeight="1">
      <c r="A806" s="1092">
        <v>5</v>
      </c>
      <c r="B806" s="1093" t="s">
        <v>380</v>
      </c>
      <c r="C806" s="1094" t="s">
        <v>417</v>
      </c>
      <c r="D806" s="1094" t="s">
        <v>680</v>
      </c>
      <c r="E806" s="1095" t="s">
        <v>420</v>
      </c>
      <c r="F806">
        <v>1</v>
      </c>
      <c r="G806" s="1096" t="s">
        <v>240</v>
      </c>
      <c r="H806" s="1097">
        <v>88533</v>
      </c>
      <c r="I806" s="1097">
        <v>154933</v>
      </c>
      <c r="J806" s="1097">
        <v>116654</v>
      </c>
      <c r="K806" s="1097">
        <v>204145</v>
      </c>
      <c r="L806" s="1097">
        <v>139788</v>
      </c>
      <c r="M806" s="1097">
        <v>244629</v>
      </c>
      <c r="N806" s="1097">
        <v>168347</v>
      </c>
      <c r="O806" s="1097">
        <v>294608</v>
      </c>
      <c r="P806" s="1097">
        <v>198511</v>
      </c>
      <c r="Q806" s="1097">
        <v>347394</v>
      </c>
      <c r="R806" s="1097">
        <v>217016</v>
      </c>
      <c r="S806" s="1097">
        <v>379779</v>
      </c>
      <c r="T806" s="1097">
        <v>233540</v>
      </c>
      <c r="U806" s="1097">
        <v>408694</v>
      </c>
    </row>
    <row r="807" spans="1:21" ht="21.95" customHeight="1">
      <c r="A807" s="1092">
        <v>5</v>
      </c>
      <c r="B807" s="1093" t="s">
        <v>380</v>
      </c>
      <c r="C807" s="1094" t="s">
        <v>417</v>
      </c>
      <c r="D807" s="1094" t="s">
        <v>680</v>
      </c>
      <c r="E807" s="1095" t="s">
        <v>420</v>
      </c>
      <c r="F807">
        <v>2</v>
      </c>
      <c r="G807" s="1096" t="s">
        <v>31</v>
      </c>
      <c r="H807" s="1097">
        <v>84102</v>
      </c>
      <c r="I807" s="1097">
        <v>147178</v>
      </c>
      <c r="J807" s="1097">
        <v>111108</v>
      </c>
      <c r="K807" s="1097">
        <v>194439</v>
      </c>
      <c r="L807" s="1097">
        <v>133507</v>
      </c>
      <c r="M807" s="1097">
        <v>233637</v>
      </c>
      <c r="N807" s="1097">
        <v>161669</v>
      </c>
      <c r="O807" s="1097">
        <v>282921</v>
      </c>
      <c r="P807" s="1097">
        <v>192446</v>
      </c>
      <c r="Q807" s="1097">
        <v>336780</v>
      </c>
      <c r="R807" s="1097">
        <v>212259</v>
      </c>
      <c r="S807" s="1097">
        <v>371453</v>
      </c>
      <c r="T807" s="1097">
        <v>230861</v>
      </c>
      <c r="U807" s="1097">
        <v>404007</v>
      </c>
    </row>
    <row r="808" spans="1:21" ht="21.95" customHeight="1">
      <c r="A808" s="1092">
        <v>5</v>
      </c>
      <c r="B808" s="1093" t="s">
        <v>380</v>
      </c>
      <c r="C808" s="1094" t="s">
        <v>417</v>
      </c>
      <c r="D808" s="1094" t="s">
        <v>680</v>
      </c>
      <c r="E808" s="1095" t="s">
        <v>420</v>
      </c>
      <c r="F808">
        <v>3</v>
      </c>
      <c r="G808" s="1096" t="s">
        <v>58</v>
      </c>
      <c r="H808" s="1097">
        <v>68661</v>
      </c>
      <c r="I808" s="1097">
        <v>120157</v>
      </c>
      <c r="J808" s="1097">
        <v>94807</v>
      </c>
      <c r="K808" s="1097">
        <v>165912</v>
      </c>
      <c r="L808" s="1097">
        <v>120194</v>
      </c>
      <c r="M808" s="1097">
        <v>210340</v>
      </c>
      <c r="N808" s="1097">
        <v>156865</v>
      </c>
      <c r="O808" s="1097">
        <v>274514</v>
      </c>
      <c r="P808" s="1097">
        <v>195526</v>
      </c>
      <c r="Q808" s="1097">
        <v>342171</v>
      </c>
      <c r="R808" s="1097">
        <v>220058</v>
      </c>
      <c r="S808" s="1097">
        <v>385102</v>
      </c>
      <c r="T808" s="1097">
        <v>244233</v>
      </c>
      <c r="U808" s="1097">
        <v>427408</v>
      </c>
    </row>
    <row r="809" spans="1:21" ht="21.95" customHeight="1">
      <c r="A809" s="1092">
        <v>5</v>
      </c>
      <c r="B809" s="1093" t="s">
        <v>380</v>
      </c>
      <c r="C809" s="1094" t="s">
        <v>417</v>
      </c>
      <c r="D809" s="1094" t="s">
        <v>680</v>
      </c>
      <c r="E809" s="1095" t="s">
        <v>420</v>
      </c>
      <c r="F809">
        <v>4</v>
      </c>
      <c r="G809" s="1096" t="s">
        <v>33</v>
      </c>
      <c r="H809" s="1097">
        <v>79580</v>
      </c>
      <c r="I809" s="1097">
        <v>127328</v>
      </c>
      <c r="J809" s="1097">
        <v>111412</v>
      </c>
      <c r="K809" s="1097">
        <v>178260</v>
      </c>
      <c r="L809" s="1097">
        <v>143244</v>
      </c>
      <c r="M809" s="1097">
        <v>229191</v>
      </c>
      <c r="N809" s="1097">
        <v>190992</v>
      </c>
      <c r="O809" s="1097">
        <v>305588</v>
      </c>
      <c r="P809" s="1097">
        <v>238740</v>
      </c>
      <c r="Q809" s="1097">
        <v>381985</v>
      </c>
      <c r="R809" s="1097">
        <v>270573</v>
      </c>
      <c r="S809" s="1097">
        <v>432916</v>
      </c>
      <c r="T809" s="1097">
        <v>302405</v>
      </c>
      <c r="U809" s="1097">
        <v>483847</v>
      </c>
    </row>
    <row r="810" spans="1:21" ht="22.5" customHeight="1">
      <c r="A810" s="1092">
        <v>5</v>
      </c>
      <c r="B810" s="1093" t="s">
        <v>380</v>
      </c>
      <c r="C810" s="1094" t="s">
        <v>417</v>
      </c>
      <c r="D810" s="1094" t="s">
        <v>680</v>
      </c>
      <c r="E810" s="1095" t="s">
        <v>332</v>
      </c>
      <c r="F810">
        <v>1</v>
      </c>
      <c r="G810" s="1096" t="s">
        <v>240</v>
      </c>
      <c r="H810" s="1097">
        <v>83754</v>
      </c>
      <c r="I810" s="1097">
        <v>146569</v>
      </c>
      <c r="J810" s="1097">
        <v>110379</v>
      </c>
      <c r="K810" s="1097">
        <v>193164</v>
      </c>
      <c r="L810" s="1097">
        <v>132304</v>
      </c>
      <c r="M810" s="1097">
        <v>231533</v>
      </c>
      <c r="N810" s="1097">
        <v>159397</v>
      </c>
      <c r="O810" s="1097">
        <v>278945</v>
      </c>
      <c r="P810" s="1097">
        <v>187969</v>
      </c>
      <c r="Q810" s="1097">
        <v>328946</v>
      </c>
      <c r="R810" s="1097">
        <v>205495</v>
      </c>
      <c r="S810" s="1097">
        <v>359616</v>
      </c>
      <c r="T810" s="1097">
        <v>221145</v>
      </c>
      <c r="U810" s="1097">
        <v>387004</v>
      </c>
    </row>
    <row r="811" spans="1:21" ht="21.95" customHeight="1">
      <c r="A811" s="1092">
        <v>5</v>
      </c>
      <c r="B811" s="1093" t="s">
        <v>380</v>
      </c>
      <c r="C811" s="1094" t="s">
        <v>417</v>
      </c>
      <c r="D811" s="1094" t="s">
        <v>680</v>
      </c>
      <c r="E811" s="1095" t="s">
        <v>332</v>
      </c>
      <c r="F811">
        <v>2</v>
      </c>
      <c r="G811" s="1096" t="s">
        <v>31</v>
      </c>
      <c r="H811" s="1097">
        <v>79532</v>
      </c>
      <c r="I811" s="1097">
        <v>139181</v>
      </c>
      <c r="J811" s="1097">
        <v>105095</v>
      </c>
      <c r="K811" s="1097">
        <v>183916</v>
      </c>
      <c r="L811" s="1097">
        <v>126320</v>
      </c>
      <c r="M811" s="1097">
        <v>221060</v>
      </c>
      <c r="N811" s="1097">
        <v>153034</v>
      </c>
      <c r="O811" s="1097">
        <v>267809</v>
      </c>
      <c r="P811" s="1097">
        <v>182190</v>
      </c>
      <c r="Q811" s="1097">
        <v>318833</v>
      </c>
      <c r="R811" s="1097">
        <v>200962</v>
      </c>
      <c r="S811" s="1097">
        <v>351683</v>
      </c>
      <c r="T811" s="1097">
        <v>218593</v>
      </c>
      <c r="U811" s="1097">
        <v>382538</v>
      </c>
    </row>
    <row r="812" spans="1:21" ht="21.95" customHeight="1">
      <c r="A812" s="1092">
        <v>5</v>
      </c>
      <c r="B812" s="1093" t="s">
        <v>380</v>
      </c>
      <c r="C812" s="1094" t="s">
        <v>417</v>
      </c>
      <c r="D812" s="1094" t="s">
        <v>680</v>
      </c>
      <c r="E812" s="1095" t="s">
        <v>332</v>
      </c>
      <c r="F812">
        <v>3</v>
      </c>
      <c r="G812" s="1096" t="s">
        <v>58</v>
      </c>
      <c r="H812" s="1097">
        <v>64882</v>
      </c>
      <c r="I812" s="1097">
        <v>113544</v>
      </c>
      <c r="J812" s="1097">
        <v>89579</v>
      </c>
      <c r="K812" s="1097">
        <v>156763</v>
      </c>
      <c r="L812" s="1097">
        <v>113553</v>
      </c>
      <c r="M812" s="1097">
        <v>198717</v>
      </c>
      <c r="N812" s="1097">
        <v>148170</v>
      </c>
      <c r="O812" s="1097">
        <v>259298</v>
      </c>
      <c r="P812" s="1097">
        <v>184683</v>
      </c>
      <c r="Q812" s="1097">
        <v>323196</v>
      </c>
      <c r="R812" s="1097">
        <v>207842</v>
      </c>
      <c r="S812" s="1097">
        <v>363724</v>
      </c>
      <c r="T812" s="1097">
        <v>230661</v>
      </c>
      <c r="U812" s="1097">
        <v>403656</v>
      </c>
    </row>
    <row r="813" spans="1:21" ht="21.95" customHeight="1">
      <c r="A813" s="1092">
        <v>5</v>
      </c>
      <c r="B813" s="1093" t="s">
        <v>380</v>
      </c>
      <c r="C813" s="1094" t="s">
        <v>417</v>
      </c>
      <c r="D813" s="1094" t="s">
        <v>680</v>
      </c>
      <c r="E813" s="1095" t="s">
        <v>332</v>
      </c>
      <c r="F813">
        <v>4</v>
      </c>
      <c r="G813" s="1096" t="s">
        <v>33</v>
      </c>
      <c r="H813" s="1097">
        <v>75323</v>
      </c>
      <c r="I813" s="1097">
        <v>120516</v>
      </c>
      <c r="J813" s="1097">
        <v>105452</v>
      </c>
      <c r="K813" s="1097">
        <v>168723</v>
      </c>
      <c r="L813" s="1097">
        <v>135581</v>
      </c>
      <c r="M813" s="1097">
        <v>216929</v>
      </c>
      <c r="N813" s="1097">
        <v>180774</v>
      </c>
      <c r="O813" s="1097">
        <v>289239</v>
      </c>
      <c r="P813" s="1097">
        <v>225968</v>
      </c>
      <c r="Q813" s="1097">
        <v>361548</v>
      </c>
      <c r="R813" s="1097">
        <v>256097</v>
      </c>
      <c r="S813" s="1097">
        <v>409755</v>
      </c>
      <c r="T813" s="1097">
        <v>286226</v>
      </c>
      <c r="U813" s="1097">
        <v>457961</v>
      </c>
    </row>
    <row r="814" spans="1:21" ht="22.5" customHeight="1">
      <c r="A814" s="1092">
        <v>5</v>
      </c>
      <c r="B814" s="1093" t="s">
        <v>380</v>
      </c>
      <c r="C814" s="1094" t="s">
        <v>417</v>
      </c>
      <c r="D814" s="1094" t="s">
        <v>680</v>
      </c>
      <c r="E814" s="1095" t="s">
        <v>421</v>
      </c>
      <c r="F814">
        <v>1</v>
      </c>
      <c r="G814" s="1096" t="s">
        <v>240</v>
      </c>
      <c r="H814" s="1097">
        <v>82500</v>
      </c>
      <c r="I814" s="1097">
        <v>144375</v>
      </c>
      <c r="J814" s="1097">
        <v>108712</v>
      </c>
      <c r="K814" s="1097">
        <v>190246</v>
      </c>
      <c r="L814" s="1097">
        <v>130282</v>
      </c>
      <c r="M814" s="1097">
        <v>227993</v>
      </c>
      <c r="N814" s="1097">
        <v>156918</v>
      </c>
      <c r="O814" s="1097">
        <v>274607</v>
      </c>
      <c r="P814" s="1097">
        <v>185038</v>
      </c>
      <c r="Q814" s="1097">
        <v>323816</v>
      </c>
      <c r="R814" s="1097">
        <v>202288</v>
      </c>
      <c r="S814" s="1097">
        <v>354005</v>
      </c>
      <c r="T814" s="1097">
        <v>217691</v>
      </c>
      <c r="U814" s="1097">
        <v>380960</v>
      </c>
    </row>
    <row r="815" spans="1:21" ht="21.95" customHeight="1">
      <c r="A815" s="1092">
        <v>5</v>
      </c>
      <c r="B815" s="1093" t="s">
        <v>380</v>
      </c>
      <c r="C815" s="1094" t="s">
        <v>417</v>
      </c>
      <c r="D815" s="1094" t="s">
        <v>680</v>
      </c>
      <c r="E815" s="1095" t="s">
        <v>421</v>
      </c>
      <c r="F815">
        <v>2</v>
      </c>
      <c r="G815" s="1096" t="s">
        <v>31</v>
      </c>
      <c r="H815" s="1097">
        <v>78362</v>
      </c>
      <c r="I815" s="1097">
        <v>137133</v>
      </c>
      <c r="J815" s="1097">
        <v>103532</v>
      </c>
      <c r="K815" s="1097">
        <v>181182</v>
      </c>
      <c r="L815" s="1097">
        <v>124416</v>
      </c>
      <c r="M815" s="1097">
        <v>217728</v>
      </c>
      <c r="N815" s="1097">
        <v>150681</v>
      </c>
      <c r="O815" s="1097">
        <v>263692</v>
      </c>
      <c r="P815" s="1097">
        <v>179373</v>
      </c>
      <c r="Q815" s="1097">
        <v>313903</v>
      </c>
      <c r="R815" s="1097">
        <v>197845</v>
      </c>
      <c r="S815" s="1097">
        <v>346228</v>
      </c>
      <c r="T815" s="1097">
        <v>215190</v>
      </c>
      <c r="U815" s="1097">
        <v>376582</v>
      </c>
    </row>
    <row r="816" spans="1:21" ht="21.95" customHeight="1">
      <c r="A816" s="1092">
        <v>5</v>
      </c>
      <c r="B816" s="1093" t="s">
        <v>380</v>
      </c>
      <c r="C816" s="1094" t="s">
        <v>417</v>
      </c>
      <c r="D816" s="1094" t="s">
        <v>680</v>
      </c>
      <c r="E816" s="1095" t="s">
        <v>421</v>
      </c>
      <c r="F816">
        <v>3</v>
      </c>
      <c r="G816" s="1096" t="s">
        <v>58</v>
      </c>
      <c r="H816" s="1097">
        <v>63960</v>
      </c>
      <c r="I816" s="1097">
        <v>111930</v>
      </c>
      <c r="J816" s="1097">
        <v>88312</v>
      </c>
      <c r="K816" s="1097">
        <v>154547</v>
      </c>
      <c r="L816" s="1097">
        <v>111957</v>
      </c>
      <c r="M816" s="1097">
        <v>195924</v>
      </c>
      <c r="N816" s="1097">
        <v>146106</v>
      </c>
      <c r="O816" s="1097">
        <v>255686</v>
      </c>
      <c r="P816" s="1097">
        <v>182114</v>
      </c>
      <c r="Q816" s="1097">
        <v>318699</v>
      </c>
      <c r="R816" s="1097">
        <v>204959</v>
      </c>
      <c r="S816" s="1097">
        <v>358679</v>
      </c>
      <c r="T816" s="1097">
        <v>227471</v>
      </c>
      <c r="U816" s="1097">
        <v>398074</v>
      </c>
    </row>
    <row r="817" spans="1:21" ht="21.95" customHeight="1">
      <c r="A817" s="1092">
        <v>5</v>
      </c>
      <c r="B817" s="1093" t="s">
        <v>380</v>
      </c>
      <c r="C817" s="1094" t="s">
        <v>417</v>
      </c>
      <c r="D817" s="1094" t="s">
        <v>680</v>
      </c>
      <c r="E817" s="1095" t="s">
        <v>421</v>
      </c>
      <c r="F817">
        <v>4</v>
      </c>
      <c r="G817" s="1096" t="s">
        <v>33</v>
      </c>
      <c r="H817" s="1097">
        <v>74169</v>
      </c>
      <c r="I817" s="1097">
        <v>118671</v>
      </c>
      <c r="J817" s="1097">
        <v>103837</v>
      </c>
      <c r="K817" s="1097">
        <v>166139</v>
      </c>
      <c r="L817" s="1097">
        <v>133505</v>
      </c>
      <c r="M817" s="1097">
        <v>213607</v>
      </c>
      <c r="N817" s="1097">
        <v>178006</v>
      </c>
      <c r="O817" s="1097">
        <v>284810</v>
      </c>
      <c r="P817" s="1097">
        <v>222508</v>
      </c>
      <c r="Q817" s="1097">
        <v>356012</v>
      </c>
      <c r="R817" s="1097">
        <v>252175</v>
      </c>
      <c r="S817" s="1097">
        <v>403481</v>
      </c>
      <c r="T817" s="1097">
        <v>281843</v>
      </c>
      <c r="U817" s="1097">
        <v>450949</v>
      </c>
    </row>
    <row r="818" spans="1:21" ht="22.5" customHeight="1">
      <c r="A818" s="1092">
        <v>5</v>
      </c>
      <c r="B818" s="1093" t="s">
        <v>380</v>
      </c>
      <c r="C818" s="1094" t="s">
        <v>417</v>
      </c>
      <c r="D818" s="1094" t="s">
        <v>680</v>
      </c>
      <c r="E818" s="1095" t="s">
        <v>422</v>
      </c>
      <c r="F818">
        <v>1</v>
      </c>
      <c r="G818" s="1096" t="s">
        <v>240</v>
      </c>
      <c r="H818" s="1097">
        <v>84772</v>
      </c>
      <c r="I818" s="1097">
        <v>148352</v>
      </c>
      <c r="J818" s="1097">
        <v>111839</v>
      </c>
      <c r="K818" s="1097">
        <v>195719</v>
      </c>
      <c r="L818" s="1097">
        <v>134241</v>
      </c>
      <c r="M818" s="1097">
        <v>234922</v>
      </c>
      <c r="N818" s="1097">
        <v>162052</v>
      </c>
      <c r="O818" s="1097">
        <v>283591</v>
      </c>
      <c r="P818" s="1097">
        <v>191167</v>
      </c>
      <c r="Q818" s="1097">
        <v>334542</v>
      </c>
      <c r="R818" s="1097">
        <v>209006</v>
      </c>
      <c r="S818" s="1097">
        <v>365760</v>
      </c>
      <c r="T818" s="1097">
        <v>224945</v>
      </c>
      <c r="U818" s="1097">
        <v>393654</v>
      </c>
    </row>
    <row r="819" spans="1:21" ht="21.95" customHeight="1">
      <c r="A819" s="1092">
        <v>5</v>
      </c>
      <c r="B819" s="1093" t="s">
        <v>380</v>
      </c>
      <c r="C819" s="1094" t="s">
        <v>417</v>
      </c>
      <c r="D819" s="1094" t="s">
        <v>680</v>
      </c>
      <c r="E819" s="1095" t="s">
        <v>422</v>
      </c>
      <c r="F819">
        <v>2</v>
      </c>
      <c r="G819" s="1096" t="s">
        <v>31</v>
      </c>
      <c r="H819" s="1097">
        <v>80341</v>
      </c>
      <c r="I819" s="1097">
        <v>140597</v>
      </c>
      <c r="J819" s="1097">
        <v>106293</v>
      </c>
      <c r="K819" s="1097">
        <v>186013</v>
      </c>
      <c r="L819" s="1097">
        <v>127961</v>
      </c>
      <c r="M819" s="1097">
        <v>223931</v>
      </c>
      <c r="N819" s="1097">
        <v>155374</v>
      </c>
      <c r="O819" s="1097">
        <v>271904</v>
      </c>
      <c r="P819" s="1097">
        <v>185102</v>
      </c>
      <c r="Q819" s="1097">
        <v>323928</v>
      </c>
      <c r="R819" s="1097">
        <v>204248</v>
      </c>
      <c r="S819" s="1097">
        <v>357434</v>
      </c>
      <c r="T819" s="1097">
        <v>222267</v>
      </c>
      <c r="U819" s="1097">
        <v>388967</v>
      </c>
    </row>
    <row r="820" spans="1:21" ht="21.95" customHeight="1">
      <c r="A820" s="1092">
        <v>5</v>
      </c>
      <c r="B820" s="1093" t="s">
        <v>380</v>
      </c>
      <c r="C820" s="1094" t="s">
        <v>417</v>
      </c>
      <c r="D820" s="1094" t="s">
        <v>680</v>
      </c>
      <c r="E820" s="1095" t="s">
        <v>422</v>
      </c>
      <c r="F820">
        <v>3</v>
      </c>
      <c r="G820" s="1096" t="s">
        <v>58</v>
      </c>
      <c r="H820" s="1097">
        <v>65294</v>
      </c>
      <c r="I820" s="1097">
        <v>114264</v>
      </c>
      <c r="J820" s="1097">
        <v>90093</v>
      </c>
      <c r="K820" s="1097">
        <v>157663</v>
      </c>
      <c r="L820" s="1097">
        <v>114134</v>
      </c>
      <c r="M820" s="1097">
        <v>199734</v>
      </c>
      <c r="N820" s="1097">
        <v>148785</v>
      </c>
      <c r="O820" s="1097">
        <v>260373</v>
      </c>
      <c r="P820" s="1097">
        <v>185425</v>
      </c>
      <c r="Q820" s="1097">
        <v>324494</v>
      </c>
      <c r="R820" s="1097">
        <v>208611</v>
      </c>
      <c r="S820" s="1097">
        <v>365069</v>
      </c>
      <c r="T820" s="1097">
        <v>231438</v>
      </c>
      <c r="U820" s="1097">
        <v>405017</v>
      </c>
    </row>
    <row r="821" spans="1:21" ht="21.95" customHeight="1">
      <c r="A821" s="1092">
        <v>5</v>
      </c>
      <c r="B821" s="1093" t="s">
        <v>380</v>
      </c>
      <c r="C821" s="1094" t="s">
        <v>417</v>
      </c>
      <c r="D821" s="1094" t="s">
        <v>680</v>
      </c>
      <c r="E821" s="1095" t="s">
        <v>422</v>
      </c>
      <c r="F821">
        <v>4</v>
      </c>
      <c r="G821" s="1096" t="s">
        <v>33</v>
      </c>
      <c r="H821" s="1097">
        <v>76439</v>
      </c>
      <c r="I821" s="1097">
        <v>122302</v>
      </c>
      <c r="J821" s="1097">
        <v>107014</v>
      </c>
      <c r="K821" s="1097">
        <v>171223</v>
      </c>
      <c r="L821" s="1097">
        <v>137590</v>
      </c>
      <c r="M821" s="1097">
        <v>220143</v>
      </c>
      <c r="N821" s="1097">
        <v>183453</v>
      </c>
      <c r="O821" s="1097">
        <v>293524</v>
      </c>
      <c r="P821" s="1097">
        <v>229316</v>
      </c>
      <c r="Q821" s="1097">
        <v>366906</v>
      </c>
      <c r="R821" s="1097">
        <v>259891</v>
      </c>
      <c r="S821" s="1097">
        <v>415826</v>
      </c>
      <c r="T821" s="1097">
        <v>290467</v>
      </c>
      <c r="U821" s="1097">
        <v>464747</v>
      </c>
    </row>
    <row r="822" spans="1:21" ht="22.5" customHeight="1">
      <c r="A822" s="1092">
        <v>5</v>
      </c>
      <c r="B822" s="1093" t="s">
        <v>380</v>
      </c>
      <c r="C822" s="1094" t="s">
        <v>417</v>
      </c>
      <c r="D822" s="1094" t="s">
        <v>680</v>
      </c>
      <c r="E822" s="1095" t="s">
        <v>423</v>
      </c>
      <c r="F822">
        <v>1</v>
      </c>
      <c r="G822" s="1096" t="s">
        <v>240</v>
      </c>
      <c r="H822" s="1097">
        <v>85869</v>
      </c>
      <c r="I822" s="1097">
        <v>150271</v>
      </c>
      <c r="J822" s="1097">
        <v>113181</v>
      </c>
      <c r="K822" s="1097">
        <v>198067</v>
      </c>
      <c r="L822" s="1097">
        <v>135685</v>
      </c>
      <c r="M822" s="1097">
        <v>237449</v>
      </c>
      <c r="N822" s="1097">
        <v>163508</v>
      </c>
      <c r="O822" s="1097">
        <v>286139</v>
      </c>
      <c r="P822" s="1097">
        <v>192825</v>
      </c>
      <c r="Q822" s="1097">
        <v>337444</v>
      </c>
      <c r="R822" s="1097">
        <v>210806</v>
      </c>
      <c r="S822" s="1097">
        <v>368910</v>
      </c>
      <c r="T822" s="1097">
        <v>226863</v>
      </c>
      <c r="U822" s="1097">
        <v>397010</v>
      </c>
    </row>
    <row r="823" spans="1:21" ht="21.95" customHeight="1">
      <c r="A823" s="1092">
        <v>5</v>
      </c>
      <c r="B823" s="1093" t="s">
        <v>380</v>
      </c>
      <c r="C823" s="1094" t="s">
        <v>417</v>
      </c>
      <c r="D823" s="1094" t="s">
        <v>680</v>
      </c>
      <c r="E823" s="1095" t="s">
        <v>423</v>
      </c>
      <c r="F823">
        <v>2</v>
      </c>
      <c r="G823" s="1096" t="s">
        <v>31</v>
      </c>
      <c r="H823" s="1097">
        <v>81522</v>
      </c>
      <c r="I823" s="1097">
        <v>142663</v>
      </c>
      <c r="J823" s="1097">
        <v>107740</v>
      </c>
      <c r="K823" s="1097">
        <v>188545</v>
      </c>
      <c r="L823" s="1097">
        <v>129523</v>
      </c>
      <c r="M823" s="1097">
        <v>226665</v>
      </c>
      <c r="N823" s="1097">
        <v>156956</v>
      </c>
      <c r="O823" s="1097">
        <v>274673</v>
      </c>
      <c r="P823" s="1097">
        <v>186875</v>
      </c>
      <c r="Q823" s="1097">
        <v>327031</v>
      </c>
      <c r="R823" s="1097">
        <v>206138</v>
      </c>
      <c r="S823" s="1097">
        <v>360741</v>
      </c>
      <c r="T823" s="1097">
        <v>224235</v>
      </c>
      <c r="U823" s="1097">
        <v>392411</v>
      </c>
    </row>
    <row r="824" spans="1:21" ht="21.95" customHeight="1">
      <c r="A824" s="1092">
        <v>5</v>
      </c>
      <c r="B824" s="1093" t="s">
        <v>380</v>
      </c>
      <c r="C824" s="1094" t="s">
        <v>417</v>
      </c>
      <c r="D824" s="1094" t="s">
        <v>680</v>
      </c>
      <c r="E824" s="1095" t="s">
        <v>423</v>
      </c>
      <c r="F824">
        <v>3</v>
      </c>
      <c r="G824" s="1096" t="s">
        <v>58</v>
      </c>
      <c r="H824" s="1097">
        <v>66476</v>
      </c>
      <c r="I824" s="1097">
        <v>116333</v>
      </c>
      <c r="J824" s="1097">
        <v>91773</v>
      </c>
      <c r="K824" s="1097">
        <v>160602</v>
      </c>
      <c r="L824" s="1097">
        <v>116326</v>
      </c>
      <c r="M824" s="1097">
        <v>203570</v>
      </c>
      <c r="N824" s="1097">
        <v>151771</v>
      </c>
      <c r="O824" s="1097">
        <v>265599</v>
      </c>
      <c r="P824" s="1097">
        <v>189169</v>
      </c>
      <c r="Q824" s="1097">
        <v>331046</v>
      </c>
      <c r="R824" s="1097">
        <v>212882</v>
      </c>
      <c r="S824" s="1097">
        <v>372544</v>
      </c>
      <c r="T824" s="1097">
        <v>236245</v>
      </c>
      <c r="U824" s="1097">
        <v>413429</v>
      </c>
    </row>
    <row r="825" spans="1:21" ht="21.95" customHeight="1">
      <c r="A825" s="1092">
        <v>5</v>
      </c>
      <c r="B825" s="1093" t="s">
        <v>380</v>
      </c>
      <c r="C825" s="1094" t="s">
        <v>417</v>
      </c>
      <c r="D825" s="1094" t="s">
        <v>680</v>
      </c>
      <c r="E825" s="1095" t="s">
        <v>423</v>
      </c>
      <c r="F825">
        <v>4</v>
      </c>
      <c r="G825" s="1096" t="s">
        <v>33</v>
      </c>
      <c r="H825" s="1097">
        <v>77249</v>
      </c>
      <c r="I825" s="1097">
        <v>123598</v>
      </c>
      <c r="J825" s="1097">
        <v>108148</v>
      </c>
      <c r="K825" s="1097">
        <v>173037</v>
      </c>
      <c r="L825" s="1097">
        <v>139048</v>
      </c>
      <c r="M825" s="1097">
        <v>222477</v>
      </c>
      <c r="N825" s="1097">
        <v>185397</v>
      </c>
      <c r="O825" s="1097">
        <v>296635</v>
      </c>
      <c r="P825" s="1097">
        <v>231746</v>
      </c>
      <c r="Q825" s="1097">
        <v>370794</v>
      </c>
      <c r="R825" s="1097">
        <v>262646</v>
      </c>
      <c r="S825" s="1097">
        <v>420234</v>
      </c>
      <c r="T825" s="1097">
        <v>293545</v>
      </c>
      <c r="U825" s="1097">
        <v>469673</v>
      </c>
    </row>
    <row r="826" spans="1:21" ht="22.5" customHeight="1">
      <c r="A826" s="1092">
        <v>5</v>
      </c>
      <c r="B826" s="1093" t="s">
        <v>380</v>
      </c>
      <c r="C826" s="1094" t="s">
        <v>417</v>
      </c>
      <c r="D826" s="1094" t="s">
        <v>680</v>
      </c>
      <c r="E826" s="1095" t="s">
        <v>424</v>
      </c>
      <c r="F826">
        <v>1</v>
      </c>
      <c r="G826" s="1096" t="s">
        <v>240</v>
      </c>
      <c r="H826" s="1097">
        <v>81168</v>
      </c>
      <c r="I826" s="1097">
        <v>142045</v>
      </c>
      <c r="J826" s="1097">
        <v>106976</v>
      </c>
      <c r="K826" s="1097">
        <v>187207</v>
      </c>
      <c r="L826" s="1097">
        <v>128230</v>
      </c>
      <c r="M826" s="1097">
        <v>224403</v>
      </c>
      <c r="N826" s="1097">
        <v>154499</v>
      </c>
      <c r="O826" s="1097">
        <v>270373</v>
      </c>
      <c r="P826" s="1097">
        <v>182195</v>
      </c>
      <c r="Q826" s="1097">
        <v>318842</v>
      </c>
      <c r="R826" s="1097">
        <v>199183</v>
      </c>
      <c r="S826" s="1097">
        <v>348570</v>
      </c>
      <c r="T826" s="1097">
        <v>214353</v>
      </c>
      <c r="U826" s="1097">
        <v>375118</v>
      </c>
    </row>
    <row r="827" spans="1:21" ht="21.95" customHeight="1">
      <c r="A827" s="1092">
        <v>5</v>
      </c>
      <c r="B827" s="1093" t="s">
        <v>380</v>
      </c>
      <c r="C827" s="1094" t="s">
        <v>417</v>
      </c>
      <c r="D827" s="1094" t="s">
        <v>680</v>
      </c>
      <c r="E827" s="1095" t="s">
        <v>424</v>
      </c>
      <c r="F827">
        <v>2</v>
      </c>
      <c r="G827" s="1096" t="s">
        <v>31</v>
      </c>
      <c r="H827" s="1097">
        <v>77072</v>
      </c>
      <c r="I827" s="1097">
        <v>134875</v>
      </c>
      <c r="J827" s="1097">
        <v>101848</v>
      </c>
      <c r="K827" s="1097">
        <v>178234</v>
      </c>
      <c r="L827" s="1097">
        <v>122424</v>
      </c>
      <c r="M827" s="1097">
        <v>214242</v>
      </c>
      <c r="N827" s="1097">
        <v>148325</v>
      </c>
      <c r="O827" s="1097">
        <v>259568</v>
      </c>
      <c r="P827" s="1097">
        <v>176588</v>
      </c>
      <c r="Q827" s="1097">
        <v>309029</v>
      </c>
      <c r="R827" s="1097">
        <v>194784</v>
      </c>
      <c r="S827" s="1097">
        <v>340873</v>
      </c>
      <c r="T827" s="1097">
        <v>211877</v>
      </c>
      <c r="U827" s="1097">
        <v>370785</v>
      </c>
    </row>
    <row r="828" spans="1:21" ht="21.95" customHeight="1">
      <c r="A828" s="1092">
        <v>5</v>
      </c>
      <c r="B828" s="1093" t="s">
        <v>380</v>
      </c>
      <c r="C828" s="1094" t="s">
        <v>417</v>
      </c>
      <c r="D828" s="1094" t="s">
        <v>680</v>
      </c>
      <c r="E828" s="1095" t="s">
        <v>424</v>
      </c>
      <c r="F828">
        <v>3</v>
      </c>
      <c r="G828" s="1096" t="s">
        <v>58</v>
      </c>
      <c r="H828" s="1097">
        <v>62868</v>
      </c>
      <c r="I828" s="1097">
        <v>110018</v>
      </c>
      <c r="J828" s="1097">
        <v>86795</v>
      </c>
      <c r="K828" s="1097">
        <v>151892</v>
      </c>
      <c r="L828" s="1097">
        <v>110022</v>
      </c>
      <c r="M828" s="1097">
        <v>192539</v>
      </c>
      <c r="N828" s="1097">
        <v>143559</v>
      </c>
      <c r="O828" s="1097">
        <v>251228</v>
      </c>
      <c r="P828" s="1097">
        <v>178935</v>
      </c>
      <c r="Q828" s="1097">
        <v>313137</v>
      </c>
      <c r="R828" s="1097">
        <v>201371</v>
      </c>
      <c r="S828" s="1097">
        <v>352400</v>
      </c>
      <c r="T828" s="1097">
        <v>223477</v>
      </c>
      <c r="U828" s="1097">
        <v>391084</v>
      </c>
    </row>
    <row r="829" spans="1:21" ht="21.95" customHeight="1">
      <c r="A829" s="1092">
        <v>5</v>
      </c>
      <c r="B829" s="1093" t="s">
        <v>380</v>
      </c>
      <c r="C829" s="1094" t="s">
        <v>417</v>
      </c>
      <c r="D829" s="1094" t="s">
        <v>680</v>
      </c>
      <c r="E829" s="1095" t="s">
        <v>424</v>
      </c>
      <c r="F829">
        <v>4</v>
      </c>
      <c r="G829" s="1096" t="s">
        <v>33</v>
      </c>
      <c r="H829" s="1097">
        <v>73004</v>
      </c>
      <c r="I829" s="1097">
        <v>116806</v>
      </c>
      <c r="J829" s="1097">
        <v>102205</v>
      </c>
      <c r="K829" s="1097">
        <v>163528</v>
      </c>
      <c r="L829" s="1097">
        <v>131406</v>
      </c>
      <c r="M829" s="1097">
        <v>210250</v>
      </c>
      <c r="N829" s="1097">
        <v>175209</v>
      </c>
      <c r="O829" s="1097">
        <v>280334</v>
      </c>
      <c r="P829" s="1097">
        <v>219011</v>
      </c>
      <c r="Q829" s="1097">
        <v>350417</v>
      </c>
      <c r="R829" s="1097">
        <v>248212</v>
      </c>
      <c r="S829" s="1097">
        <v>397140</v>
      </c>
      <c r="T829" s="1097">
        <v>277414</v>
      </c>
      <c r="U829" s="1097">
        <v>443862</v>
      </c>
    </row>
    <row r="830" spans="1:21" ht="22.5" customHeight="1">
      <c r="A830" s="1092">
        <v>5</v>
      </c>
      <c r="B830" s="1093" t="s">
        <v>380</v>
      </c>
      <c r="C830" s="1094" t="s">
        <v>417</v>
      </c>
      <c r="D830" s="1094" t="s">
        <v>680</v>
      </c>
      <c r="E830" s="1095" t="s">
        <v>425</v>
      </c>
      <c r="F830">
        <v>1</v>
      </c>
      <c r="G830" s="1096" t="s">
        <v>240</v>
      </c>
      <c r="H830" s="1097">
        <v>88063</v>
      </c>
      <c r="I830" s="1097">
        <v>154110</v>
      </c>
      <c r="J830" s="1097">
        <v>116052</v>
      </c>
      <c r="K830" s="1097">
        <v>203092</v>
      </c>
      <c r="L830" s="1097">
        <v>139094</v>
      </c>
      <c r="M830" s="1097">
        <v>243415</v>
      </c>
      <c r="N830" s="1097">
        <v>167561</v>
      </c>
      <c r="O830" s="1097">
        <v>293231</v>
      </c>
      <c r="P830" s="1097">
        <v>197593</v>
      </c>
      <c r="Q830" s="1097">
        <v>345787</v>
      </c>
      <c r="R830" s="1097">
        <v>216015</v>
      </c>
      <c r="S830" s="1097">
        <v>378026</v>
      </c>
      <c r="T830" s="1097">
        <v>232465</v>
      </c>
      <c r="U830" s="1097">
        <v>406814</v>
      </c>
    </row>
    <row r="831" spans="1:21" ht="21.95" customHeight="1">
      <c r="A831" s="1092">
        <v>5</v>
      </c>
      <c r="B831" s="1093" t="s">
        <v>380</v>
      </c>
      <c r="C831" s="1094" t="s">
        <v>417</v>
      </c>
      <c r="D831" s="1094" t="s">
        <v>680</v>
      </c>
      <c r="E831" s="1095" t="s">
        <v>425</v>
      </c>
      <c r="F831">
        <v>2</v>
      </c>
      <c r="G831" s="1096" t="s">
        <v>31</v>
      </c>
      <c r="H831" s="1097">
        <v>83632</v>
      </c>
      <c r="I831" s="1097">
        <v>146356</v>
      </c>
      <c r="J831" s="1097">
        <v>110506</v>
      </c>
      <c r="K831" s="1097">
        <v>193386</v>
      </c>
      <c r="L831" s="1097">
        <v>132814</v>
      </c>
      <c r="M831" s="1097">
        <v>232424</v>
      </c>
      <c r="N831" s="1097">
        <v>160882</v>
      </c>
      <c r="O831" s="1097">
        <v>281544</v>
      </c>
      <c r="P831" s="1097">
        <v>191528</v>
      </c>
      <c r="Q831" s="1097">
        <v>335174</v>
      </c>
      <c r="R831" s="1097">
        <v>211257</v>
      </c>
      <c r="S831" s="1097">
        <v>369700</v>
      </c>
      <c r="T831" s="1097">
        <v>229787</v>
      </c>
      <c r="U831" s="1097">
        <v>402127</v>
      </c>
    </row>
    <row r="832" spans="1:21" ht="21.95" customHeight="1">
      <c r="A832" s="1092">
        <v>5</v>
      </c>
      <c r="B832" s="1093" t="s">
        <v>380</v>
      </c>
      <c r="C832" s="1094" t="s">
        <v>417</v>
      </c>
      <c r="D832" s="1094" t="s">
        <v>680</v>
      </c>
      <c r="E832" s="1095" t="s">
        <v>425</v>
      </c>
      <c r="F832">
        <v>3</v>
      </c>
      <c r="G832" s="1096" t="s">
        <v>58</v>
      </c>
      <c r="H832" s="1097">
        <v>68240</v>
      </c>
      <c r="I832" s="1097">
        <v>119420</v>
      </c>
      <c r="J832" s="1097">
        <v>94218</v>
      </c>
      <c r="K832" s="1097">
        <v>164881</v>
      </c>
      <c r="L832" s="1097">
        <v>119437</v>
      </c>
      <c r="M832" s="1097">
        <v>209014</v>
      </c>
      <c r="N832" s="1097">
        <v>155855</v>
      </c>
      <c r="O832" s="1097">
        <v>272747</v>
      </c>
      <c r="P832" s="1097">
        <v>194264</v>
      </c>
      <c r="Q832" s="1097">
        <v>339961</v>
      </c>
      <c r="R832" s="1097">
        <v>218627</v>
      </c>
      <c r="S832" s="1097">
        <v>382598</v>
      </c>
      <c r="T832" s="1097">
        <v>242634</v>
      </c>
      <c r="U832" s="1097">
        <v>424609</v>
      </c>
    </row>
    <row r="833" spans="1:21" ht="21.95" customHeight="1">
      <c r="A833" s="1092">
        <v>5</v>
      </c>
      <c r="B833" s="1093" t="s">
        <v>380</v>
      </c>
      <c r="C833" s="1094" t="s">
        <v>417</v>
      </c>
      <c r="D833" s="1094" t="s">
        <v>680</v>
      </c>
      <c r="E833" s="1095" t="s">
        <v>425</v>
      </c>
      <c r="F833">
        <v>4</v>
      </c>
      <c r="G833" s="1096" t="s">
        <v>33</v>
      </c>
      <c r="H833" s="1097">
        <v>79187</v>
      </c>
      <c r="I833" s="1097">
        <v>126700</v>
      </c>
      <c r="J833" s="1097">
        <v>110862</v>
      </c>
      <c r="K833" s="1097">
        <v>177380</v>
      </c>
      <c r="L833" s="1097">
        <v>142537</v>
      </c>
      <c r="M833" s="1097">
        <v>228060</v>
      </c>
      <c r="N833" s="1097">
        <v>190050</v>
      </c>
      <c r="O833" s="1097">
        <v>304080</v>
      </c>
      <c r="P833" s="1097">
        <v>237562</v>
      </c>
      <c r="Q833" s="1097">
        <v>380100</v>
      </c>
      <c r="R833" s="1097">
        <v>269237</v>
      </c>
      <c r="S833" s="1097">
        <v>430780</v>
      </c>
      <c r="T833" s="1097">
        <v>300912</v>
      </c>
      <c r="U833" s="1097">
        <v>481460</v>
      </c>
    </row>
    <row r="834" spans="1:21" ht="22.5" customHeight="1">
      <c r="A834" s="1092">
        <v>5</v>
      </c>
      <c r="B834" s="1093" t="s">
        <v>380</v>
      </c>
      <c r="C834" s="1094" t="s">
        <v>417</v>
      </c>
      <c r="D834" s="1094" t="s">
        <v>680</v>
      </c>
      <c r="E834" s="1095" t="s">
        <v>426</v>
      </c>
      <c r="F834">
        <v>1</v>
      </c>
      <c r="G834" s="1096" t="s">
        <v>240</v>
      </c>
      <c r="H834" s="1097">
        <v>85399</v>
      </c>
      <c r="I834" s="1097">
        <v>149448</v>
      </c>
      <c r="J834" s="1097">
        <v>112579</v>
      </c>
      <c r="K834" s="1097">
        <v>197014</v>
      </c>
      <c r="L834" s="1097">
        <v>134992</v>
      </c>
      <c r="M834" s="1097">
        <v>236236</v>
      </c>
      <c r="N834" s="1097">
        <v>162721</v>
      </c>
      <c r="O834" s="1097">
        <v>284762</v>
      </c>
      <c r="P834" s="1097">
        <v>191907</v>
      </c>
      <c r="Q834" s="1097">
        <v>335838</v>
      </c>
      <c r="R834" s="1097">
        <v>209804</v>
      </c>
      <c r="S834" s="1097">
        <v>367158</v>
      </c>
      <c r="T834" s="1097">
        <v>225789</v>
      </c>
      <c r="U834" s="1097">
        <v>395130</v>
      </c>
    </row>
    <row r="835" spans="1:21" ht="21.95" customHeight="1">
      <c r="A835" s="1092">
        <v>5</v>
      </c>
      <c r="B835" s="1093" t="s">
        <v>380</v>
      </c>
      <c r="C835" s="1094" t="s">
        <v>417</v>
      </c>
      <c r="D835" s="1094" t="s">
        <v>680</v>
      </c>
      <c r="E835" s="1095" t="s">
        <v>426</v>
      </c>
      <c r="F835">
        <v>2</v>
      </c>
      <c r="G835" s="1096" t="s">
        <v>31</v>
      </c>
      <c r="H835" s="1097">
        <v>81052</v>
      </c>
      <c r="I835" s="1097">
        <v>141840</v>
      </c>
      <c r="J835" s="1097">
        <v>107138</v>
      </c>
      <c r="K835" s="1097">
        <v>187492</v>
      </c>
      <c r="L835" s="1097">
        <v>128830</v>
      </c>
      <c r="M835" s="1097">
        <v>225452</v>
      </c>
      <c r="N835" s="1097">
        <v>156169</v>
      </c>
      <c r="O835" s="1097">
        <v>273296</v>
      </c>
      <c r="P835" s="1097">
        <v>185957</v>
      </c>
      <c r="Q835" s="1097">
        <v>325424</v>
      </c>
      <c r="R835" s="1097">
        <v>205136</v>
      </c>
      <c r="S835" s="1097">
        <v>358989</v>
      </c>
      <c r="T835" s="1097">
        <v>223161</v>
      </c>
      <c r="U835" s="1097">
        <v>390531</v>
      </c>
    </row>
    <row r="836" spans="1:21" ht="21.95" customHeight="1">
      <c r="A836" s="1092">
        <v>5</v>
      </c>
      <c r="B836" s="1093" t="s">
        <v>380</v>
      </c>
      <c r="C836" s="1094" t="s">
        <v>417</v>
      </c>
      <c r="D836" s="1094" t="s">
        <v>680</v>
      </c>
      <c r="E836" s="1095" t="s">
        <v>426</v>
      </c>
      <c r="F836">
        <v>3</v>
      </c>
      <c r="G836" s="1096" t="s">
        <v>58</v>
      </c>
      <c r="H836" s="1097">
        <v>66055</v>
      </c>
      <c r="I836" s="1097">
        <v>115597</v>
      </c>
      <c r="J836" s="1097">
        <v>91184</v>
      </c>
      <c r="K836" s="1097">
        <v>159571</v>
      </c>
      <c r="L836" s="1097">
        <v>115568</v>
      </c>
      <c r="M836" s="1097">
        <v>202244</v>
      </c>
      <c r="N836" s="1097">
        <v>150761</v>
      </c>
      <c r="O836" s="1097">
        <v>263832</v>
      </c>
      <c r="P836" s="1097">
        <v>187906</v>
      </c>
      <c r="Q836" s="1097">
        <v>328836</v>
      </c>
      <c r="R836" s="1097">
        <v>211451</v>
      </c>
      <c r="S836" s="1097">
        <v>370040</v>
      </c>
      <c r="T836" s="1097">
        <v>234646</v>
      </c>
      <c r="U836" s="1097">
        <v>410630</v>
      </c>
    </row>
    <row r="837" spans="1:21" ht="21.95" customHeight="1">
      <c r="A837" s="1092">
        <v>5</v>
      </c>
      <c r="B837" s="1093" t="s">
        <v>380</v>
      </c>
      <c r="C837" s="1094" t="s">
        <v>417</v>
      </c>
      <c r="D837" s="1094" t="s">
        <v>680</v>
      </c>
      <c r="E837" s="1095" t="s">
        <v>426</v>
      </c>
      <c r="F837">
        <v>4</v>
      </c>
      <c r="G837" s="1096" t="s">
        <v>33</v>
      </c>
      <c r="H837" s="1097">
        <v>76856</v>
      </c>
      <c r="I837" s="1097">
        <v>122970</v>
      </c>
      <c r="J837" s="1097">
        <v>107599</v>
      </c>
      <c r="K837" s="1097">
        <v>172158</v>
      </c>
      <c r="L837" s="1097">
        <v>138341</v>
      </c>
      <c r="M837" s="1097">
        <v>221346</v>
      </c>
      <c r="N837" s="1097">
        <v>184455</v>
      </c>
      <c r="O837" s="1097">
        <v>295128</v>
      </c>
      <c r="P837" s="1097">
        <v>230568</v>
      </c>
      <c r="Q837" s="1097">
        <v>368909</v>
      </c>
      <c r="R837" s="1097">
        <v>261311</v>
      </c>
      <c r="S837" s="1097">
        <v>418097</v>
      </c>
      <c r="T837" s="1097">
        <v>292053</v>
      </c>
      <c r="U837" s="1097">
        <v>467285</v>
      </c>
    </row>
    <row r="838" spans="1:21" ht="22.5" customHeight="1">
      <c r="A838" s="1092">
        <v>5</v>
      </c>
      <c r="B838" s="1093" t="s">
        <v>380</v>
      </c>
      <c r="C838" s="1094" t="s">
        <v>427</v>
      </c>
      <c r="D838" s="1094" t="s">
        <v>681</v>
      </c>
      <c r="E838" s="1095" t="s">
        <v>428</v>
      </c>
      <c r="F838">
        <v>1</v>
      </c>
      <c r="G838" s="1096" t="s">
        <v>240</v>
      </c>
      <c r="H838" s="1097">
        <v>87985</v>
      </c>
      <c r="I838" s="1097">
        <v>153973</v>
      </c>
      <c r="J838" s="1097">
        <v>115983</v>
      </c>
      <c r="K838" s="1097">
        <v>202971</v>
      </c>
      <c r="L838" s="1097">
        <v>139066</v>
      </c>
      <c r="M838" s="1097">
        <v>243365</v>
      </c>
      <c r="N838" s="1097">
        <v>167619</v>
      </c>
      <c r="O838" s="1097">
        <v>293334</v>
      </c>
      <c r="P838" s="1097">
        <v>197682</v>
      </c>
      <c r="Q838" s="1097">
        <v>345943</v>
      </c>
      <c r="R838" s="1097">
        <v>216116</v>
      </c>
      <c r="S838" s="1097">
        <v>378204</v>
      </c>
      <c r="T838" s="1097">
        <v>232581</v>
      </c>
      <c r="U838" s="1097">
        <v>407016</v>
      </c>
    </row>
    <row r="839" spans="1:21" ht="21.95" customHeight="1">
      <c r="A839" s="1092">
        <v>5</v>
      </c>
      <c r="B839" s="1093" t="s">
        <v>380</v>
      </c>
      <c r="C839" s="1094" t="s">
        <v>427</v>
      </c>
      <c r="D839" s="1094" t="s">
        <v>681</v>
      </c>
      <c r="E839" s="1095" t="s">
        <v>428</v>
      </c>
      <c r="F839">
        <v>2</v>
      </c>
      <c r="G839" s="1096" t="s">
        <v>31</v>
      </c>
      <c r="H839" s="1097">
        <v>83512</v>
      </c>
      <c r="I839" s="1097">
        <v>146145</v>
      </c>
      <c r="J839" s="1097">
        <v>110385</v>
      </c>
      <c r="K839" s="1097">
        <v>193173</v>
      </c>
      <c r="L839" s="1097">
        <v>132726</v>
      </c>
      <c r="M839" s="1097">
        <v>232270</v>
      </c>
      <c r="N839" s="1097">
        <v>160878</v>
      </c>
      <c r="O839" s="1097">
        <v>281537</v>
      </c>
      <c r="P839" s="1097">
        <v>191559</v>
      </c>
      <c r="Q839" s="1097">
        <v>335229</v>
      </c>
      <c r="R839" s="1097">
        <v>211314</v>
      </c>
      <c r="S839" s="1097">
        <v>369799</v>
      </c>
      <c r="T839" s="1097">
        <v>229877</v>
      </c>
      <c r="U839" s="1097">
        <v>402285</v>
      </c>
    </row>
    <row r="840" spans="1:21" ht="21.95" customHeight="1">
      <c r="A840" s="1092">
        <v>5</v>
      </c>
      <c r="B840" s="1093" t="s">
        <v>380</v>
      </c>
      <c r="C840" s="1094" t="s">
        <v>427</v>
      </c>
      <c r="D840" s="1094" t="s">
        <v>681</v>
      </c>
      <c r="E840" s="1095" t="s">
        <v>428</v>
      </c>
      <c r="F840">
        <v>3</v>
      </c>
      <c r="G840" s="1096" t="s">
        <v>58</v>
      </c>
      <c r="H840" s="1097">
        <v>68070</v>
      </c>
      <c r="I840" s="1097">
        <v>119122</v>
      </c>
      <c r="J840" s="1097">
        <v>93967</v>
      </c>
      <c r="K840" s="1097">
        <v>164442</v>
      </c>
      <c r="L840" s="1097">
        <v>119098</v>
      </c>
      <c r="M840" s="1097">
        <v>208422</v>
      </c>
      <c r="N840" s="1097">
        <v>155372</v>
      </c>
      <c r="O840" s="1097">
        <v>271901</v>
      </c>
      <c r="P840" s="1097">
        <v>193654</v>
      </c>
      <c r="Q840" s="1097">
        <v>338895</v>
      </c>
      <c r="R840" s="1097">
        <v>217922</v>
      </c>
      <c r="S840" s="1097">
        <v>381364</v>
      </c>
      <c r="T840" s="1097">
        <v>241830</v>
      </c>
      <c r="U840" s="1097">
        <v>423202</v>
      </c>
    </row>
    <row r="841" spans="1:21" ht="21.95" customHeight="1">
      <c r="A841" s="1092">
        <v>5</v>
      </c>
      <c r="B841" s="1093" t="s">
        <v>380</v>
      </c>
      <c r="C841" s="1094" t="s">
        <v>427</v>
      </c>
      <c r="D841" s="1094" t="s">
        <v>681</v>
      </c>
      <c r="E841" s="1095" t="s">
        <v>428</v>
      </c>
      <c r="F841">
        <v>4</v>
      </c>
      <c r="G841" s="1096" t="s">
        <v>33</v>
      </c>
      <c r="H841" s="1097">
        <v>79175</v>
      </c>
      <c r="I841" s="1097">
        <v>126680</v>
      </c>
      <c r="J841" s="1097">
        <v>110845</v>
      </c>
      <c r="K841" s="1097">
        <v>177352</v>
      </c>
      <c r="L841" s="1097">
        <v>142515</v>
      </c>
      <c r="M841" s="1097">
        <v>228024</v>
      </c>
      <c r="N841" s="1097">
        <v>190020</v>
      </c>
      <c r="O841" s="1097">
        <v>304032</v>
      </c>
      <c r="P841" s="1097">
        <v>237525</v>
      </c>
      <c r="Q841" s="1097">
        <v>380040</v>
      </c>
      <c r="R841" s="1097">
        <v>269195</v>
      </c>
      <c r="S841" s="1097">
        <v>430712</v>
      </c>
      <c r="T841" s="1097">
        <v>300865</v>
      </c>
      <c r="U841" s="1097">
        <v>481384</v>
      </c>
    </row>
    <row r="842" spans="1:21" ht="22.5" customHeight="1">
      <c r="A842" s="1092">
        <v>5</v>
      </c>
      <c r="B842" s="1093" t="s">
        <v>380</v>
      </c>
      <c r="C842" s="1094" t="s">
        <v>427</v>
      </c>
      <c r="D842" s="1094" t="s">
        <v>681</v>
      </c>
      <c r="E842" s="1095" t="s">
        <v>429</v>
      </c>
      <c r="F842">
        <v>1</v>
      </c>
      <c r="G842" s="1096" t="s">
        <v>240</v>
      </c>
      <c r="H842" s="1097">
        <v>87828</v>
      </c>
      <c r="I842" s="1097">
        <v>153699</v>
      </c>
      <c r="J842" s="1097">
        <v>115658</v>
      </c>
      <c r="K842" s="1097">
        <v>202401</v>
      </c>
      <c r="L842" s="1097">
        <v>138487</v>
      </c>
      <c r="M842" s="1097">
        <v>242352</v>
      </c>
      <c r="N842" s="1097">
        <v>166597</v>
      </c>
      <c r="O842" s="1097">
        <v>291545</v>
      </c>
      <c r="P842" s="1097">
        <v>196409</v>
      </c>
      <c r="Q842" s="1097">
        <v>343715</v>
      </c>
      <c r="R842" s="1097">
        <v>214710</v>
      </c>
      <c r="S842" s="1097">
        <v>375742</v>
      </c>
      <c r="T842" s="1097">
        <v>231045</v>
      </c>
      <c r="U842" s="1097">
        <v>404328</v>
      </c>
    </row>
    <row r="843" spans="1:21" ht="21.95" customHeight="1">
      <c r="A843" s="1092">
        <v>5</v>
      </c>
      <c r="B843" s="1093" t="s">
        <v>380</v>
      </c>
      <c r="C843" s="1094" t="s">
        <v>427</v>
      </c>
      <c r="D843" s="1094" t="s">
        <v>681</v>
      </c>
      <c r="E843" s="1095" t="s">
        <v>429</v>
      </c>
      <c r="F843">
        <v>2</v>
      </c>
      <c r="G843" s="1096" t="s">
        <v>31</v>
      </c>
      <c r="H843" s="1097">
        <v>83522</v>
      </c>
      <c r="I843" s="1097">
        <v>146164</v>
      </c>
      <c r="J843" s="1097">
        <v>110269</v>
      </c>
      <c r="K843" s="1097">
        <v>192970</v>
      </c>
      <c r="L843" s="1097">
        <v>132384</v>
      </c>
      <c r="M843" s="1097">
        <v>231672</v>
      </c>
      <c r="N843" s="1097">
        <v>160108</v>
      </c>
      <c r="O843" s="1097">
        <v>280189</v>
      </c>
      <c r="P843" s="1097">
        <v>190515</v>
      </c>
      <c r="Q843" s="1097">
        <v>333402</v>
      </c>
      <c r="R843" s="1097">
        <v>210086</v>
      </c>
      <c r="S843" s="1097">
        <v>367651</v>
      </c>
      <c r="T843" s="1097">
        <v>228442</v>
      </c>
      <c r="U843" s="1097">
        <v>399773</v>
      </c>
    </row>
    <row r="844" spans="1:21" ht="21.95" customHeight="1">
      <c r="A844" s="1092">
        <v>5</v>
      </c>
      <c r="B844" s="1093" t="s">
        <v>380</v>
      </c>
      <c r="C844" s="1094" t="s">
        <v>427</v>
      </c>
      <c r="D844" s="1094" t="s">
        <v>681</v>
      </c>
      <c r="E844" s="1095" t="s">
        <v>429</v>
      </c>
      <c r="F844">
        <v>3</v>
      </c>
      <c r="G844" s="1096" t="s">
        <v>58</v>
      </c>
      <c r="H844" s="1097">
        <v>68330</v>
      </c>
      <c r="I844" s="1097">
        <v>119577</v>
      </c>
      <c r="J844" s="1097">
        <v>94380</v>
      </c>
      <c r="K844" s="1097">
        <v>165166</v>
      </c>
      <c r="L844" s="1097">
        <v>119694</v>
      </c>
      <c r="M844" s="1097">
        <v>209465</v>
      </c>
      <c r="N844" s="1097">
        <v>156295</v>
      </c>
      <c r="O844" s="1097">
        <v>273516</v>
      </c>
      <c r="P844" s="1097">
        <v>194829</v>
      </c>
      <c r="Q844" s="1097">
        <v>340950</v>
      </c>
      <c r="R844" s="1097">
        <v>219311</v>
      </c>
      <c r="S844" s="1097">
        <v>383795</v>
      </c>
      <c r="T844" s="1097">
        <v>243446</v>
      </c>
      <c r="U844" s="1097">
        <v>426031</v>
      </c>
    </row>
    <row r="845" spans="1:21" ht="21.95" customHeight="1">
      <c r="A845" s="1092">
        <v>5</v>
      </c>
      <c r="B845" s="1093" t="s">
        <v>380</v>
      </c>
      <c r="C845" s="1094" t="s">
        <v>427</v>
      </c>
      <c r="D845" s="1094" t="s">
        <v>681</v>
      </c>
      <c r="E845" s="1095" t="s">
        <v>429</v>
      </c>
      <c r="F845">
        <v>4</v>
      </c>
      <c r="G845" s="1096" t="s">
        <v>33</v>
      </c>
      <c r="H845" s="1097">
        <v>78832</v>
      </c>
      <c r="I845" s="1097">
        <v>126131</v>
      </c>
      <c r="J845" s="1097">
        <v>110365</v>
      </c>
      <c r="K845" s="1097">
        <v>176584</v>
      </c>
      <c r="L845" s="1097">
        <v>141897</v>
      </c>
      <c r="M845" s="1097">
        <v>227036</v>
      </c>
      <c r="N845" s="1097">
        <v>189197</v>
      </c>
      <c r="O845" s="1097">
        <v>302715</v>
      </c>
      <c r="P845" s="1097">
        <v>236496</v>
      </c>
      <c r="Q845" s="1097">
        <v>378393</v>
      </c>
      <c r="R845" s="1097">
        <v>268029</v>
      </c>
      <c r="S845" s="1097">
        <v>428846</v>
      </c>
      <c r="T845" s="1097">
        <v>299561</v>
      </c>
      <c r="U845" s="1097">
        <v>479298</v>
      </c>
    </row>
    <row r="846" spans="1:21" ht="22.5" customHeight="1">
      <c r="A846" s="1092">
        <v>5</v>
      </c>
      <c r="B846" s="1093" t="s">
        <v>380</v>
      </c>
      <c r="C846" s="1094" t="s">
        <v>427</v>
      </c>
      <c r="D846" s="1094" t="s">
        <v>681</v>
      </c>
      <c r="E846" s="1095" t="s">
        <v>430</v>
      </c>
      <c r="F846">
        <v>1</v>
      </c>
      <c r="G846" s="1096" t="s">
        <v>240</v>
      </c>
      <c r="H846" s="1097">
        <v>90100</v>
      </c>
      <c r="I846" s="1097">
        <v>157675</v>
      </c>
      <c r="J846" s="1097">
        <v>118785</v>
      </c>
      <c r="K846" s="1097">
        <v>207874</v>
      </c>
      <c r="L846" s="1097">
        <v>142447</v>
      </c>
      <c r="M846" s="1097">
        <v>249281</v>
      </c>
      <c r="N846" s="1097">
        <v>171731</v>
      </c>
      <c r="O846" s="1097">
        <v>300529</v>
      </c>
      <c r="P846" s="1097">
        <v>202538</v>
      </c>
      <c r="Q846" s="1097">
        <v>354441</v>
      </c>
      <c r="R846" s="1097">
        <v>221427</v>
      </c>
      <c r="S846" s="1097">
        <v>387498</v>
      </c>
      <c r="T846" s="1097">
        <v>238298</v>
      </c>
      <c r="U846" s="1097">
        <v>417022</v>
      </c>
    </row>
    <row r="847" spans="1:21" ht="21.95" customHeight="1">
      <c r="A847" s="1092">
        <v>5</v>
      </c>
      <c r="B847" s="1093" t="s">
        <v>380</v>
      </c>
      <c r="C847" s="1094" t="s">
        <v>427</v>
      </c>
      <c r="D847" s="1094" t="s">
        <v>681</v>
      </c>
      <c r="E847" s="1095" t="s">
        <v>430</v>
      </c>
      <c r="F847">
        <v>2</v>
      </c>
      <c r="G847" s="1096" t="s">
        <v>31</v>
      </c>
      <c r="H847" s="1097">
        <v>85502</v>
      </c>
      <c r="I847" s="1097">
        <v>149628</v>
      </c>
      <c r="J847" s="1097">
        <v>113030</v>
      </c>
      <c r="K847" s="1097">
        <v>197802</v>
      </c>
      <c r="L847" s="1097">
        <v>135929</v>
      </c>
      <c r="M847" s="1097">
        <v>237875</v>
      </c>
      <c r="N847" s="1097">
        <v>164801</v>
      </c>
      <c r="O847" s="1097">
        <v>288401</v>
      </c>
      <c r="P847" s="1097">
        <v>196244</v>
      </c>
      <c r="Q847" s="1097">
        <v>343426</v>
      </c>
      <c r="R847" s="1097">
        <v>216490</v>
      </c>
      <c r="S847" s="1097">
        <v>378857</v>
      </c>
      <c r="T847" s="1097">
        <v>235519</v>
      </c>
      <c r="U847" s="1097">
        <v>412158</v>
      </c>
    </row>
    <row r="848" spans="1:21" ht="21.95" customHeight="1">
      <c r="A848" s="1092">
        <v>5</v>
      </c>
      <c r="B848" s="1093" t="s">
        <v>380</v>
      </c>
      <c r="C848" s="1094" t="s">
        <v>427</v>
      </c>
      <c r="D848" s="1094" t="s">
        <v>681</v>
      </c>
      <c r="E848" s="1095" t="s">
        <v>430</v>
      </c>
      <c r="F848">
        <v>3</v>
      </c>
      <c r="G848" s="1096" t="s">
        <v>58</v>
      </c>
      <c r="H848" s="1097">
        <v>69664</v>
      </c>
      <c r="I848" s="1097">
        <v>121911</v>
      </c>
      <c r="J848" s="1097">
        <v>96161</v>
      </c>
      <c r="K848" s="1097">
        <v>168281</v>
      </c>
      <c r="L848" s="1097">
        <v>121871</v>
      </c>
      <c r="M848" s="1097">
        <v>213275</v>
      </c>
      <c r="N848" s="1097">
        <v>158973</v>
      </c>
      <c r="O848" s="1097">
        <v>278203</v>
      </c>
      <c r="P848" s="1097">
        <v>198140</v>
      </c>
      <c r="Q848" s="1097">
        <v>346745</v>
      </c>
      <c r="R848" s="1097">
        <v>222963</v>
      </c>
      <c r="S848" s="1097">
        <v>390185</v>
      </c>
      <c r="T848" s="1097">
        <v>247414</v>
      </c>
      <c r="U848" s="1097">
        <v>432975</v>
      </c>
    </row>
    <row r="849" spans="1:21" ht="21.95" customHeight="1">
      <c r="A849" s="1092">
        <v>5</v>
      </c>
      <c r="B849" s="1093" t="s">
        <v>380</v>
      </c>
      <c r="C849" s="1094" t="s">
        <v>427</v>
      </c>
      <c r="D849" s="1094" t="s">
        <v>681</v>
      </c>
      <c r="E849" s="1095" t="s">
        <v>430</v>
      </c>
      <c r="F849">
        <v>4</v>
      </c>
      <c r="G849" s="1096" t="s">
        <v>33</v>
      </c>
      <c r="H849" s="1097">
        <v>81101</v>
      </c>
      <c r="I849" s="1097">
        <v>129762</v>
      </c>
      <c r="J849" s="1097">
        <v>113542</v>
      </c>
      <c r="K849" s="1097">
        <v>181667</v>
      </c>
      <c r="L849" s="1097">
        <v>145982</v>
      </c>
      <c r="M849" s="1097">
        <v>233572</v>
      </c>
      <c r="N849" s="1097">
        <v>194643</v>
      </c>
      <c r="O849" s="1097">
        <v>311429</v>
      </c>
      <c r="P849" s="1097">
        <v>243304</v>
      </c>
      <c r="Q849" s="1097">
        <v>389286</v>
      </c>
      <c r="R849" s="1097">
        <v>275745</v>
      </c>
      <c r="S849" s="1097">
        <v>441191</v>
      </c>
      <c r="T849" s="1097">
        <v>308185</v>
      </c>
      <c r="U849" s="1097">
        <v>493096</v>
      </c>
    </row>
    <row r="850" spans="1:21" ht="22.5" customHeight="1">
      <c r="A850" s="1092">
        <v>5</v>
      </c>
      <c r="B850" s="1093" t="s">
        <v>380</v>
      </c>
      <c r="C850" s="1094" t="s">
        <v>427</v>
      </c>
      <c r="D850" s="1094" t="s">
        <v>681</v>
      </c>
      <c r="E850" s="1095" t="s">
        <v>431</v>
      </c>
      <c r="F850">
        <v>1</v>
      </c>
      <c r="G850" s="1096" t="s">
        <v>240</v>
      </c>
      <c r="H850" s="1097">
        <v>93391</v>
      </c>
      <c r="I850" s="1097">
        <v>163433</v>
      </c>
      <c r="J850" s="1097">
        <v>122998</v>
      </c>
      <c r="K850" s="1097">
        <v>215247</v>
      </c>
      <c r="L850" s="1097">
        <v>147300</v>
      </c>
      <c r="M850" s="1097">
        <v>257774</v>
      </c>
      <c r="N850" s="1097">
        <v>177239</v>
      </c>
      <c r="O850" s="1097">
        <v>310169</v>
      </c>
      <c r="P850" s="1097">
        <v>208964</v>
      </c>
      <c r="Q850" s="1097">
        <v>365687</v>
      </c>
      <c r="R850" s="1097">
        <v>228436</v>
      </c>
      <c r="S850" s="1097">
        <v>399763</v>
      </c>
      <c r="T850" s="1097">
        <v>245818</v>
      </c>
      <c r="U850" s="1097">
        <v>430182</v>
      </c>
    </row>
    <row r="851" spans="1:21" ht="21.95" customHeight="1">
      <c r="A851" s="1092">
        <v>5</v>
      </c>
      <c r="B851" s="1093" t="s">
        <v>380</v>
      </c>
      <c r="C851" s="1094" t="s">
        <v>427</v>
      </c>
      <c r="D851" s="1094" t="s">
        <v>681</v>
      </c>
      <c r="E851" s="1095" t="s">
        <v>431</v>
      </c>
      <c r="F851">
        <v>2</v>
      </c>
      <c r="G851" s="1096" t="s">
        <v>31</v>
      </c>
      <c r="H851" s="1097">
        <v>88792</v>
      </c>
      <c r="I851" s="1097">
        <v>155386</v>
      </c>
      <c r="J851" s="1097">
        <v>117243</v>
      </c>
      <c r="K851" s="1097">
        <v>205175</v>
      </c>
      <c r="L851" s="1097">
        <v>140782</v>
      </c>
      <c r="M851" s="1097">
        <v>246369</v>
      </c>
      <c r="N851" s="1097">
        <v>170309</v>
      </c>
      <c r="O851" s="1097">
        <v>298041</v>
      </c>
      <c r="P851" s="1097">
        <v>202670</v>
      </c>
      <c r="Q851" s="1097">
        <v>354672</v>
      </c>
      <c r="R851" s="1097">
        <v>223499</v>
      </c>
      <c r="S851" s="1097">
        <v>391123</v>
      </c>
      <c r="T851" s="1097">
        <v>243039</v>
      </c>
      <c r="U851" s="1097">
        <v>425318</v>
      </c>
    </row>
    <row r="852" spans="1:21" ht="21.95" customHeight="1">
      <c r="A852" s="1092">
        <v>5</v>
      </c>
      <c r="B852" s="1093" t="s">
        <v>380</v>
      </c>
      <c r="C852" s="1094" t="s">
        <v>427</v>
      </c>
      <c r="D852" s="1094" t="s">
        <v>681</v>
      </c>
      <c r="E852" s="1095" t="s">
        <v>431</v>
      </c>
      <c r="F852">
        <v>3</v>
      </c>
      <c r="G852" s="1096" t="s">
        <v>58</v>
      </c>
      <c r="H852" s="1097">
        <v>72610</v>
      </c>
      <c r="I852" s="1097">
        <v>127067</v>
      </c>
      <c r="J852" s="1097">
        <v>100285</v>
      </c>
      <c r="K852" s="1097">
        <v>175500</v>
      </c>
      <c r="L852" s="1097">
        <v>127174</v>
      </c>
      <c r="M852" s="1097">
        <v>222555</v>
      </c>
      <c r="N852" s="1097">
        <v>166044</v>
      </c>
      <c r="O852" s="1097">
        <v>290577</v>
      </c>
      <c r="P852" s="1097">
        <v>206978</v>
      </c>
      <c r="Q852" s="1097">
        <v>362212</v>
      </c>
      <c r="R852" s="1097">
        <v>232979</v>
      </c>
      <c r="S852" s="1097">
        <v>407714</v>
      </c>
      <c r="T852" s="1097">
        <v>258609</v>
      </c>
      <c r="U852" s="1097">
        <v>452566</v>
      </c>
    </row>
    <row r="853" spans="1:21" ht="21.95" customHeight="1">
      <c r="A853" s="1092">
        <v>5</v>
      </c>
      <c r="B853" s="1093" t="s">
        <v>380</v>
      </c>
      <c r="C853" s="1094" t="s">
        <v>427</v>
      </c>
      <c r="D853" s="1094" t="s">
        <v>681</v>
      </c>
      <c r="E853" s="1095" t="s">
        <v>431</v>
      </c>
      <c r="F853">
        <v>4</v>
      </c>
      <c r="G853" s="1096" t="s">
        <v>33</v>
      </c>
      <c r="H853" s="1097">
        <v>83850</v>
      </c>
      <c r="I853" s="1097">
        <v>134160</v>
      </c>
      <c r="J853" s="1097">
        <v>117390</v>
      </c>
      <c r="K853" s="1097">
        <v>187824</v>
      </c>
      <c r="L853" s="1097">
        <v>150930</v>
      </c>
      <c r="M853" s="1097">
        <v>241488</v>
      </c>
      <c r="N853" s="1097">
        <v>201240</v>
      </c>
      <c r="O853" s="1097">
        <v>321985</v>
      </c>
      <c r="P853" s="1097">
        <v>251550</v>
      </c>
      <c r="Q853" s="1097">
        <v>402481</v>
      </c>
      <c r="R853" s="1097">
        <v>285090</v>
      </c>
      <c r="S853" s="1097">
        <v>456145</v>
      </c>
      <c r="T853" s="1097">
        <v>318631</v>
      </c>
      <c r="U853" s="1097">
        <v>509809</v>
      </c>
    </row>
    <row r="854" spans="1:21" ht="22.5" customHeight="1">
      <c r="A854" s="1092">
        <v>5</v>
      </c>
      <c r="B854" s="1093" t="s">
        <v>380</v>
      </c>
      <c r="C854" s="1094" t="s">
        <v>427</v>
      </c>
      <c r="D854" s="1094" t="s">
        <v>681</v>
      </c>
      <c r="E854" s="1095" t="s">
        <v>432</v>
      </c>
      <c r="F854">
        <v>1</v>
      </c>
      <c r="G854" s="1096" t="s">
        <v>240</v>
      </c>
      <c r="H854" s="1097">
        <v>90178</v>
      </c>
      <c r="I854" s="1097">
        <v>157812</v>
      </c>
      <c r="J854" s="1097">
        <v>118854</v>
      </c>
      <c r="K854" s="1097">
        <v>207995</v>
      </c>
      <c r="L854" s="1097">
        <v>142475</v>
      </c>
      <c r="M854" s="1097">
        <v>249331</v>
      </c>
      <c r="N854" s="1097">
        <v>171672</v>
      </c>
      <c r="O854" s="1097">
        <v>300426</v>
      </c>
      <c r="P854" s="1097">
        <v>202449</v>
      </c>
      <c r="Q854" s="1097">
        <v>354286</v>
      </c>
      <c r="R854" s="1097">
        <v>221326</v>
      </c>
      <c r="S854" s="1097">
        <v>387320</v>
      </c>
      <c r="T854" s="1097">
        <v>238183</v>
      </c>
      <c r="U854" s="1097">
        <v>416820</v>
      </c>
    </row>
    <row r="855" spans="1:21" ht="21.95" customHeight="1">
      <c r="A855" s="1092">
        <v>5</v>
      </c>
      <c r="B855" s="1093" t="s">
        <v>380</v>
      </c>
      <c r="C855" s="1094" t="s">
        <v>427</v>
      </c>
      <c r="D855" s="1094" t="s">
        <v>681</v>
      </c>
      <c r="E855" s="1095" t="s">
        <v>432</v>
      </c>
      <c r="F855">
        <v>2</v>
      </c>
      <c r="G855" s="1096" t="s">
        <v>31</v>
      </c>
      <c r="H855" s="1097">
        <v>85622</v>
      </c>
      <c r="I855" s="1097">
        <v>149838</v>
      </c>
      <c r="J855" s="1097">
        <v>113151</v>
      </c>
      <c r="K855" s="1097">
        <v>198015</v>
      </c>
      <c r="L855" s="1097">
        <v>136017</v>
      </c>
      <c r="M855" s="1097">
        <v>238029</v>
      </c>
      <c r="N855" s="1097">
        <v>164805</v>
      </c>
      <c r="O855" s="1097">
        <v>288408</v>
      </c>
      <c r="P855" s="1097">
        <v>196212</v>
      </c>
      <c r="Q855" s="1097">
        <v>343371</v>
      </c>
      <c r="R855" s="1097">
        <v>216433</v>
      </c>
      <c r="S855" s="1097">
        <v>378758</v>
      </c>
      <c r="T855" s="1097">
        <v>235429</v>
      </c>
      <c r="U855" s="1097">
        <v>412000</v>
      </c>
    </row>
    <row r="856" spans="1:21" ht="21.95" customHeight="1">
      <c r="A856" s="1092">
        <v>5</v>
      </c>
      <c r="B856" s="1093" t="s">
        <v>380</v>
      </c>
      <c r="C856" s="1094" t="s">
        <v>427</v>
      </c>
      <c r="D856" s="1094" t="s">
        <v>681</v>
      </c>
      <c r="E856" s="1095" t="s">
        <v>432</v>
      </c>
      <c r="F856">
        <v>3</v>
      </c>
      <c r="G856" s="1096" t="s">
        <v>58</v>
      </c>
      <c r="H856" s="1097">
        <v>69834</v>
      </c>
      <c r="I856" s="1097">
        <v>122209</v>
      </c>
      <c r="J856" s="1097">
        <v>96412</v>
      </c>
      <c r="K856" s="1097">
        <v>168720</v>
      </c>
      <c r="L856" s="1097">
        <v>122210</v>
      </c>
      <c r="M856" s="1097">
        <v>213867</v>
      </c>
      <c r="N856" s="1097">
        <v>159456</v>
      </c>
      <c r="O856" s="1097">
        <v>279048</v>
      </c>
      <c r="P856" s="1097">
        <v>198749</v>
      </c>
      <c r="Q856" s="1097">
        <v>347811</v>
      </c>
      <c r="R856" s="1097">
        <v>223668</v>
      </c>
      <c r="S856" s="1097">
        <v>391418</v>
      </c>
      <c r="T856" s="1097">
        <v>248218</v>
      </c>
      <c r="U856" s="1097">
        <v>434382</v>
      </c>
    </row>
    <row r="857" spans="1:21" ht="21.95" customHeight="1">
      <c r="A857" s="1092">
        <v>5</v>
      </c>
      <c r="B857" s="1093" t="s">
        <v>380</v>
      </c>
      <c r="C857" s="1094" t="s">
        <v>427</v>
      </c>
      <c r="D857" s="1094" t="s">
        <v>681</v>
      </c>
      <c r="E857" s="1095" t="s">
        <v>432</v>
      </c>
      <c r="F857">
        <v>4</v>
      </c>
      <c r="G857" s="1096" t="s">
        <v>33</v>
      </c>
      <c r="H857" s="1097">
        <v>81114</v>
      </c>
      <c r="I857" s="1097">
        <v>129782</v>
      </c>
      <c r="J857" s="1097">
        <v>113559</v>
      </c>
      <c r="K857" s="1097">
        <v>181695</v>
      </c>
      <c r="L857" s="1097">
        <v>146005</v>
      </c>
      <c r="M857" s="1097">
        <v>233608</v>
      </c>
      <c r="N857" s="1097">
        <v>194673</v>
      </c>
      <c r="O857" s="1097">
        <v>311477</v>
      </c>
      <c r="P857" s="1097">
        <v>243341</v>
      </c>
      <c r="Q857" s="1097">
        <v>389346</v>
      </c>
      <c r="R857" s="1097">
        <v>275787</v>
      </c>
      <c r="S857" s="1097">
        <v>441259</v>
      </c>
      <c r="T857" s="1097">
        <v>308232</v>
      </c>
      <c r="U857" s="1097">
        <v>493171</v>
      </c>
    </row>
    <row r="858" spans="1:21" ht="22.5" customHeight="1">
      <c r="A858" s="1092">
        <v>5</v>
      </c>
      <c r="B858" s="1093" t="s">
        <v>380</v>
      </c>
      <c r="C858" s="1094" t="s">
        <v>427</v>
      </c>
      <c r="D858" s="1094" t="s">
        <v>681</v>
      </c>
      <c r="E858" s="1095" t="s">
        <v>433</v>
      </c>
      <c r="F858">
        <v>1</v>
      </c>
      <c r="G858" s="1096" t="s">
        <v>240</v>
      </c>
      <c r="H858" s="1097">
        <v>84694</v>
      </c>
      <c r="I858" s="1097">
        <v>148214</v>
      </c>
      <c r="J858" s="1097">
        <v>111583</v>
      </c>
      <c r="K858" s="1097">
        <v>195271</v>
      </c>
      <c r="L858" s="1097">
        <v>133691</v>
      </c>
      <c r="M858" s="1097">
        <v>233959</v>
      </c>
      <c r="N858" s="1097">
        <v>160971</v>
      </c>
      <c r="O858" s="1097">
        <v>281699</v>
      </c>
      <c r="P858" s="1097">
        <v>189805</v>
      </c>
      <c r="Q858" s="1097">
        <v>332159</v>
      </c>
      <c r="R858" s="1097">
        <v>207498</v>
      </c>
      <c r="S858" s="1097">
        <v>363121</v>
      </c>
      <c r="T858" s="1097">
        <v>223294</v>
      </c>
      <c r="U858" s="1097">
        <v>390764</v>
      </c>
    </row>
    <row r="859" spans="1:21" ht="21.95" customHeight="1">
      <c r="A859" s="1092">
        <v>5</v>
      </c>
      <c r="B859" s="1093" t="s">
        <v>380</v>
      </c>
      <c r="C859" s="1094" t="s">
        <v>427</v>
      </c>
      <c r="D859" s="1094" t="s">
        <v>681</v>
      </c>
      <c r="E859" s="1095" t="s">
        <v>433</v>
      </c>
      <c r="F859">
        <v>2</v>
      </c>
      <c r="G859" s="1096" t="s">
        <v>31</v>
      </c>
      <c r="H859" s="1097">
        <v>80472</v>
      </c>
      <c r="I859" s="1097">
        <v>140826</v>
      </c>
      <c r="J859" s="1097">
        <v>106299</v>
      </c>
      <c r="K859" s="1097">
        <v>186023</v>
      </c>
      <c r="L859" s="1097">
        <v>127707</v>
      </c>
      <c r="M859" s="1097">
        <v>223487</v>
      </c>
      <c r="N859" s="1097">
        <v>154608</v>
      </c>
      <c r="O859" s="1097">
        <v>270563</v>
      </c>
      <c r="P859" s="1097">
        <v>184026</v>
      </c>
      <c r="Q859" s="1097">
        <v>322046</v>
      </c>
      <c r="R859" s="1097">
        <v>202964</v>
      </c>
      <c r="S859" s="1097">
        <v>355188</v>
      </c>
      <c r="T859" s="1097">
        <v>220742</v>
      </c>
      <c r="U859" s="1097">
        <v>386298</v>
      </c>
    </row>
    <row r="860" spans="1:21" ht="21.95" customHeight="1">
      <c r="A860" s="1092">
        <v>5</v>
      </c>
      <c r="B860" s="1093" t="s">
        <v>380</v>
      </c>
      <c r="C860" s="1094" t="s">
        <v>427</v>
      </c>
      <c r="D860" s="1094" t="s">
        <v>681</v>
      </c>
      <c r="E860" s="1095" t="s">
        <v>433</v>
      </c>
      <c r="F860">
        <v>3</v>
      </c>
      <c r="G860" s="1096" t="s">
        <v>58</v>
      </c>
      <c r="H860" s="1097">
        <v>65724</v>
      </c>
      <c r="I860" s="1097">
        <v>115017</v>
      </c>
      <c r="J860" s="1097">
        <v>90757</v>
      </c>
      <c r="K860" s="1097">
        <v>158825</v>
      </c>
      <c r="L860" s="1097">
        <v>115068</v>
      </c>
      <c r="M860" s="1097">
        <v>201369</v>
      </c>
      <c r="N860" s="1097">
        <v>150190</v>
      </c>
      <c r="O860" s="1097">
        <v>262833</v>
      </c>
      <c r="P860" s="1097">
        <v>187209</v>
      </c>
      <c r="Q860" s="1097">
        <v>327615</v>
      </c>
      <c r="R860" s="1097">
        <v>210704</v>
      </c>
      <c r="S860" s="1097">
        <v>368732</v>
      </c>
      <c r="T860" s="1097">
        <v>233859</v>
      </c>
      <c r="U860" s="1097">
        <v>409254</v>
      </c>
    </row>
    <row r="861" spans="1:21" ht="21.95" customHeight="1">
      <c r="A861" s="1092">
        <v>5</v>
      </c>
      <c r="B861" s="1093" t="s">
        <v>380</v>
      </c>
      <c r="C861" s="1094" t="s">
        <v>427</v>
      </c>
      <c r="D861" s="1094" t="s">
        <v>681</v>
      </c>
      <c r="E861" s="1095" t="s">
        <v>433</v>
      </c>
      <c r="F861">
        <v>4</v>
      </c>
      <c r="G861" s="1096" t="s">
        <v>33</v>
      </c>
      <c r="H861" s="1097">
        <v>76108</v>
      </c>
      <c r="I861" s="1097">
        <v>121773</v>
      </c>
      <c r="J861" s="1097">
        <v>106551</v>
      </c>
      <c r="K861" s="1097">
        <v>170482</v>
      </c>
      <c r="L861" s="1097">
        <v>136994</v>
      </c>
      <c r="M861" s="1097">
        <v>219191</v>
      </c>
      <c r="N861" s="1097">
        <v>182659</v>
      </c>
      <c r="O861" s="1097">
        <v>292254</v>
      </c>
      <c r="P861" s="1097">
        <v>228324</v>
      </c>
      <c r="Q861" s="1097">
        <v>365318</v>
      </c>
      <c r="R861" s="1097">
        <v>258767</v>
      </c>
      <c r="S861" s="1097">
        <v>414027</v>
      </c>
      <c r="T861" s="1097">
        <v>289210</v>
      </c>
      <c r="U861" s="1097">
        <v>462736</v>
      </c>
    </row>
    <row r="862" spans="1:21" ht="22.5" customHeight="1">
      <c r="A862" s="1092">
        <v>5</v>
      </c>
      <c r="B862" s="1093" t="s">
        <v>380</v>
      </c>
      <c r="C862" s="1094" t="s">
        <v>427</v>
      </c>
      <c r="D862" s="1094" t="s">
        <v>681</v>
      </c>
      <c r="E862" s="1095" t="s">
        <v>434</v>
      </c>
      <c r="F862">
        <v>1</v>
      </c>
      <c r="G862" s="1096" t="s">
        <v>240</v>
      </c>
      <c r="H862" s="1097">
        <v>85869</v>
      </c>
      <c r="I862" s="1097">
        <v>150271</v>
      </c>
      <c r="J862" s="1097">
        <v>113181</v>
      </c>
      <c r="K862" s="1097">
        <v>198067</v>
      </c>
      <c r="L862" s="1097">
        <v>135685</v>
      </c>
      <c r="M862" s="1097">
        <v>237449</v>
      </c>
      <c r="N862" s="1097">
        <v>163508</v>
      </c>
      <c r="O862" s="1097">
        <v>286139</v>
      </c>
      <c r="P862" s="1097">
        <v>192825</v>
      </c>
      <c r="Q862" s="1097">
        <v>337444</v>
      </c>
      <c r="R862" s="1097">
        <v>210806</v>
      </c>
      <c r="S862" s="1097">
        <v>368910</v>
      </c>
      <c r="T862" s="1097">
        <v>226863</v>
      </c>
      <c r="U862" s="1097">
        <v>397010</v>
      </c>
    </row>
    <row r="863" spans="1:21" ht="21.95" customHeight="1">
      <c r="A863" s="1092">
        <v>5</v>
      </c>
      <c r="B863" s="1093" t="s">
        <v>380</v>
      </c>
      <c r="C863" s="1094" t="s">
        <v>427</v>
      </c>
      <c r="D863" s="1094" t="s">
        <v>681</v>
      </c>
      <c r="E863" s="1095" t="s">
        <v>434</v>
      </c>
      <c r="F863">
        <v>2</v>
      </c>
      <c r="G863" s="1096" t="s">
        <v>31</v>
      </c>
      <c r="H863" s="1097">
        <v>81522</v>
      </c>
      <c r="I863" s="1097">
        <v>142663</v>
      </c>
      <c r="J863" s="1097">
        <v>107740</v>
      </c>
      <c r="K863" s="1097">
        <v>188545</v>
      </c>
      <c r="L863" s="1097">
        <v>129523</v>
      </c>
      <c r="M863" s="1097">
        <v>226665</v>
      </c>
      <c r="N863" s="1097">
        <v>156956</v>
      </c>
      <c r="O863" s="1097">
        <v>274673</v>
      </c>
      <c r="P863" s="1097">
        <v>186875</v>
      </c>
      <c r="Q863" s="1097">
        <v>327031</v>
      </c>
      <c r="R863" s="1097">
        <v>206138</v>
      </c>
      <c r="S863" s="1097">
        <v>360741</v>
      </c>
      <c r="T863" s="1097">
        <v>224235</v>
      </c>
      <c r="U863" s="1097">
        <v>392411</v>
      </c>
    </row>
    <row r="864" spans="1:21" ht="21.95" customHeight="1">
      <c r="A864" s="1092">
        <v>5</v>
      </c>
      <c r="B864" s="1093" t="s">
        <v>380</v>
      </c>
      <c r="C864" s="1094" t="s">
        <v>427</v>
      </c>
      <c r="D864" s="1094" t="s">
        <v>681</v>
      </c>
      <c r="E864" s="1095" t="s">
        <v>434</v>
      </c>
      <c r="F864">
        <v>3</v>
      </c>
      <c r="G864" s="1096" t="s">
        <v>58</v>
      </c>
      <c r="H864" s="1097">
        <v>66476</v>
      </c>
      <c r="I864" s="1097">
        <v>116333</v>
      </c>
      <c r="J864" s="1097">
        <v>91773</v>
      </c>
      <c r="K864" s="1097">
        <v>160602</v>
      </c>
      <c r="L864" s="1097">
        <v>116326</v>
      </c>
      <c r="M864" s="1097">
        <v>203570</v>
      </c>
      <c r="N864" s="1097">
        <v>151771</v>
      </c>
      <c r="O864" s="1097">
        <v>265599</v>
      </c>
      <c r="P864" s="1097">
        <v>189169</v>
      </c>
      <c r="Q864" s="1097">
        <v>331046</v>
      </c>
      <c r="R864" s="1097">
        <v>212882</v>
      </c>
      <c r="S864" s="1097">
        <v>372544</v>
      </c>
      <c r="T864" s="1097">
        <v>236245</v>
      </c>
      <c r="U864" s="1097">
        <v>413429</v>
      </c>
    </row>
    <row r="865" spans="1:21" ht="21.95" customHeight="1">
      <c r="A865" s="1092">
        <v>5</v>
      </c>
      <c r="B865" s="1093" t="s">
        <v>380</v>
      </c>
      <c r="C865" s="1094" t="s">
        <v>427</v>
      </c>
      <c r="D865" s="1094" t="s">
        <v>681</v>
      </c>
      <c r="E865" s="1095" t="s">
        <v>434</v>
      </c>
      <c r="F865">
        <v>4</v>
      </c>
      <c r="G865" s="1096" t="s">
        <v>33</v>
      </c>
      <c r="H865" s="1097">
        <v>77249</v>
      </c>
      <c r="I865" s="1097">
        <v>123598</v>
      </c>
      <c r="J865" s="1097">
        <v>108148</v>
      </c>
      <c r="K865" s="1097">
        <v>173037</v>
      </c>
      <c r="L865" s="1097">
        <v>139048</v>
      </c>
      <c r="M865" s="1097">
        <v>222477</v>
      </c>
      <c r="N865" s="1097">
        <v>185397</v>
      </c>
      <c r="O865" s="1097">
        <v>296635</v>
      </c>
      <c r="P865" s="1097">
        <v>231746</v>
      </c>
      <c r="Q865" s="1097">
        <v>370794</v>
      </c>
      <c r="R865" s="1097">
        <v>262646</v>
      </c>
      <c r="S865" s="1097">
        <v>420234</v>
      </c>
      <c r="T865" s="1097">
        <v>293545</v>
      </c>
      <c r="U865" s="1097">
        <v>469673</v>
      </c>
    </row>
    <row r="866" spans="1:21" ht="22.5" customHeight="1">
      <c r="A866" s="1092">
        <v>6</v>
      </c>
      <c r="B866" s="1093" t="s">
        <v>435</v>
      </c>
      <c r="C866" s="1094" t="s">
        <v>436</v>
      </c>
      <c r="D866" s="1094" t="s">
        <v>682</v>
      </c>
      <c r="E866" s="1095" t="s">
        <v>437</v>
      </c>
      <c r="F866">
        <v>1</v>
      </c>
      <c r="G866" s="1096" t="s">
        <v>240</v>
      </c>
      <c r="H866" s="1097">
        <v>69260</v>
      </c>
      <c r="I866" s="1097">
        <v>121204</v>
      </c>
      <c r="J866" s="1097">
        <v>91604</v>
      </c>
      <c r="K866" s="1097">
        <v>160307</v>
      </c>
      <c r="L866" s="1097">
        <v>110319</v>
      </c>
      <c r="M866" s="1097">
        <v>193058</v>
      </c>
      <c r="N866" s="1097">
        <v>133803</v>
      </c>
      <c r="O866" s="1097">
        <v>234155</v>
      </c>
      <c r="P866" s="1097">
        <v>157972</v>
      </c>
      <c r="Q866" s="1097">
        <v>276451</v>
      </c>
      <c r="R866" s="1097">
        <v>172744</v>
      </c>
      <c r="S866" s="1097">
        <v>302301</v>
      </c>
      <c r="T866" s="1097">
        <v>185960</v>
      </c>
      <c r="U866" s="1097">
        <v>325430</v>
      </c>
    </row>
    <row r="867" spans="1:21" ht="21.95" customHeight="1">
      <c r="A867" s="1092">
        <v>6</v>
      </c>
      <c r="B867" s="1093" t="s">
        <v>435</v>
      </c>
      <c r="C867" s="1094" t="s">
        <v>436</v>
      </c>
      <c r="D867" s="1094" t="s">
        <v>682</v>
      </c>
      <c r="E867" s="1095" t="s">
        <v>437</v>
      </c>
      <c r="F867">
        <v>2</v>
      </c>
      <c r="G867" s="1096" t="s">
        <v>31</v>
      </c>
      <c r="H867" s="1097">
        <v>65330</v>
      </c>
      <c r="I867" s="1097">
        <v>114328</v>
      </c>
      <c r="J867" s="1097">
        <v>86685</v>
      </c>
      <c r="K867" s="1097">
        <v>151700</v>
      </c>
      <c r="L867" s="1097">
        <v>104749</v>
      </c>
      <c r="M867" s="1097">
        <v>183311</v>
      </c>
      <c r="N867" s="1097">
        <v>127881</v>
      </c>
      <c r="O867" s="1097">
        <v>223792</v>
      </c>
      <c r="P867" s="1097">
        <v>152593</v>
      </c>
      <c r="Q867" s="1097">
        <v>267038</v>
      </c>
      <c r="R867" s="1097">
        <v>168524</v>
      </c>
      <c r="S867" s="1097">
        <v>294918</v>
      </c>
      <c r="T867" s="1097">
        <v>183585</v>
      </c>
      <c r="U867" s="1097">
        <v>321274</v>
      </c>
    </row>
    <row r="868" spans="1:21" ht="21.95" customHeight="1">
      <c r="A868" s="1092">
        <v>6</v>
      </c>
      <c r="B868" s="1093" t="s">
        <v>435</v>
      </c>
      <c r="C868" s="1094" t="s">
        <v>436</v>
      </c>
      <c r="D868" s="1094" t="s">
        <v>682</v>
      </c>
      <c r="E868" s="1095" t="s">
        <v>437</v>
      </c>
      <c r="F868">
        <v>3</v>
      </c>
      <c r="G868" s="1096" t="s">
        <v>58</v>
      </c>
      <c r="H868" s="1097">
        <v>52605</v>
      </c>
      <c r="I868" s="1097">
        <v>92060</v>
      </c>
      <c r="J868" s="1097">
        <v>72478</v>
      </c>
      <c r="K868" s="1097">
        <v>126837</v>
      </c>
      <c r="L868" s="1097">
        <v>91679</v>
      </c>
      <c r="M868" s="1097">
        <v>160438</v>
      </c>
      <c r="N868" s="1097">
        <v>119229</v>
      </c>
      <c r="O868" s="1097">
        <v>208651</v>
      </c>
      <c r="P868" s="1097">
        <v>148544</v>
      </c>
      <c r="Q868" s="1097">
        <v>259952</v>
      </c>
      <c r="R868" s="1097">
        <v>166986</v>
      </c>
      <c r="S868" s="1097">
        <v>292225</v>
      </c>
      <c r="T868" s="1097">
        <v>185110</v>
      </c>
      <c r="U868" s="1097">
        <v>323943</v>
      </c>
    </row>
    <row r="869" spans="1:21" ht="21.95" customHeight="1">
      <c r="A869" s="1092">
        <v>6</v>
      </c>
      <c r="B869" s="1093" t="s">
        <v>435</v>
      </c>
      <c r="C869" s="1094" t="s">
        <v>436</v>
      </c>
      <c r="D869" s="1094" t="s">
        <v>682</v>
      </c>
      <c r="E869" s="1095" t="s">
        <v>437</v>
      </c>
      <c r="F869">
        <v>4</v>
      </c>
      <c r="G869" s="1096" t="s">
        <v>33</v>
      </c>
      <c r="H869" s="1097">
        <v>62843</v>
      </c>
      <c r="I869" s="1097">
        <v>100549</v>
      </c>
      <c r="J869" s="1097">
        <v>87981</v>
      </c>
      <c r="K869" s="1097">
        <v>140769</v>
      </c>
      <c r="L869" s="1097">
        <v>113118</v>
      </c>
      <c r="M869" s="1097">
        <v>180989</v>
      </c>
      <c r="N869" s="1097">
        <v>150824</v>
      </c>
      <c r="O869" s="1097">
        <v>241318</v>
      </c>
      <c r="P869" s="1097">
        <v>188530</v>
      </c>
      <c r="Q869" s="1097">
        <v>301648</v>
      </c>
      <c r="R869" s="1097">
        <v>213667</v>
      </c>
      <c r="S869" s="1097">
        <v>341868</v>
      </c>
      <c r="T869" s="1097">
        <v>238805</v>
      </c>
      <c r="U869" s="1097">
        <v>382087</v>
      </c>
    </row>
    <row r="870" spans="1:21" ht="22.5" customHeight="1">
      <c r="A870" s="1092">
        <v>6</v>
      </c>
      <c r="B870" s="1093" t="s">
        <v>435</v>
      </c>
      <c r="C870" s="1094" t="s">
        <v>436</v>
      </c>
      <c r="D870" s="1094" t="s">
        <v>682</v>
      </c>
      <c r="E870" s="1095" t="s">
        <v>438</v>
      </c>
      <c r="F870">
        <v>1</v>
      </c>
      <c r="G870" s="1096" t="s">
        <v>240</v>
      </c>
      <c r="H870" s="1097">
        <v>71375</v>
      </c>
      <c r="I870" s="1097">
        <v>124906</v>
      </c>
      <c r="J870" s="1097">
        <v>94032</v>
      </c>
      <c r="K870" s="1097">
        <v>164556</v>
      </c>
      <c r="L870" s="1097">
        <v>112656</v>
      </c>
      <c r="M870" s="1097">
        <v>197149</v>
      </c>
      <c r="N870" s="1097">
        <v>135634</v>
      </c>
      <c r="O870" s="1097">
        <v>237360</v>
      </c>
      <c r="P870" s="1097">
        <v>159928</v>
      </c>
      <c r="Q870" s="1097">
        <v>279874</v>
      </c>
      <c r="R870" s="1097">
        <v>174835</v>
      </c>
      <c r="S870" s="1097">
        <v>305961</v>
      </c>
      <c r="T870" s="1097">
        <v>188144</v>
      </c>
      <c r="U870" s="1097">
        <v>329252</v>
      </c>
    </row>
    <row r="871" spans="1:21" ht="21.95" customHeight="1">
      <c r="A871" s="1092">
        <v>6</v>
      </c>
      <c r="B871" s="1093" t="s">
        <v>435</v>
      </c>
      <c r="C871" s="1094" t="s">
        <v>436</v>
      </c>
      <c r="D871" s="1094" t="s">
        <v>682</v>
      </c>
      <c r="E871" s="1095" t="s">
        <v>438</v>
      </c>
      <c r="F871">
        <v>2</v>
      </c>
      <c r="G871" s="1096" t="s">
        <v>31</v>
      </c>
      <c r="H871" s="1097">
        <v>67822</v>
      </c>
      <c r="I871" s="1097">
        <v>118688</v>
      </c>
      <c r="J871" s="1097">
        <v>89584</v>
      </c>
      <c r="K871" s="1097">
        <v>156773</v>
      </c>
      <c r="L871" s="1097">
        <v>107620</v>
      </c>
      <c r="M871" s="1097">
        <v>188335</v>
      </c>
      <c r="N871" s="1097">
        <v>130279</v>
      </c>
      <c r="O871" s="1097">
        <v>227988</v>
      </c>
      <c r="P871" s="1097">
        <v>155065</v>
      </c>
      <c r="Q871" s="1097">
        <v>271363</v>
      </c>
      <c r="R871" s="1097">
        <v>171020</v>
      </c>
      <c r="S871" s="1097">
        <v>299285</v>
      </c>
      <c r="T871" s="1097">
        <v>185996</v>
      </c>
      <c r="U871" s="1097">
        <v>325493</v>
      </c>
    </row>
    <row r="872" spans="1:21" ht="21.95" customHeight="1">
      <c r="A872" s="1092">
        <v>6</v>
      </c>
      <c r="B872" s="1093" t="s">
        <v>435</v>
      </c>
      <c r="C872" s="1094" t="s">
        <v>436</v>
      </c>
      <c r="D872" s="1094" t="s">
        <v>682</v>
      </c>
      <c r="E872" s="1095" t="s">
        <v>438</v>
      </c>
      <c r="F872">
        <v>3</v>
      </c>
      <c r="G872" s="1096" t="s">
        <v>58</v>
      </c>
      <c r="H872" s="1097">
        <v>55400</v>
      </c>
      <c r="I872" s="1097">
        <v>96950</v>
      </c>
      <c r="J872" s="1097">
        <v>76502</v>
      </c>
      <c r="K872" s="1097">
        <v>133879</v>
      </c>
      <c r="L872" s="1097">
        <v>96997</v>
      </c>
      <c r="M872" s="1097">
        <v>169745</v>
      </c>
      <c r="N872" s="1097">
        <v>126608</v>
      </c>
      <c r="O872" s="1097">
        <v>221564</v>
      </c>
      <c r="P872" s="1097">
        <v>157814</v>
      </c>
      <c r="Q872" s="1097">
        <v>276175</v>
      </c>
      <c r="R872" s="1097">
        <v>177623</v>
      </c>
      <c r="S872" s="1097">
        <v>310840</v>
      </c>
      <c r="T872" s="1097">
        <v>197145</v>
      </c>
      <c r="U872" s="1097">
        <v>345003</v>
      </c>
    </row>
    <row r="873" spans="1:21" ht="21.95" customHeight="1">
      <c r="A873" s="1092">
        <v>6</v>
      </c>
      <c r="B873" s="1093" t="s">
        <v>435</v>
      </c>
      <c r="C873" s="1094" t="s">
        <v>436</v>
      </c>
      <c r="D873" s="1094" t="s">
        <v>682</v>
      </c>
      <c r="E873" s="1095" t="s">
        <v>438</v>
      </c>
      <c r="F873">
        <v>4</v>
      </c>
      <c r="G873" s="1096" t="s">
        <v>33</v>
      </c>
      <c r="H873" s="1097">
        <v>64133</v>
      </c>
      <c r="I873" s="1097">
        <v>102613</v>
      </c>
      <c r="J873" s="1097">
        <v>89786</v>
      </c>
      <c r="K873" s="1097">
        <v>143658</v>
      </c>
      <c r="L873" s="1097">
        <v>115439</v>
      </c>
      <c r="M873" s="1097">
        <v>184703</v>
      </c>
      <c r="N873" s="1097">
        <v>153919</v>
      </c>
      <c r="O873" s="1097">
        <v>246270</v>
      </c>
      <c r="P873" s="1097">
        <v>192399</v>
      </c>
      <c r="Q873" s="1097">
        <v>307838</v>
      </c>
      <c r="R873" s="1097">
        <v>218052</v>
      </c>
      <c r="S873" s="1097">
        <v>348883</v>
      </c>
      <c r="T873" s="1097">
        <v>243705</v>
      </c>
      <c r="U873" s="1097">
        <v>389928</v>
      </c>
    </row>
    <row r="874" spans="1:21" ht="22.5" customHeight="1">
      <c r="A874" s="1092">
        <v>6</v>
      </c>
      <c r="B874" s="1093" t="s">
        <v>435</v>
      </c>
      <c r="C874" s="1094" t="s">
        <v>436</v>
      </c>
      <c r="D874" s="1094" t="s">
        <v>682</v>
      </c>
      <c r="E874" s="1095" t="s">
        <v>439</v>
      </c>
      <c r="F874">
        <v>1</v>
      </c>
      <c r="G874" s="1096" t="s">
        <v>240</v>
      </c>
      <c r="H874" s="1097">
        <v>66204</v>
      </c>
      <c r="I874" s="1097">
        <v>115857</v>
      </c>
      <c r="J874" s="1097">
        <v>87224</v>
      </c>
      <c r="K874" s="1097">
        <v>152643</v>
      </c>
      <c r="L874" s="1097">
        <v>104508</v>
      </c>
      <c r="M874" s="1097">
        <v>182890</v>
      </c>
      <c r="N874" s="1097">
        <v>125838</v>
      </c>
      <c r="O874" s="1097">
        <v>220216</v>
      </c>
      <c r="P874" s="1097">
        <v>148380</v>
      </c>
      <c r="Q874" s="1097">
        <v>259665</v>
      </c>
      <c r="R874" s="1097">
        <v>162211</v>
      </c>
      <c r="S874" s="1097">
        <v>283869</v>
      </c>
      <c r="T874" s="1097">
        <v>174560</v>
      </c>
      <c r="U874" s="1097">
        <v>305480</v>
      </c>
    </row>
    <row r="875" spans="1:21" ht="21.95" customHeight="1">
      <c r="A875" s="1092">
        <v>6</v>
      </c>
      <c r="B875" s="1093" t="s">
        <v>435</v>
      </c>
      <c r="C875" s="1094" t="s">
        <v>436</v>
      </c>
      <c r="D875" s="1094" t="s">
        <v>682</v>
      </c>
      <c r="E875" s="1095" t="s">
        <v>439</v>
      </c>
      <c r="F875">
        <v>2</v>
      </c>
      <c r="G875" s="1096" t="s">
        <v>31</v>
      </c>
      <c r="H875" s="1097">
        <v>62901</v>
      </c>
      <c r="I875" s="1097">
        <v>110078</v>
      </c>
      <c r="J875" s="1097">
        <v>83091</v>
      </c>
      <c r="K875" s="1097">
        <v>145409</v>
      </c>
      <c r="L875" s="1097">
        <v>99828</v>
      </c>
      <c r="M875" s="1097">
        <v>174698</v>
      </c>
      <c r="N875" s="1097">
        <v>120861</v>
      </c>
      <c r="O875" s="1097">
        <v>211506</v>
      </c>
      <c r="P875" s="1097">
        <v>143860</v>
      </c>
      <c r="Q875" s="1097">
        <v>251754</v>
      </c>
      <c r="R875" s="1097">
        <v>158665</v>
      </c>
      <c r="S875" s="1097">
        <v>277664</v>
      </c>
      <c r="T875" s="1097">
        <v>172564</v>
      </c>
      <c r="U875" s="1097">
        <v>301986</v>
      </c>
    </row>
    <row r="876" spans="1:21" ht="21.95" customHeight="1">
      <c r="A876" s="1092">
        <v>6</v>
      </c>
      <c r="B876" s="1093" t="s">
        <v>435</v>
      </c>
      <c r="C876" s="1094" t="s">
        <v>436</v>
      </c>
      <c r="D876" s="1094" t="s">
        <v>682</v>
      </c>
      <c r="E876" s="1095" t="s">
        <v>439</v>
      </c>
      <c r="F876">
        <v>3</v>
      </c>
      <c r="G876" s="1096" t="s">
        <v>58</v>
      </c>
      <c r="H876" s="1097">
        <v>51370</v>
      </c>
      <c r="I876" s="1097">
        <v>89898</v>
      </c>
      <c r="J876" s="1097">
        <v>70936</v>
      </c>
      <c r="K876" s="1097">
        <v>124138</v>
      </c>
      <c r="L876" s="1097">
        <v>89936</v>
      </c>
      <c r="M876" s="1097">
        <v>157388</v>
      </c>
      <c r="N876" s="1097">
        <v>117386</v>
      </c>
      <c r="O876" s="1097">
        <v>205425</v>
      </c>
      <c r="P876" s="1097">
        <v>146318</v>
      </c>
      <c r="Q876" s="1097">
        <v>256056</v>
      </c>
      <c r="R876" s="1097">
        <v>164681</v>
      </c>
      <c r="S876" s="1097">
        <v>288191</v>
      </c>
      <c r="T876" s="1097">
        <v>182777</v>
      </c>
      <c r="U876" s="1097">
        <v>319860</v>
      </c>
    </row>
    <row r="877" spans="1:21" ht="21.95" customHeight="1">
      <c r="A877" s="1092">
        <v>6</v>
      </c>
      <c r="B877" s="1093" t="s">
        <v>435</v>
      </c>
      <c r="C877" s="1094" t="s">
        <v>436</v>
      </c>
      <c r="D877" s="1094" t="s">
        <v>682</v>
      </c>
      <c r="E877" s="1095" t="s">
        <v>439</v>
      </c>
      <c r="F877">
        <v>4</v>
      </c>
      <c r="G877" s="1096" t="s">
        <v>33</v>
      </c>
      <c r="H877" s="1097">
        <v>59495</v>
      </c>
      <c r="I877" s="1097">
        <v>95192</v>
      </c>
      <c r="J877" s="1097">
        <v>83293</v>
      </c>
      <c r="K877" s="1097">
        <v>133269</v>
      </c>
      <c r="L877" s="1097">
        <v>107091</v>
      </c>
      <c r="M877" s="1097">
        <v>171345</v>
      </c>
      <c r="N877" s="1097">
        <v>142788</v>
      </c>
      <c r="O877" s="1097">
        <v>228461</v>
      </c>
      <c r="P877" s="1097">
        <v>178485</v>
      </c>
      <c r="Q877" s="1097">
        <v>285576</v>
      </c>
      <c r="R877" s="1097">
        <v>202283</v>
      </c>
      <c r="S877" s="1097">
        <v>323653</v>
      </c>
      <c r="T877" s="1097">
        <v>226081</v>
      </c>
      <c r="U877" s="1097">
        <v>361729</v>
      </c>
    </row>
    <row r="878" spans="1:21" ht="22.5" customHeight="1">
      <c r="A878" s="1092">
        <v>6</v>
      </c>
      <c r="B878" s="1093" t="s">
        <v>435</v>
      </c>
      <c r="C878" s="1094" t="s">
        <v>436</v>
      </c>
      <c r="D878" s="1094" t="s">
        <v>682</v>
      </c>
      <c r="E878" s="1095" t="s">
        <v>440</v>
      </c>
      <c r="F878">
        <v>1</v>
      </c>
      <c r="G878" s="1096" t="s">
        <v>240</v>
      </c>
      <c r="H878" s="1097">
        <v>73334</v>
      </c>
      <c r="I878" s="1097">
        <v>128334</v>
      </c>
      <c r="J878" s="1097">
        <v>96695</v>
      </c>
      <c r="K878" s="1097">
        <v>169217</v>
      </c>
      <c r="L878" s="1097">
        <v>115980</v>
      </c>
      <c r="M878" s="1097">
        <v>202965</v>
      </c>
      <c r="N878" s="1097">
        <v>139863</v>
      </c>
      <c r="O878" s="1097">
        <v>244760</v>
      </c>
      <c r="P878" s="1097">
        <v>164961</v>
      </c>
      <c r="Q878" s="1097">
        <v>288683</v>
      </c>
      <c r="R878" s="1097">
        <v>180348</v>
      </c>
      <c r="S878" s="1097">
        <v>315610</v>
      </c>
      <c r="T878" s="1097">
        <v>194093</v>
      </c>
      <c r="U878" s="1097">
        <v>339662</v>
      </c>
    </row>
    <row r="879" spans="1:21" ht="21.95" customHeight="1">
      <c r="A879" s="1092">
        <v>6</v>
      </c>
      <c r="B879" s="1093" t="s">
        <v>435</v>
      </c>
      <c r="C879" s="1094" t="s">
        <v>436</v>
      </c>
      <c r="D879" s="1094" t="s">
        <v>682</v>
      </c>
      <c r="E879" s="1095" t="s">
        <v>440</v>
      </c>
      <c r="F879">
        <v>2</v>
      </c>
      <c r="G879" s="1096" t="s">
        <v>31</v>
      </c>
      <c r="H879" s="1097">
        <v>69571</v>
      </c>
      <c r="I879" s="1097">
        <v>121750</v>
      </c>
      <c r="J879" s="1097">
        <v>91986</v>
      </c>
      <c r="K879" s="1097">
        <v>160976</v>
      </c>
      <c r="L879" s="1097">
        <v>110647</v>
      </c>
      <c r="M879" s="1097">
        <v>193633</v>
      </c>
      <c r="N879" s="1097">
        <v>134193</v>
      </c>
      <c r="O879" s="1097">
        <v>234838</v>
      </c>
      <c r="P879" s="1097">
        <v>159812</v>
      </c>
      <c r="Q879" s="1097">
        <v>279671</v>
      </c>
      <c r="R879" s="1097">
        <v>176309</v>
      </c>
      <c r="S879" s="1097">
        <v>308540</v>
      </c>
      <c r="T879" s="1097">
        <v>191818</v>
      </c>
      <c r="U879" s="1097">
        <v>335682</v>
      </c>
    </row>
    <row r="880" spans="1:21" ht="21.95" customHeight="1">
      <c r="A880" s="1092">
        <v>6</v>
      </c>
      <c r="B880" s="1093" t="s">
        <v>435</v>
      </c>
      <c r="C880" s="1094" t="s">
        <v>436</v>
      </c>
      <c r="D880" s="1094" t="s">
        <v>682</v>
      </c>
      <c r="E880" s="1095" t="s">
        <v>440</v>
      </c>
      <c r="F880">
        <v>3</v>
      </c>
      <c r="G880" s="1096" t="s">
        <v>58</v>
      </c>
      <c r="H880" s="1097">
        <v>56653</v>
      </c>
      <c r="I880" s="1097">
        <v>99143</v>
      </c>
      <c r="J880" s="1097">
        <v>78195</v>
      </c>
      <c r="K880" s="1097">
        <v>136841</v>
      </c>
      <c r="L880" s="1097">
        <v>99093</v>
      </c>
      <c r="M880" s="1097">
        <v>173413</v>
      </c>
      <c r="N880" s="1097">
        <v>129242</v>
      </c>
      <c r="O880" s="1097">
        <v>226174</v>
      </c>
      <c r="P880" s="1097">
        <v>161081</v>
      </c>
      <c r="Q880" s="1097">
        <v>281893</v>
      </c>
      <c r="R880" s="1097">
        <v>181253</v>
      </c>
      <c r="S880" s="1097">
        <v>317193</v>
      </c>
      <c r="T880" s="1097">
        <v>201121</v>
      </c>
      <c r="U880" s="1097">
        <v>351962</v>
      </c>
    </row>
    <row r="881" spans="1:21" ht="21.95" customHeight="1">
      <c r="A881" s="1092">
        <v>6</v>
      </c>
      <c r="B881" s="1093" t="s">
        <v>435</v>
      </c>
      <c r="C881" s="1094" t="s">
        <v>436</v>
      </c>
      <c r="D881" s="1094" t="s">
        <v>682</v>
      </c>
      <c r="E881" s="1095" t="s">
        <v>440</v>
      </c>
      <c r="F881">
        <v>4</v>
      </c>
      <c r="G881" s="1096" t="s">
        <v>33</v>
      </c>
      <c r="H881" s="1097">
        <v>66034</v>
      </c>
      <c r="I881" s="1097">
        <v>105655</v>
      </c>
      <c r="J881" s="1097">
        <v>92448</v>
      </c>
      <c r="K881" s="1097">
        <v>147917</v>
      </c>
      <c r="L881" s="1097">
        <v>118862</v>
      </c>
      <c r="M881" s="1097">
        <v>190179</v>
      </c>
      <c r="N881" s="1097">
        <v>158482</v>
      </c>
      <c r="O881" s="1097">
        <v>253572</v>
      </c>
      <c r="P881" s="1097">
        <v>198103</v>
      </c>
      <c r="Q881" s="1097">
        <v>316965</v>
      </c>
      <c r="R881" s="1097">
        <v>224517</v>
      </c>
      <c r="S881" s="1097">
        <v>359227</v>
      </c>
      <c r="T881" s="1097">
        <v>250931</v>
      </c>
      <c r="U881" s="1097">
        <v>401489</v>
      </c>
    </row>
    <row r="882" spans="1:21" ht="22.5" customHeight="1">
      <c r="A882" s="1092">
        <v>6</v>
      </c>
      <c r="B882" s="1093" t="s">
        <v>435</v>
      </c>
      <c r="C882" s="1094" t="s">
        <v>436</v>
      </c>
      <c r="D882" s="1094" t="s">
        <v>682</v>
      </c>
      <c r="E882" s="1095" t="s">
        <v>441</v>
      </c>
      <c r="F882">
        <v>1</v>
      </c>
      <c r="G882" s="1096" t="s">
        <v>240</v>
      </c>
      <c r="H882" s="1097">
        <v>66831</v>
      </c>
      <c r="I882" s="1097">
        <v>116954</v>
      </c>
      <c r="J882" s="1097">
        <v>88151</v>
      </c>
      <c r="K882" s="1097">
        <v>154265</v>
      </c>
      <c r="L882" s="1097">
        <v>105781</v>
      </c>
      <c r="M882" s="1097">
        <v>185116</v>
      </c>
      <c r="N882" s="1097">
        <v>127647</v>
      </c>
      <c r="O882" s="1097">
        <v>223382</v>
      </c>
      <c r="P882" s="1097">
        <v>150570</v>
      </c>
      <c r="Q882" s="1097">
        <v>263498</v>
      </c>
      <c r="R882" s="1097">
        <v>164619</v>
      </c>
      <c r="S882" s="1097">
        <v>288083</v>
      </c>
      <c r="T882" s="1097">
        <v>177170</v>
      </c>
      <c r="U882" s="1097">
        <v>310048</v>
      </c>
    </row>
    <row r="883" spans="1:21" ht="21.95" customHeight="1">
      <c r="A883" s="1092">
        <v>6</v>
      </c>
      <c r="B883" s="1093" t="s">
        <v>435</v>
      </c>
      <c r="C883" s="1094" t="s">
        <v>436</v>
      </c>
      <c r="D883" s="1094" t="s">
        <v>682</v>
      </c>
      <c r="E883" s="1095" t="s">
        <v>441</v>
      </c>
      <c r="F883">
        <v>2</v>
      </c>
      <c r="G883" s="1096" t="s">
        <v>31</v>
      </c>
      <c r="H883" s="1097">
        <v>63361</v>
      </c>
      <c r="I883" s="1097">
        <v>110882</v>
      </c>
      <c r="J883" s="1097">
        <v>83809</v>
      </c>
      <c r="K883" s="1097">
        <v>146665</v>
      </c>
      <c r="L883" s="1097">
        <v>100863</v>
      </c>
      <c r="M883" s="1097">
        <v>176510</v>
      </c>
      <c r="N883" s="1097">
        <v>122418</v>
      </c>
      <c r="O883" s="1097">
        <v>214231</v>
      </c>
      <c r="P883" s="1097">
        <v>145821</v>
      </c>
      <c r="Q883" s="1097">
        <v>255187</v>
      </c>
      <c r="R883" s="1097">
        <v>160894</v>
      </c>
      <c r="S883" s="1097">
        <v>281564</v>
      </c>
      <c r="T883" s="1097">
        <v>175073</v>
      </c>
      <c r="U883" s="1097">
        <v>306378</v>
      </c>
    </row>
    <row r="884" spans="1:21" ht="21.95" customHeight="1">
      <c r="A884" s="1092">
        <v>6</v>
      </c>
      <c r="B884" s="1093" t="s">
        <v>435</v>
      </c>
      <c r="C884" s="1094" t="s">
        <v>436</v>
      </c>
      <c r="D884" s="1094" t="s">
        <v>682</v>
      </c>
      <c r="E884" s="1095" t="s">
        <v>441</v>
      </c>
      <c r="F884">
        <v>3</v>
      </c>
      <c r="G884" s="1096" t="s">
        <v>58</v>
      </c>
      <c r="H884" s="1097">
        <v>51531</v>
      </c>
      <c r="I884" s="1097">
        <v>90180</v>
      </c>
      <c r="J884" s="1097">
        <v>71111</v>
      </c>
      <c r="K884" s="1097">
        <v>124445</v>
      </c>
      <c r="L884" s="1097">
        <v>90098</v>
      </c>
      <c r="M884" s="1097">
        <v>157671</v>
      </c>
      <c r="N884" s="1097">
        <v>117473</v>
      </c>
      <c r="O884" s="1097">
        <v>205578</v>
      </c>
      <c r="P884" s="1097">
        <v>146406</v>
      </c>
      <c r="Q884" s="1097">
        <v>256211</v>
      </c>
      <c r="R884" s="1097">
        <v>164723</v>
      </c>
      <c r="S884" s="1097">
        <v>288265</v>
      </c>
      <c r="T884" s="1097">
        <v>182760</v>
      </c>
      <c r="U884" s="1097">
        <v>319829</v>
      </c>
    </row>
    <row r="885" spans="1:21" ht="21.95" customHeight="1">
      <c r="A885" s="1092">
        <v>6</v>
      </c>
      <c r="B885" s="1093" t="s">
        <v>435</v>
      </c>
      <c r="C885" s="1094" t="s">
        <v>436</v>
      </c>
      <c r="D885" s="1094" t="s">
        <v>682</v>
      </c>
      <c r="E885" s="1095" t="s">
        <v>441</v>
      </c>
      <c r="F885">
        <v>4</v>
      </c>
      <c r="G885" s="1096" t="s">
        <v>33</v>
      </c>
      <c r="H885" s="1097">
        <v>60231</v>
      </c>
      <c r="I885" s="1097">
        <v>96369</v>
      </c>
      <c r="J885" s="1097">
        <v>84323</v>
      </c>
      <c r="K885" s="1097">
        <v>134917</v>
      </c>
      <c r="L885" s="1097">
        <v>108415</v>
      </c>
      <c r="M885" s="1097">
        <v>173465</v>
      </c>
      <c r="N885" s="1097">
        <v>144554</v>
      </c>
      <c r="O885" s="1097">
        <v>231286</v>
      </c>
      <c r="P885" s="1097">
        <v>180692</v>
      </c>
      <c r="Q885" s="1097">
        <v>289108</v>
      </c>
      <c r="R885" s="1097">
        <v>204785</v>
      </c>
      <c r="S885" s="1097">
        <v>327655</v>
      </c>
      <c r="T885" s="1097">
        <v>228877</v>
      </c>
      <c r="U885" s="1097">
        <v>366203</v>
      </c>
    </row>
    <row r="886" spans="1:21" ht="22.5" customHeight="1">
      <c r="A886" s="1092">
        <v>6</v>
      </c>
      <c r="B886" s="1093" t="s">
        <v>435</v>
      </c>
      <c r="C886" s="1094" t="s">
        <v>442</v>
      </c>
      <c r="D886" s="1094" t="s">
        <v>683</v>
      </c>
      <c r="E886" s="1095" t="s">
        <v>443</v>
      </c>
      <c r="F886">
        <v>1</v>
      </c>
      <c r="G886" s="1096" t="s">
        <v>240</v>
      </c>
      <c r="H886" s="1097">
        <v>70670</v>
      </c>
      <c r="I886" s="1097">
        <v>123672</v>
      </c>
      <c r="J886" s="1097">
        <v>93222</v>
      </c>
      <c r="K886" s="1097">
        <v>163139</v>
      </c>
      <c r="L886" s="1097">
        <v>111877</v>
      </c>
      <c r="M886" s="1097">
        <v>195785</v>
      </c>
      <c r="N886" s="1097">
        <v>135024</v>
      </c>
      <c r="O886" s="1097">
        <v>236291</v>
      </c>
      <c r="P886" s="1097">
        <v>159276</v>
      </c>
      <c r="Q886" s="1097">
        <v>278733</v>
      </c>
      <c r="R886" s="1097">
        <v>174138</v>
      </c>
      <c r="S886" s="1097">
        <v>304741</v>
      </c>
      <c r="T886" s="1097">
        <v>187416</v>
      </c>
      <c r="U886" s="1097">
        <v>327978</v>
      </c>
    </row>
    <row r="887" spans="1:21" ht="21.95" customHeight="1">
      <c r="A887" s="1092">
        <v>6</v>
      </c>
      <c r="B887" s="1093" t="s">
        <v>435</v>
      </c>
      <c r="C887" s="1094" t="s">
        <v>442</v>
      </c>
      <c r="D887" s="1094" t="s">
        <v>683</v>
      </c>
      <c r="E887" s="1095" t="s">
        <v>443</v>
      </c>
      <c r="F887">
        <v>2</v>
      </c>
      <c r="G887" s="1096" t="s">
        <v>31</v>
      </c>
      <c r="H887" s="1097">
        <v>66991</v>
      </c>
      <c r="I887" s="1097">
        <v>117234</v>
      </c>
      <c r="J887" s="1097">
        <v>88618</v>
      </c>
      <c r="K887" s="1097">
        <v>155082</v>
      </c>
      <c r="L887" s="1097">
        <v>106663</v>
      </c>
      <c r="M887" s="1097">
        <v>186661</v>
      </c>
      <c r="N887" s="1097">
        <v>129480</v>
      </c>
      <c r="O887" s="1097">
        <v>226589</v>
      </c>
      <c r="P887" s="1097">
        <v>154241</v>
      </c>
      <c r="Q887" s="1097">
        <v>269921</v>
      </c>
      <c r="R887" s="1097">
        <v>170188</v>
      </c>
      <c r="S887" s="1097">
        <v>297829</v>
      </c>
      <c r="T887" s="1097">
        <v>185192</v>
      </c>
      <c r="U887" s="1097">
        <v>324087</v>
      </c>
    </row>
    <row r="888" spans="1:21" ht="21.95" customHeight="1">
      <c r="A888" s="1092">
        <v>6</v>
      </c>
      <c r="B888" s="1093" t="s">
        <v>435</v>
      </c>
      <c r="C888" s="1094" t="s">
        <v>442</v>
      </c>
      <c r="D888" s="1094" t="s">
        <v>683</v>
      </c>
      <c r="E888" s="1095" t="s">
        <v>443</v>
      </c>
      <c r="F888">
        <v>3</v>
      </c>
      <c r="G888" s="1096" t="s">
        <v>58</v>
      </c>
      <c r="H888" s="1097">
        <v>54468</v>
      </c>
      <c r="I888" s="1097">
        <v>95320</v>
      </c>
      <c r="J888" s="1097">
        <v>75161</v>
      </c>
      <c r="K888" s="1097">
        <v>131532</v>
      </c>
      <c r="L888" s="1097">
        <v>95224</v>
      </c>
      <c r="M888" s="1097">
        <v>166642</v>
      </c>
      <c r="N888" s="1097">
        <v>124148</v>
      </c>
      <c r="O888" s="1097">
        <v>217259</v>
      </c>
      <c r="P888" s="1097">
        <v>154724</v>
      </c>
      <c r="Q888" s="1097">
        <v>270767</v>
      </c>
      <c r="R888" s="1097">
        <v>174077</v>
      </c>
      <c r="S888" s="1097">
        <v>304635</v>
      </c>
      <c r="T888" s="1097">
        <v>193133</v>
      </c>
      <c r="U888" s="1097">
        <v>337983</v>
      </c>
    </row>
    <row r="889" spans="1:21" ht="21.95" customHeight="1">
      <c r="A889" s="1092">
        <v>6</v>
      </c>
      <c r="B889" s="1093" t="s">
        <v>435</v>
      </c>
      <c r="C889" s="1094" t="s">
        <v>442</v>
      </c>
      <c r="D889" s="1094" t="s">
        <v>683</v>
      </c>
      <c r="E889" s="1095" t="s">
        <v>443</v>
      </c>
      <c r="F889">
        <v>4</v>
      </c>
      <c r="G889" s="1096" t="s">
        <v>33</v>
      </c>
      <c r="H889" s="1097">
        <v>63703</v>
      </c>
      <c r="I889" s="1097">
        <v>101925</v>
      </c>
      <c r="J889" s="1097">
        <v>89184</v>
      </c>
      <c r="K889" s="1097">
        <v>142695</v>
      </c>
      <c r="L889" s="1097">
        <v>114665</v>
      </c>
      <c r="M889" s="1097">
        <v>183465</v>
      </c>
      <c r="N889" s="1097">
        <v>152887</v>
      </c>
      <c r="O889" s="1097">
        <v>244620</v>
      </c>
      <c r="P889" s="1097">
        <v>191109</v>
      </c>
      <c r="Q889" s="1097">
        <v>305774</v>
      </c>
      <c r="R889" s="1097">
        <v>216590</v>
      </c>
      <c r="S889" s="1097">
        <v>346544</v>
      </c>
      <c r="T889" s="1097">
        <v>242071</v>
      </c>
      <c r="U889" s="1097">
        <v>387314</v>
      </c>
    </row>
    <row r="890" spans="1:21" ht="22.5" customHeight="1">
      <c r="A890" s="1092">
        <v>6</v>
      </c>
      <c r="B890" s="1093" t="s">
        <v>435</v>
      </c>
      <c r="C890" s="1094" t="s">
        <v>442</v>
      </c>
      <c r="D890" s="1094" t="s">
        <v>683</v>
      </c>
      <c r="E890" s="1095" t="s">
        <v>444</v>
      </c>
      <c r="F890">
        <v>1</v>
      </c>
      <c r="G890" s="1096" t="s">
        <v>240</v>
      </c>
      <c r="H890" s="1097">
        <v>73412</v>
      </c>
      <c r="I890" s="1097">
        <v>128471</v>
      </c>
      <c r="J890" s="1097">
        <v>96764</v>
      </c>
      <c r="K890" s="1097">
        <v>169338</v>
      </c>
      <c r="L890" s="1097">
        <v>116009</v>
      </c>
      <c r="M890" s="1097">
        <v>203015</v>
      </c>
      <c r="N890" s="1097">
        <v>139804</v>
      </c>
      <c r="O890" s="1097">
        <v>244657</v>
      </c>
      <c r="P890" s="1097">
        <v>164873</v>
      </c>
      <c r="Q890" s="1097">
        <v>288527</v>
      </c>
      <c r="R890" s="1097">
        <v>180247</v>
      </c>
      <c r="S890" s="1097">
        <v>315432</v>
      </c>
      <c r="T890" s="1097">
        <v>193977</v>
      </c>
      <c r="U890" s="1097">
        <v>339460</v>
      </c>
    </row>
    <row r="891" spans="1:21" ht="21.95" customHeight="1">
      <c r="A891" s="1092">
        <v>6</v>
      </c>
      <c r="B891" s="1093" t="s">
        <v>435</v>
      </c>
      <c r="C891" s="1094" t="s">
        <v>442</v>
      </c>
      <c r="D891" s="1094" t="s">
        <v>683</v>
      </c>
      <c r="E891" s="1095" t="s">
        <v>444</v>
      </c>
      <c r="F891">
        <v>2</v>
      </c>
      <c r="G891" s="1096" t="s">
        <v>31</v>
      </c>
      <c r="H891" s="1097">
        <v>69691</v>
      </c>
      <c r="I891" s="1097">
        <v>121960</v>
      </c>
      <c r="J891" s="1097">
        <v>92108</v>
      </c>
      <c r="K891" s="1097">
        <v>161189</v>
      </c>
      <c r="L891" s="1097">
        <v>110735</v>
      </c>
      <c r="M891" s="1097">
        <v>193786</v>
      </c>
      <c r="N891" s="1097">
        <v>134197</v>
      </c>
      <c r="O891" s="1097">
        <v>234845</v>
      </c>
      <c r="P891" s="1097">
        <v>159780</v>
      </c>
      <c r="Q891" s="1097">
        <v>279616</v>
      </c>
      <c r="R891" s="1097">
        <v>176252</v>
      </c>
      <c r="S891" s="1097">
        <v>308442</v>
      </c>
      <c r="T891" s="1097">
        <v>191728</v>
      </c>
      <c r="U891" s="1097">
        <v>335524</v>
      </c>
    </row>
    <row r="892" spans="1:21" ht="21.95" customHeight="1">
      <c r="A892" s="1092">
        <v>6</v>
      </c>
      <c r="B892" s="1093" t="s">
        <v>435</v>
      </c>
      <c r="C892" s="1094" t="s">
        <v>442</v>
      </c>
      <c r="D892" s="1094" t="s">
        <v>683</v>
      </c>
      <c r="E892" s="1095" t="s">
        <v>444</v>
      </c>
      <c r="F892">
        <v>3</v>
      </c>
      <c r="G892" s="1096" t="s">
        <v>58</v>
      </c>
      <c r="H892" s="1097">
        <v>56823</v>
      </c>
      <c r="I892" s="1097">
        <v>99441</v>
      </c>
      <c r="J892" s="1097">
        <v>78446</v>
      </c>
      <c r="K892" s="1097">
        <v>137280</v>
      </c>
      <c r="L892" s="1097">
        <v>99431</v>
      </c>
      <c r="M892" s="1097">
        <v>174005</v>
      </c>
      <c r="N892" s="1097">
        <v>129726</v>
      </c>
      <c r="O892" s="1097">
        <v>227020</v>
      </c>
      <c r="P892" s="1097">
        <v>161691</v>
      </c>
      <c r="Q892" s="1097">
        <v>282959</v>
      </c>
      <c r="R892" s="1097">
        <v>181958</v>
      </c>
      <c r="S892" s="1097">
        <v>318427</v>
      </c>
      <c r="T892" s="1097">
        <v>201925</v>
      </c>
      <c r="U892" s="1097">
        <v>353369</v>
      </c>
    </row>
    <row r="893" spans="1:21" ht="21.95" customHeight="1">
      <c r="A893" s="1092">
        <v>6</v>
      </c>
      <c r="B893" s="1093" t="s">
        <v>435</v>
      </c>
      <c r="C893" s="1094" t="s">
        <v>442</v>
      </c>
      <c r="D893" s="1094" t="s">
        <v>683</v>
      </c>
      <c r="E893" s="1095" t="s">
        <v>444</v>
      </c>
      <c r="F893">
        <v>4</v>
      </c>
      <c r="G893" s="1096" t="s">
        <v>33</v>
      </c>
      <c r="H893" s="1097">
        <v>66047</v>
      </c>
      <c r="I893" s="1097">
        <v>105675</v>
      </c>
      <c r="J893" s="1097">
        <v>92465</v>
      </c>
      <c r="K893" s="1097">
        <v>147945</v>
      </c>
      <c r="L893" s="1097">
        <v>118884</v>
      </c>
      <c r="M893" s="1097">
        <v>190215</v>
      </c>
      <c r="N893" s="1097">
        <v>158512</v>
      </c>
      <c r="O893" s="1097">
        <v>253619</v>
      </c>
      <c r="P893" s="1097">
        <v>198140</v>
      </c>
      <c r="Q893" s="1097">
        <v>317024</v>
      </c>
      <c r="R893" s="1097">
        <v>224559</v>
      </c>
      <c r="S893" s="1097">
        <v>359294</v>
      </c>
      <c r="T893" s="1097">
        <v>250978</v>
      </c>
      <c r="U893" s="1097">
        <v>401564</v>
      </c>
    </row>
    <row r="894" spans="1:21" ht="22.5" customHeight="1">
      <c r="A894" s="1092">
        <v>6</v>
      </c>
      <c r="B894" s="1093" t="s">
        <v>435</v>
      </c>
      <c r="C894" s="1094" t="s">
        <v>442</v>
      </c>
      <c r="D894" s="1094" t="s">
        <v>683</v>
      </c>
      <c r="E894" s="1095" t="s">
        <v>445</v>
      </c>
      <c r="F894">
        <v>1</v>
      </c>
      <c r="G894" s="1096" t="s">
        <v>240</v>
      </c>
      <c r="H894" s="1097">
        <v>74195</v>
      </c>
      <c r="I894" s="1097">
        <v>129842</v>
      </c>
      <c r="J894" s="1097">
        <v>97830</v>
      </c>
      <c r="K894" s="1097">
        <v>171202</v>
      </c>
      <c r="L894" s="1097">
        <v>117338</v>
      </c>
      <c r="M894" s="1097">
        <v>205341</v>
      </c>
      <c r="N894" s="1097">
        <v>141496</v>
      </c>
      <c r="O894" s="1097">
        <v>247618</v>
      </c>
      <c r="P894" s="1097">
        <v>166886</v>
      </c>
      <c r="Q894" s="1097">
        <v>292051</v>
      </c>
      <c r="R894" s="1097">
        <v>182452</v>
      </c>
      <c r="S894" s="1097">
        <v>319292</v>
      </c>
      <c r="T894" s="1097">
        <v>196357</v>
      </c>
      <c r="U894" s="1097">
        <v>343624</v>
      </c>
    </row>
    <row r="895" spans="1:21" ht="21.95" customHeight="1">
      <c r="A895" s="1092">
        <v>6</v>
      </c>
      <c r="B895" s="1093" t="s">
        <v>435</v>
      </c>
      <c r="C895" s="1094" t="s">
        <v>442</v>
      </c>
      <c r="D895" s="1094" t="s">
        <v>683</v>
      </c>
      <c r="E895" s="1095" t="s">
        <v>445</v>
      </c>
      <c r="F895">
        <v>2</v>
      </c>
      <c r="G895" s="1096" t="s">
        <v>31</v>
      </c>
      <c r="H895" s="1097">
        <v>70391</v>
      </c>
      <c r="I895" s="1097">
        <v>123185</v>
      </c>
      <c r="J895" s="1097">
        <v>93069</v>
      </c>
      <c r="K895" s="1097">
        <v>162870</v>
      </c>
      <c r="L895" s="1097">
        <v>111946</v>
      </c>
      <c r="M895" s="1097">
        <v>195906</v>
      </c>
      <c r="N895" s="1097">
        <v>135763</v>
      </c>
      <c r="O895" s="1097">
        <v>237585</v>
      </c>
      <c r="P895" s="1097">
        <v>161679</v>
      </c>
      <c r="Q895" s="1097">
        <v>282939</v>
      </c>
      <c r="R895" s="1097">
        <v>178368</v>
      </c>
      <c r="S895" s="1097">
        <v>312144</v>
      </c>
      <c r="T895" s="1097">
        <v>194057</v>
      </c>
      <c r="U895" s="1097">
        <v>339600</v>
      </c>
    </row>
    <row r="896" spans="1:21" ht="21.95" customHeight="1">
      <c r="A896" s="1092">
        <v>6</v>
      </c>
      <c r="B896" s="1093" t="s">
        <v>435</v>
      </c>
      <c r="C896" s="1094" t="s">
        <v>442</v>
      </c>
      <c r="D896" s="1094" t="s">
        <v>683</v>
      </c>
      <c r="E896" s="1095" t="s">
        <v>445</v>
      </c>
      <c r="F896">
        <v>3</v>
      </c>
      <c r="G896" s="1096" t="s">
        <v>58</v>
      </c>
      <c r="H896" s="1097">
        <v>57325</v>
      </c>
      <c r="I896" s="1097">
        <v>100318</v>
      </c>
      <c r="J896" s="1097">
        <v>79123</v>
      </c>
      <c r="K896" s="1097">
        <v>138465</v>
      </c>
      <c r="L896" s="1097">
        <v>100270</v>
      </c>
      <c r="M896" s="1097">
        <v>175472</v>
      </c>
      <c r="N896" s="1097">
        <v>130780</v>
      </c>
      <c r="O896" s="1097">
        <v>228864</v>
      </c>
      <c r="P896" s="1097">
        <v>162998</v>
      </c>
      <c r="Q896" s="1097">
        <v>285246</v>
      </c>
      <c r="R896" s="1097">
        <v>183410</v>
      </c>
      <c r="S896" s="1097">
        <v>320968</v>
      </c>
      <c r="T896" s="1097">
        <v>203516</v>
      </c>
      <c r="U896" s="1097">
        <v>356153</v>
      </c>
    </row>
    <row r="897" spans="1:21" ht="21.95" customHeight="1">
      <c r="A897" s="1092">
        <v>6</v>
      </c>
      <c r="B897" s="1093" t="s">
        <v>435</v>
      </c>
      <c r="C897" s="1094" t="s">
        <v>442</v>
      </c>
      <c r="D897" s="1094" t="s">
        <v>683</v>
      </c>
      <c r="E897" s="1095" t="s">
        <v>445</v>
      </c>
      <c r="F897">
        <v>4</v>
      </c>
      <c r="G897" s="1096" t="s">
        <v>33</v>
      </c>
      <c r="H897" s="1097">
        <v>66807</v>
      </c>
      <c r="I897" s="1097">
        <v>106892</v>
      </c>
      <c r="J897" s="1097">
        <v>93530</v>
      </c>
      <c r="K897" s="1097">
        <v>149648</v>
      </c>
      <c r="L897" s="1097">
        <v>120253</v>
      </c>
      <c r="M897" s="1097">
        <v>192405</v>
      </c>
      <c r="N897" s="1097">
        <v>160338</v>
      </c>
      <c r="O897" s="1097">
        <v>256540</v>
      </c>
      <c r="P897" s="1097">
        <v>200422</v>
      </c>
      <c r="Q897" s="1097">
        <v>320675</v>
      </c>
      <c r="R897" s="1097">
        <v>227145</v>
      </c>
      <c r="S897" s="1097">
        <v>363432</v>
      </c>
      <c r="T897" s="1097">
        <v>253868</v>
      </c>
      <c r="U897" s="1097">
        <v>406189</v>
      </c>
    </row>
    <row r="898" spans="1:21" ht="22.5" customHeight="1">
      <c r="A898" s="1092">
        <v>6</v>
      </c>
      <c r="B898" s="1093" t="s">
        <v>435</v>
      </c>
      <c r="C898" s="1094" t="s">
        <v>442</v>
      </c>
      <c r="D898" s="1094" t="s">
        <v>683</v>
      </c>
      <c r="E898" s="1095" t="s">
        <v>394</v>
      </c>
      <c r="F898">
        <v>1</v>
      </c>
      <c r="G898" s="1096" t="s">
        <v>240</v>
      </c>
      <c r="H898" s="1097">
        <v>73804</v>
      </c>
      <c r="I898" s="1097">
        <v>129156</v>
      </c>
      <c r="J898" s="1097">
        <v>97297</v>
      </c>
      <c r="K898" s="1097">
        <v>170270</v>
      </c>
      <c r="L898" s="1097">
        <v>116673</v>
      </c>
      <c r="M898" s="1097">
        <v>204178</v>
      </c>
      <c r="N898" s="1097">
        <v>140650</v>
      </c>
      <c r="O898" s="1097">
        <v>246137</v>
      </c>
      <c r="P898" s="1097">
        <v>165879</v>
      </c>
      <c r="Q898" s="1097">
        <v>290289</v>
      </c>
      <c r="R898" s="1097">
        <v>181350</v>
      </c>
      <c r="S898" s="1097">
        <v>317362</v>
      </c>
      <c r="T898" s="1097">
        <v>195167</v>
      </c>
      <c r="U898" s="1097">
        <v>341542</v>
      </c>
    </row>
    <row r="899" spans="1:21" ht="21.95" customHeight="1">
      <c r="A899" s="1092">
        <v>6</v>
      </c>
      <c r="B899" s="1093" t="s">
        <v>435</v>
      </c>
      <c r="C899" s="1094" t="s">
        <v>442</v>
      </c>
      <c r="D899" s="1094" t="s">
        <v>683</v>
      </c>
      <c r="E899" s="1095" t="s">
        <v>394</v>
      </c>
      <c r="F899">
        <v>2</v>
      </c>
      <c r="G899" s="1096" t="s">
        <v>31</v>
      </c>
      <c r="H899" s="1097">
        <v>70041</v>
      </c>
      <c r="I899" s="1097">
        <v>122572</v>
      </c>
      <c r="J899" s="1097">
        <v>92588</v>
      </c>
      <c r="K899" s="1097">
        <v>162029</v>
      </c>
      <c r="L899" s="1097">
        <v>111341</v>
      </c>
      <c r="M899" s="1097">
        <v>194846</v>
      </c>
      <c r="N899" s="1097">
        <v>134980</v>
      </c>
      <c r="O899" s="1097">
        <v>236215</v>
      </c>
      <c r="P899" s="1097">
        <v>160730</v>
      </c>
      <c r="Q899" s="1097">
        <v>281277</v>
      </c>
      <c r="R899" s="1097">
        <v>177310</v>
      </c>
      <c r="S899" s="1097">
        <v>310293</v>
      </c>
      <c r="T899" s="1097">
        <v>192893</v>
      </c>
      <c r="U899" s="1097">
        <v>337562</v>
      </c>
    </row>
    <row r="900" spans="1:21" ht="21.95" customHeight="1">
      <c r="A900" s="1092">
        <v>6</v>
      </c>
      <c r="B900" s="1093" t="s">
        <v>435</v>
      </c>
      <c r="C900" s="1094" t="s">
        <v>442</v>
      </c>
      <c r="D900" s="1094" t="s">
        <v>683</v>
      </c>
      <c r="E900" s="1095" t="s">
        <v>394</v>
      </c>
      <c r="F900">
        <v>3</v>
      </c>
      <c r="G900" s="1096" t="s">
        <v>58</v>
      </c>
      <c r="H900" s="1097">
        <v>57074</v>
      </c>
      <c r="I900" s="1097">
        <v>99880</v>
      </c>
      <c r="J900" s="1097">
        <v>78784</v>
      </c>
      <c r="K900" s="1097">
        <v>137872</v>
      </c>
      <c r="L900" s="1097">
        <v>99851</v>
      </c>
      <c r="M900" s="1097">
        <v>174738</v>
      </c>
      <c r="N900" s="1097">
        <v>130253</v>
      </c>
      <c r="O900" s="1097">
        <v>227942</v>
      </c>
      <c r="P900" s="1097">
        <v>162344</v>
      </c>
      <c r="Q900" s="1097">
        <v>284102</v>
      </c>
      <c r="R900" s="1097">
        <v>182684</v>
      </c>
      <c r="S900" s="1097">
        <v>319697</v>
      </c>
      <c r="T900" s="1097">
        <v>202720</v>
      </c>
      <c r="U900" s="1097">
        <v>354761</v>
      </c>
    </row>
    <row r="901" spans="1:21" ht="21.95" customHeight="1">
      <c r="A901" s="1092">
        <v>6</v>
      </c>
      <c r="B901" s="1093" t="s">
        <v>435</v>
      </c>
      <c r="C901" s="1094" t="s">
        <v>442</v>
      </c>
      <c r="D901" s="1094" t="s">
        <v>683</v>
      </c>
      <c r="E901" s="1095" t="s">
        <v>394</v>
      </c>
      <c r="F901">
        <v>4</v>
      </c>
      <c r="G901" s="1096" t="s">
        <v>33</v>
      </c>
      <c r="H901" s="1097">
        <v>66427</v>
      </c>
      <c r="I901" s="1097">
        <v>106283</v>
      </c>
      <c r="J901" s="1097">
        <v>92998</v>
      </c>
      <c r="K901" s="1097">
        <v>148797</v>
      </c>
      <c r="L901" s="1097">
        <v>119569</v>
      </c>
      <c r="M901" s="1097">
        <v>191310</v>
      </c>
      <c r="N901" s="1097">
        <v>159425</v>
      </c>
      <c r="O901" s="1097">
        <v>255080</v>
      </c>
      <c r="P901" s="1097">
        <v>199281</v>
      </c>
      <c r="Q901" s="1097">
        <v>318850</v>
      </c>
      <c r="R901" s="1097">
        <v>225852</v>
      </c>
      <c r="S901" s="1097">
        <v>361363</v>
      </c>
      <c r="T901" s="1097">
        <v>252423</v>
      </c>
      <c r="U901" s="1097">
        <v>403876</v>
      </c>
    </row>
    <row r="902" spans="1:21" ht="22.5" customHeight="1">
      <c r="A902" s="1092">
        <v>6</v>
      </c>
      <c r="B902" s="1093" t="s">
        <v>435</v>
      </c>
      <c r="C902" s="1094" t="s">
        <v>442</v>
      </c>
      <c r="D902" s="1094" t="s">
        <v>683</v>
      </c>
      <c r="E902" s="1095" t="s">
        <v>446</v>
      </c>
      <c r="F902">
        <v>1</v>
      </c>
      <c r="G902" s="1096" t="s">
        <v>240</v>
      </c>
      <c r="H902" s="1097">
        <v>72707</v>
      </c>
      <c r="I902" s="1097">
        <v>127237</v>
      </c>
      <c r="J902" s="1097">
        <v>95768</v>
      </c>
      <c r="K902" s="1097">
        <v>167594</v>
      </c>
      <c r="L902" s="1097">
        <v>114708</v>
      </c>
      <c r="M902" s="1097">
        <v>200739</v>
      </c>
      <c r="N902" s="1097">
        <v>138054</v>
      </c>
      <c r="O902" s="1097">
        <v>241594</v>
      </c>
      <c r="P902" s="1097">
        <v>162771</v>
      </c>
      <c r="Q902" s="1097">
        <v>284849</v>
      </c>
      <c r="R902" s="1097">
        <v>177940</v>
      </c>
      <c r="S902" s="1097">
        <v>311395</v>
      </c>
      <c r="T902" s="1097">
        <v>191482</v>
      </c>
      <c r="U902" s="1097">
        <v>335094</v>
      </c>
    </row>
    <row r="903" spans="1:21" ht="21.95" customHeight="1">
      <c r="A903" s="1092">
        <v>6</v>
      </c>
      <c r="B903" s="1093" t="s">
        <v>435</v>
      </c>
      <c r="C903" s="1094" t="s">
        <v>442</v>
      </c>
      <c r="D903" s="1094" t="s">
        <v>683</v>
      </c>
      <c r="E903" s="1095" t="s">
        <v>446</v>
      </c>
      <c r="F903">
        <v>2</v>
      </c>
      <c r="G903" s="1096" t="s">
        <v>31</v>
      </c>
      <c r="H903" s="1097">
        <v>69112</v>
      </c>
      <c r="I903" s="1097">
        <v>120945</v>
      </c>
      <c r="J903" s="1097">
        <v>91269</v>
      </c>
      <c r="K903" s="1097">
        <v>159720</v>
      </c>
      <c r="L903" s="1097">
        <v>109612</v>
      </c>
      <c r="M903" s="1097">
        <v>191821</v>
      </c>
      <c r="N903" s="1097">
        <v>132636</v>
      </c>
      <c r="O903" s="1097">
        <v>232112</v>
      </c>
      <c r="P903" s="1097">
        <v>157850</v>
      </c>
      <c r="Q903" s="1097">
        <v>276238</v>
      </c>
      <c r="R903" s="1097">
        <v>174080</v>
      </c>
      <c r="S903" s="1097">
        <v>304640</v>
      </c>
      <c r="T903" s="1097">
        <v>189309</v>
      </c>
      <c r="U903" s="1097">
        <v>331291</v>
      </c>
    </row>
    <row r="904" spans="1:21" ht="21.95" customHeight="1">
      <c r="A904" s="1092">
        <v>6</v>
      </c>
      <c r="B904" s="1093" t="s">
        <v>435</v>
      </c>
      <c r="C904" s="1094" t="s">
        <v>442</v>
      </c>
      <c r="D904" s="1094" t="s">
        <v>683</v>
      </c>
      <c r="E904" s="1095" t="s">
        <v>446</v>
      </c>
      <c r="F904">
        <v>3</v>
      </c>
      <c r="G904" s="1096" t="s">
        <v>58</v>
      </c>
      <c r="H904" s="1097">
        <v>56492</v>
      </c>
      <c r="I904" s="1097">
        <v>98861</v>
      </c>
      <c r="J904" s="1097">
        <v>78019</v>
      </c>
      <c r="K904" s="1097">
        <v>136534</v>
      </c>
      <c r="L904" s="1097">
        <v>98931</v>
      </c>
      <c r="M904" s="1097">
        <v>173130</v>
      </c>
      <c r="N904" s="1097">
        <v>129155</v>
      </c>
      <c r="O904" s="1097">
        <v>226021</v>
      </c>
      <c r="P904" s="1097">
        <v>160993</v>
      </c>
      <c r="Q904" s="1097">
        <v>281738</v>
      </c>
      <c r="R904" s="1097">
        <v>181211</v>
      </c>
      <c r="S904" s="1097">
        <v>317119</v>
      </c>
      <c r="T904" s="1097">
        <v>201139</v>
      </c>
      <c r="U904" s="1097">
        <v>351993</v>
      </c>
    </row>
    <row r="905" spans="1:21" ht="21.95" customHeight="1">
      <c r="A905" s="1092">
        <v>6</v>
      </c>
      <c r="B905" s="1093" t="s">
        <v>435</v>
      </c>
      <c r="C905" s="1094" t="s">
        <v>442</v>
      </c>
      <c r="D905" s="1094" t="s">
        <v>683</v>
      </c>
      <c r="E905" s="1095" t="s">
        <v>446</v>
      </c>
      <c r="F905">
        <v>4</v>
      </c>
      <c r="G905" s="1096" t="s">
        <v>33</v>
      </c>
      <c r="H905" s="1097">
        <v>65299</v>
      </c>
      <c r="I905" s="1097">
        <v>104478</v>
      </c>
      <c r="J905" s="1097">
        <v>91418</v>
      </c>
      <c r="K905" s="1097">
        <v>146269</v>
      </c>
      <c r="L905" s="1097">
        <v>117537</v>
      </c>
      <c r="M905" s="1097">
        <v>188060</v>
      </c>
      <c r="N905" s="1097">
        <v>156716</v>
      </c>
      <c r="O905" s="1097">
        <v>250746</v>
      </c>
      <c r="P905" s="1097">
        <v>195896</v>
      </c>
      <c r="Q905" s="1097">
        <v>313433</v>
      </c>
      <c r="R905" s="1097">
        <v>222015</v>
      </c>
      <c r="S905" s="1097">
        <v>355224</v>
      </c>
      <c r="T905" s="1097">
        <v>248134</v>
      </c>
      <c r="U905" s="1097">
        <v>397015</v>
      </c>
    </row>
    <row r="906" spans="1:21" ht="22.5" customHeight="1">
      <c r="A906" s="1092">
        <v>6</v>
      </c>
      <c r="B906" s="1093" t="s">
        <v>435</v>
      </c>
      <c r="C906" s="1094" t="s">
        <v>442</v>
      </c>
      <c r="D906" s="1094" t="s">
        <v>683</v>
      </c>
      <c r="E906" s="1095" t="s">
        <v>447</v>
      </c>
      <c r="F906">
        <v>1</v>
      </c>
      <c r="G906" s="1096" t="s">
        <v>240</v>
      </c>
      <c r="H906" s="1097">
        <v>73412</v>
      </c>
      <c r="I906" s="1097">
        <v>128471</v>
      </c>
      <c r="J906" s="1097">
        <v>96764</v>
      </c>
      <c r="K906" s="1097">
        <v>169338</v>
      </c>
      <c r="L906" s="1097">
        <v>116009</v>
      </c>
      <c r="M906" s="1097">
        <v>203015</v>
      </c>
      <c r="N906" s="1097">
        <v>139804</v>
      </c>
      <c r="O906" s="1097">
        <v>244657</v>
      </c>
      <c r="P906" s="1097">
        <v>164873</v>
      </c>
      <c r="Q906" s="1097">
        <v>288527</v>
      </c>
      <c r="R906" s="1097">
        <v>180247</v>
      </c>
      <c r="S906" s="1097">
        <v>315432</v>
      </c>
      <c r="T906" s="1097">
        <v>193977</v>
      </c>
      <c r="U906" s="1097">
        <v>339460</v>
      </c>
    </row>
    <row r="907" spans="1:21" ht="21.95" customHeight="1">
      <c r="A907" s="1092">
        <v>6</v>
      </c>
      <c r="B907" s="1093" t="s">
        <v>435</v>
      </c>
      <c r="C907" s="1094" t="s">
        <v>442</v>
      </c>
      <c r="D907" s="1094" t="s">
        <v>683</v>
      </c>
      <c r="E907" s="1095" t="s">
        <v>447</v>
      </c>
      <c r="F907">
        <v>2</v>
      </c>
      <c r="G907" s="1096" t="s">
        <v>31</v>
      </c>
      <c r="H907" s="1097">
        <v>69691</v>
      </c>
      <c r="I907" s="1097">
        <v>121960</v>
      </c>
      <c r="J907" s="1097">
        <v>92108</v>
      </c>
      <c r="K907" s="1097">
        <v>161189</v>
      </c>
      <c r="L907" s="1097">
        <v>110735</v>
      </c>
      <c r="M907" s="1097">
        <v>193786</v>
      </c>
      <c r="N907" s="1097">
        <v>134197</v>
      </c>
      <c r="O907" s="1097">
        <v>234845</v>
      </c>
      <c r="P907" s="1097">
        <v>159780</v>
      </c>
      <c r="Q907" s="1097">
        <v>279616</v>
      </c>
      <c r="R907" s="1097">
        <v>176252</v>
      </c>
      <c r="S907" s="1097">
        <v>308442</v>
      </c>
      <c r="T907" s="1097">
        <v>191728</v>
      </c>
      <c r="U907" s="1097">
        <v>335524</v>
      </c>
    </row>
    <row r="908" spans="1:21" ht="21.95" customHeight="1">
      <c r="A908" s="1092">
        <v>6</v>
      </c>
      <c r="B908" s="1093" t="s">
        <v>435</v>
      </c>
      <c r="C908" s="1094" t="s">
        <v>442</v>
      </c>
      <c r="D908" s="1094" t="s">
        <v>683</v>
      </c>
      <c r="E908" s="1095" t="s">
        <v>447</v>
      </c>
      <c r="F908">
        <v>3</v>
      </c>
      <c r="G908" s="1096" t="s">
        <v>58</v>
      </c>
      <c r="H908" s="1097">
        <v>56823</v>
      </c>
      <c r="I908" s="1097">
        <v>99441</v>
      </c>
      <c r="J908" s="1097">
        <v>78446</v>
      </c>
      <c r="K908" s="1097">
        <v>137280</v>
      </c>
      <c r="L908" s="1097">
        <v>99431</v>
      </c>
      <c r="M908" s="1097">
        <v>174005</v>
      </c>
      <c r="N908" s="1097">
        <v>129726</v>
      </c>
      <c r="O908" s="1097">
        <v>227020</v>
      </c>
      <c r="P908" s="1097">
        <v>161691</v>
      </c>
      <c r="Q908" s="1097">
        <v>282959</v>
      </c>
      <c r="R908" s="1097">
        <v>181958</v>
      </c>
      <c r="S908" s="1097">
        <v>318427</v>
      </c>
      <c r="T908" s="1097">
        <v>201925</v>
      </c>
      <c r="U908" s="1097">
        <v>353369</v>
      </c>
    </row>
    <row r="909" spans="1:21" ht="21.95" customHeight="1">
      <c r="A909" s="1092">
        <v>6</v>
      </c>
      <c r="B909" s="1093" t="s">
        <v>435</v>
      </c>
      <c r="C909" s="1094" t="s">
        <v>442</v>
      </c>
      <c r="D909" s="1094" t="s">
        <v>683</v>
      </c>
      <c r="E909" s="1095" t="s">
        <v>447</v>
      </c>
      <c r="F909">
        <v>4</v>
      </c>
      <c r="G909" s="1096" t="s">
        <v>33</v>
      </c>
      <c r="H909" s="1097">
        <v>66047</v>
      </c>
      <c r="I909" s="1097">
        <v>105675</v>
      </c>
      <c r="J909" s="1097">
        <v>92465</v>
      </c>
      <c r="K909" s="1097">
        <v>147945</v>
      </c>
      <c r="L909" s="1097">
        <v>118884</v>
      </c>
      <c r="M909" s="1097">
        <v>190215</v>
      </c>
      <c r="N909" s="1097">
        <v>158512</v>
      </c>
      <c r="O909" s="1097">
        <v>253619</v>
      </c>
      <c r="P909" s="1097">
        <v>198140</v>
      </c>
      <c r="Q909" s="1097">
        <v>317024</v>
      </c>
      <c r="R909" s="1097">
        <v>224559</v>
      </c>
      <c r="S909" s="1097">
        <v>359294</v>
      </c>
      <c r="T909" s="1097">
        <v>250978</v>
      </c>
      <c r="U909" s="1097">
        <v>401564</v>
      </c>
    </row>
    <row r="910" spans="1:21" ht="22.5" customHeight="1">
      <c r="A910" s="1092">
        <v>6</v>
      </c>
      <c r="B910" s="1093" t="s">
        <v>435</v>
      </c>
      <c r="C910" s="1094" t="s">
        <v>442</v>
      </c>
      <c r="D910" s="1094" t="s">
        <v>683</v>
      </c>
      <c r="E910" s="1095" t="s">
        <v>448</v>
      </c>
      <c r="F910">
        <v>1</v>
      </c>
      <c r="G910" s="1096" t="s">
        <v>240</v>
      </c>
      <c r="H910" s="1097">
        <v>70121</v>
      </c>
      <c r="I910" s="1097">
        <v>122712</v>
      </c>
      <c r="J910" s="1097">
        <v>92551</v>
      </c>
      <c r="K910" s="1097">
        <v>161965</v>
      </c>
      <c r="L910" s="1097">
        <v>111155</v>
      </c>
      <c r="M910" s="1097">
        <v>194522</v>
      </c>
      <c r="N910" s="1097">
        <v>134296</v>
      </c>
      <c r="O910" s="1097">
        <v>235017</v>
      </c>
      <c r="P910" s="1097">
        <v>158447</v>
      </c>
      <c r="Q910" s="1097">
        <v>277282</v>
      </c>
      <c r="R910" s="1097">
        <v>173238</v>
      </c>
      <c r="S910" s="1097">
        <v>303166</v>
      </c>
      <c r="T910" s="1097">
        <v>186457</v>
      </c>
      <c r="U910" s="1097">
        <v>326300</v>
      </c>
    </row>
    <row r="911" spans="1:21" ht="21.95" customHeight="1">
      <c r="A911" s="1092">
        <v>6</v>
      </c>
      <c r="B911" s="1093" t="s">
        <v>435</v>
      </c>
      <c r="C911" s="1094" t="s">
        <v>442</v>
      </c>
      <c r="D911" s="1094" t="s">
        <v>683</v>
      </c>
      <c r="E911" s="1095" t="s">
        <v>448</v>
      </c>
      <c r="F911">
        <v>2</v>
      </c>
      <c r="G911" s="1096" t="s">
        <v>31</v>
      </c>
      <c r="H911" s="1097">
        <v>66401</v>
      </c>
      <c r="I911" s="1097">
        <v>116202</v>
      </c>
      <c r="J911" s="1097">
        <v>87895</v>
      </c>
      <c r="K911" s="1097">
        <v>153816</v>
      </c>
      <c r="L911" s="1097">
        <v>105882</v>
      </c>
      <c r="M911" s="1097">
        <v>185293</v>
      </c>
      <c r="N911" s="1097">
        <v>128689</v>
      </c>
      <c r="O911" s="1097">
        <v>225205</v>
      </c>
      <c r="P911" s="1097">
        <v>153354</v>
      </c>
      <c r="Q911" s="1097">
        <v>268370</v>
      </c>
      <c r="R911" s="1097">
        <v>169243</v>
      </c>
      <c r="S911" s="1097">
        <v>296176</v>
      </c>
      <c r="T911" s="1097">
        <v>184208</v>
      </c>
      <c r="U911" s="1097">
        <v>322364</v>
      </c>
    </row>
    <row r="912" spans="1:21" ht="21.95" customHeight="1">
      <c r="A912" s="1092">
        <v>6</v>
      </c>
      <c r="B912" s="1093" t="s">
        <v>435</v>
      </c>
      <c r="C912" s="1094" t="s">
        <v>442</v>
      </c>
      <c r="D912" s="1094" t="s">
        <v>683</v>
      </c>
      <c r="E912" s="1095" t="s">
        <v>448</v>
      </c>
      <c r="F912">
        <v>3</v>
      </c>
      <c r="G912" s="1096" t="s">
        <v>58</v>
      </c>
      <c r="H912" s="1097">
        <v>53877</v>
      </c>
      <c r="I912" s="1097">
        <v>94285</v>
      </c>
      <c r="J912" s="1097">
        <v>74321</v>
      </c>
      <c r="K912" s="1097">
        <v>130062</v>
      </c>
      <c r="L912" s="1097">
        <v>94128</v>
      </c>
      <c r="M912" s="1097">
        <v>164725</v>
      </c>
      <c r="N912" s="1097">
        <v>122655</v>
      </c>
      <c r="O912" s="1097">
        <v>214646</v>
      </c>
      <c r="P912" s="1097">
        <v>152852</v>
      </c>
      <c r="Q912" s="1097">
        <v>267492</v>
      </c>
      <c r="R912" s="1097">
        <v>171941</v>
      </c>
      <c r="S912" s="1097">
        <v>300897</v>
      </c>
      <c r="T912" s="1097">
        <v>190730</v>
      </c>
      <c r="U912" s="1097">
        <v>333777</v>
      </c>
    </row>
    <row r="913" spans="1:21" ht="21.95" customHeight="1">
      <c r="A913" s="1092">
        <v>6</v>
      </c>
      <c r="B913" s="1093" t="s">
        <v>435</v>
      </c>
      <c r="C913" s="1094" t="s">
        <v>442</v>
      </c>
      <c r="D913" s="1094" t="s">
        <v>683</v>
      </c>
      <c r="E913" s="1095" t="s">
        <v>448</v>
      </c>
      <c r="F913">
        <v>4</v>
      </c>
      <c r="G913" s="1096" t="s">
        <v>33</v>
      </c>
      <c r="H913" s="1097">
        <v>63298</v>
      </c>
      <c r="I913" s="1097">
        <v>101277</v>
      </c>
      <c r="J913" s="1097">
        <v>88617</v>
      </c>
      <c r="K913" s="1097">
        <v>141787</v>
      </c>
      <c r="L913" s="1097">
        <v>113936</v>
      </c>
      <c r="M913" s="1097">
        <v>182298</v>
      </c>
      <c r="N913" s="1097">
        <v>151915</v>
      </c>
      <c r="O913" s="1097">
        <v>243064</v>
      </c>
      <c r="P913" s="1097">
        <v>189894</v>
      </c>
      <c r="Q913" s="1097">
        <v>303830</v>
      </c>
      <c r="R913" s="1097">
        <v>215213</v>
      </c>
      <c r="S913" s="1097">
        <v>344341</v>
      </c>
      <c r="T913" s="1097">
        <v>240532</v>
      </c>
      <c r="U913" s="1097">
        <v>384851</v>
      </c>
    </row>
    <row r="914" spans="1:21" ht="22.5" customHeight="1">
      <c r="A914" s="1092">
        <v>6</v>
      </c>
      <c r="B914" s="1093" t="s">
        <v>435</v>
      </c>
      <c r="C914" s="1094" t="s">
        <v>442</v>
      </c>
      <c r="D914" s="1094" t="s">
        <v>683</v>
      </c>
      <c r="E914" s="1095" t="s">
        <v>449</v>
      </c>
      <c r="F914">
        <v>1</v>
      </c>
      <c r="G914" s="1096" t="s">
        <v>240</v>
      </c>
      <c r="H914" s="1097">
        <v>75606</v>
      </c>
      <c r="I914" s="1097">
        <v>132310</v>
      </c>
      <c r="J914" s="1097">
        <v>99636</v>
      </c>
      <c r="K914" s="1097">
        <v>174362</v>
      </c>
      <c r="L914" s="1097">
        <v>119418</v>
      </c>
      <c r="M914" s="1097">
        <v>208981</v>
      </c>
      <c r="N914" s="1097">
        <v>143857</v>
      </c>
      <c r="O914" s="1097">
        <v>251749</v>
      </c>
      <c r="P914" s="1097">
        <v>169640</v>
      </c>
      <c r="Q914" s="1097">
        <v>296870</v>
      </c>
      <c r="R914" s="1097">
        <v>185456</v>
      </c>
      <c r="S914" s="1097">
        <v>324549</v>
      </c>
      <c r="T914" s="1097">
        <v>199579</v>
      </c>
      <c r="U914" s="1097">
        <v>349264</v>
      </c>
    </row>
    <row r="915" spans="1:21" ht="21.95" customHeight="1">
      <c r="A915" s="1092">
        <v>6</v>
      </c>
      <c r="B915" s="1093" t="s">
        <v>435</v>
      </c>
      <c r="C915" s="1094" t="s">
        <v>442</v>
      </c>
      <c r="D915" s="1094" t="s">
        <v>683</v>
      </c>
      <c r="E915" s="1095" t="s">
        <v>449</v>
      </c>
      <c r="F915">
        <v>2</v>
      </c>
      <c r="G915" s="1096" t="s">
        <v>31</v>
      </c>
      <c r="H915" s="1097">
        <v>71802</v>
      </c>
      <c r="I915" s="1097">
        <v>125653</v>
      </c>
      <c r="J915" s="1097">
        <v>94874</v>
      </c>
      <c r="K915" s="1097">
        <v>166030</v>
      </c>
      <c r="L915" s="1097">
        <v>114026</v>
      </c>
      <c r="M915" s="1097">
        <v>199545</v>
      </c>
      <c r="N915" s="1097">
        <v>138123</v>
      </c>
      <c r="O915" s="1097">
        <v>241716</v>
      </c>
      <c r="P915" s="1097">
        <v>164433</v>
      </c>
      <c r="Q915" s="1097">
        <v>287759</v>
      </c>
      <c r="R915" s="1097">
        <v>181372</v>
      </c>
      <c r="S915" s="1097">
        <v>317401</v>
      </c>
      <c r="T915" s="1097">
        <v>197280</v>
      </c>
      <c r="U915" s="1097">
        <v>345240</v>
      </c>
    </row>
    <row r="916" spans="1:21" ht="21.95" customHeight="1">
      <c r="A916" s="1092">
        <v>6</v>
      </c>
      <c r="B916" s="1093" t="s">
        <v>435</v>
      </c>
      <c r="C916" s="1094" t="s">
        <v>442</v>
      </c>
      <c r="D916" s="1094" t="s">
        <v>683</v>
      </c>
      <c r="E916" s="1095" t="s">
        <v>449</v>
      </c>
      <c r="F916">
        <v>3</v>
      </c>
      <c r="G916" s="1096" t="s">
        <v>58</v>
      </c>
      <c r="H916" s="1097">
        <v>58587</v>
      </c>
      <c r="I916" s="1097">
        <v>102528</v>
      </c>
      <c r="J916" s="1097">
        <v>80890</v>
      </c>
      <c r="K916" s="1097">
        <v>141558</v>
      </c>
      <c r="L916" s="1097">
        <v>102542</v>
      </c>
      <c r="M916" s="1097">
        <v>179449</v>
      </c>
      <c r="N916" s="1097">
        <v>133810</v>
      </c>
      <c r="O916" s="1097">
        <v>234167</v>
      </c>
      <c r="P916" s="1097">
        <v>166785</v>
      </c>
      <c r="Q916" s="1097">
        <v>291875</v>
      </c>
      <c r="R916" s="1097">
        <v>187703</v>
      </c>
      <c r="S916" s="1097">
        <v>328480</v>
      </c>
      <c r="T916" s="1097">
        <v>208314</v>
      </c>
      <c r="U916" s="1097">
        <v>364549</v>
      </c>
    </row>
    <row r="917" spans="1:21" ht="21.95" customHeight="1">
      <c r="A917" s="1092">
        <v>6</v>
      </c>
      <c r="B917" s="1093" t="s">
        <v>435</v>
      </c>
      <c r="C917" s="1094" t="s">
        <v>442</v>
      </c>
      <c r="D917" s="1094" t="s">
        <v>683</v>
      </c>
      <c r="E917" s="1095" t="s">
        <v>449</v>
      </c>
      <c r="F917">
        <v>4</v>
      </c>
      <c r="G917" s="1096" t="s">
        <v>33</v>
      </c>
      <c r="H917" s="1097">
        <v>67985</v>
      </c>
      <c r="I917" s="1097">
        <v>108777</v>
      </c>
      <c r="J917" s="1097">
        <v>95180</v>
      </c>
      <c r="K917" s="1097">
        <v>152287</v>
      </c>
      <c r="L917" s="1097">
        <v>122374</v>
      </c>
      <c r="M917" s="1097">
        <v>195798</v>
      </c>
      <c r="N917" s="1097">
        <v>163165</v>
      </c>
      <c r="O917" s="1097">
        <v>261064</v>
      </c>
      <c r="P917" s="1097">
        <v>203956</v>
      </c>
      <c r="Q917" s="1097">
        <v>326330</v>
      </c>
      <c r="R917" s="1097">
        <v>231150</v>
      </c>
      <c r="S917" s="1097">
        <v>369841</v>
      </c>
      <c r="T917" s="1097">
        <v>258345</v>
      </c>
      <c r="U917" s="1097">
        <v>413351</v>
      </c>
    </row>
    <row r="918" spans="1:21" ht="22.5" customHeight="1">
      <c r="A918" s="1092">
        <v>6</v>
      </c>
      <c r="B918" s="1093" t="s">
        <v>435</v>
      </c>
      <c r="C918" s="1094" t="s">
        <v>442</v>
      </c>
      <c r="D918" s="1094" t="s">
        <v>683</v>
      </c>
      <c r="E918" s="1095" t="s">
        <v>450</v>
      </c>
      <c r="F918">
        <v>1</v>
      </c>
      <c r="G918" s="1096" t="s">
        <v>240</v>
      </c>
      <c r="H918" s="1097">
        <v>72393</v>
      </c>
      <c r="I918" s="1097">
        <v>126688</v>
      </c>
      <c r="J918" s="1097">
        <v>95492</v>
      </c>
      <c r="K918" s="1097">
        <v>167110</v>
      </c>
      <c r="L918" s="1097">
        <v>114593</v>
      </c>
      <c r="M918" s="1097">
        <v>200538</v>
      </c>
      <c r="N918" s="1097">
        <v>138289</v>
      </c>
      <c r="O918" s="1097">
        <v>242006</v>
      </c>
      <c r="P918" s="1097">
        <v>163125</v>
      </c>
      <c r="Q918" s="1097">
        <v>285469</v>
      </c>
      <c r="R918" s="1097">
        <v>178346</v>
      </c>
      <c r="S918" s="1097">
        <v>312105</v>
      </c>
      <c r="T918" s="1097">
        <v>191944</v>
      </c>
      <c r="U918" s="1097">
        <v>335902</v>
      </c>
    </row>
    <row r="919" spans="1:21" ht="21.95" customHeight="1">
      <c r="A919" s="1092">
        <v>6</v>
      </c>
      <c r="B919" s="1093" t="s">
        <v>435</v>
      </c>
      <c r="C919" s="1094" t="s">
        <v>442</v>
      </c>
      <c r="D919" s="1094" t="s">
        <v>683</v>
      </c>
      <c r="E919" s="1095" t="s">
        <v>450</v>
      </c>
      <c r="F919">
        <v>2</v>
      </c>
      <c r="G919" s="1096" t="s">
        <v>31</v>
      </c>
      <c r="H919" s="1097">
        <v>68631</v>
      </c>
      <c r="I919" s="1097">
        <v>120104</v>
      </c>
      <c r="J919" s="1097">
        <v>90783</v>
      </c>
      <c r="K919" s="1097">
        <v>158870</v>
      </c>
      <c r="L919" s="1097">
        <v>109261</v>
      </c>
      <c r="M919" s="1097">
        <v>191206</v>
      </c>
      <c r="N919" s="1097">
        <v>132619</v>
      </c>
      <c r="O919" s="1097">
        <v>232083</v>
      </c>
      <c r="P919" s="1097">
        <v>157976</v>
      </c>
      <c r="Q919" s="1097">
        <v>276458</v>
      </c>
      <c r="R919" s="1097">
        <v>174306</v>
      </c>
      <c r="S919" s="1097">
        <v>305036</v>
      </c>
      <c r="T919" s="1097">
        <v>189670</v>
      </c>
      <c r="U919" s="1097">
        <v>331922</v>
      </c>
    </row>
    <row r="920" spans="1:21" ht="21.95" customHeight="1">
      <c r="A920" s="1092">
        <v>6</v>
      </c>
      <c r="B920" s="1093" t="s">
        <v>435</v>
      </c>
      <c r="C920" s="1094" t="s">
        <v>442</v>
      </c>
      <c r="D920" s="1094" t="s">
        <v>683</v>
      </c>
      <c r="E920" s="1095" t="s">
        <v>450</v>
      </c>
      <c r="F920">
        <v>3</v>
      </c>
      <c r="G920" s="1096" t="s">
        <v>58</v>
      </c>
      <c r="H920" s="1097">
        <v>55811</v>
      </c>
      <c r="I920" s="1097">
        <v>97670</v>
      </c>
      <c r="J920" s="1097">
        <v>77017</v>
      </c>
      <c r="K920" s="1097">
        <v>134779</v>
      </c>
      <c r="L920" s="1097">
        <v>97578</v>
      </c>
      <c r="M920" s="1097">
        <v>170761</v>
      </c>
      <c r="N920" s="1097">
        <v>127222</v>
      </c>
      <c r="O920" s="1097">
        <v>222639</v>
      </c>
      <c r="P920" s="1097">
        <v>158556</v>
      </c>
      <c r="Q920" s="1097">
        <v>277473</v>
      </c>
      <c r="R920" s="1097">
        <v>178391</v>
      </c>
      <c r="S920" s="1097">
        <v>312185</v>
      </c>
      <c r="T920" s="1097">
        <v>197922</v>
      </c>
      <c r="U920" s="1097">
        <v>346364</v>
      </c>
    </row>
    <row r="921" spans="1:21" ht="21.95" customHeight="1">
      <c r="A921" s="1092">
        <v>6</v>
      </c>
      <c r="B921" s="1093" t="s">
        <v>435</v>
      </c>
      <c r="C921" s="1094" t="s">
        <v>442</v>
      </c>
      <c r="D921" s="1094" t="s">
        <v>683</v>
      </c>
      <c r="E921" s="1095" t="s">
        <v>450</v>
      </c>
      <c r="F921">
        <v>4</v>
      </c>
      <c r="G921" s="1096" t="s">
        <v>33</v>
      </c>
      <c r="H921" s="1097">
        <v>65249</v>
      </c>
      <c r="I921" s="1097">
        <v>104398</v>
      </c>
      <c r="J921" s="1097">
        <v>91349</v>
      </c>
      <c r="K921" s="1097">
        <v>146158</v>
      </c>
      <c r="L921" s="1097">
        <v>117448</v>
      </c>
      <c r="M921" s="1097">
        <v>187917</v>
      </c>
      <c r="N921" s="1097">
        <v>156598</v>
      </c>
      <c r="O921" s="1097">
        <v>250556</v>
      </c>
      <c r="P921" s="1097">
        <v>195747</v>
      </c>
      <c r="Q921" s="1097">
        <v>313195</v>
      </c>
      <c r="R921" s="1097">
        <v>221847</v>
      </c>
      <c r="S921" s="1097">
        <v>354954</v>
      </c>
      <c r="T921" s="1097">
        <v>247946</v>
      </c>
      <c r="U921" s="1097">
        <v>396714</v>
      </c>
    </row>
    <row r="922" spans="1:21" ht="22.5" customHeight="1">
      <c r="A922" s="1092">
        <v>6</v>
      </c>
      <c r="B922" s="1093" t="s">
        <v>435</v>
      </c>
      <c r="C922" s="1094" t="s">
        <v>451</v>
      </c>
      <c r="D922" s="1094" t="s">
        <v>684</v>
      </c>
      <c r="E922" s="1095" t="s">
        <v>452</v>
      </c>
      <c r="F922">
        <v>1</v>
      </c>
      <c r="G922" s="1096" t="s">
        <v>240</v>
      </c>
      <c r="H922" s="1097">
        <v>75527</v>
      </c>
      <c r="I922" s="1097">
        <v>132173</v>
      </c>
      <c r="J922" s="1097">
        <v>99566</v>
      </c>
      <c r="K922" s="1097">
        <v>174241</v>
      </c>
      <c r="L922" s="1097">
        <v>119389</v>
      </c>
      <c r="M922" s="1097">
        <v>208931</v>
      </c>
      <c r="N922" s="1097">
        <v>143915</v>
      </c>
      <c r="O922" s="1097">
        <v>251852</v>
      </c>
      <c r="P922" s="1097">
        <v>169729</v>
      </c>
      <c r="Q922" s="1097">
        <v>297026</v>
      </c>
      <c r="R922" s="1097">
        <v>185558</v>
      </c>
      <c r="S922" s="1097">
        <v>324726</v>
      </c>
      <c r="T922" s="1097">
        <v>199695</v>
      </c>
      <c r="U922" s="1097">
        <v>349466</v>
      </c>
    </row>
    <row r="923" spans="1:21" ht="21.95" customHeight="1">
      <c r="A923" s="1092">
        <v>6</v>
      </c>
      <c r="B923" s="1093" t="s">
        <v>435</v>
      </c>
      <c r="C923" s="1094" t="s">
        <v>451</v>
      </c>
      <c r="D923" s="1094" t="s">
        <v>684</v>
      </c>
      <c r="E923" s="1095" t="s">
        <v>452</v>
      </c>
      <c r="F923">
        <v>2</v>
      </c>
      <c r="G923" s="1096" t="s">
        <v>31</v>
      </c>
      <c r="H923" s="1097">
        <v>71681</v>
      </c>
      <c r="I923" s="1097">
        <v>125443</v>
      </c>
      <c r="J923" s="1097">
        <v>94753</v>
      </c>
      <c r="K923" s="1097">
        <v>165817</v>
      </c>
      <c r="L923" s="1097">
        <v>113938</v>
      </c>
      <c r="M923" s="1097">
        <v>199392</v>
      </c>
      <c r="N923" s="1097">
        <v>138119</v>
      </c>
      <c r="O923" s="1097">
        <v>241709</v>
      </c>
      <c r="P923" s="1097">
        <v>164465</v>
      </c>
      <c r="Q923" s="1097">
        <v>287814</v>
      </c>
      <c r="R923" s="1097">
        <v>181428</v>
      </c>
      <c r="S923" s="1097">
        <v>317500</v>
      </c>
      <c r="T923" s="1097">
        <v>197370</v>
      </c>
      <c r="U923" s="1097">
        <v>345398</v>
      </c>
    </row>
    <row r="924" spans="1:21" ht="21.95" customHeight="1">
      <c r="A924" s="1092">
        <v>6</v>
      </c>
      <c r="B924" s="1093" t="s">
        <v>435</v>
      </c>
      <c r="C924" s="1094" t="s">
        <v>451</v>
      </c>
      <c r="D924" s="1094" t="s">
        <v>684</v>
      </c>
      <c r="E924" s="1095" t="s">
        <v>452</v>
      </c>
      <c r="F924">
        <v>3</v>
      </c>
      <c r="G924" s="1096" t="s">
        <v>58</v>
      </c>
      <c r="H924" s="1097">
        <v>58417</v>
      </c>
      <c r="I924" s="1097">
        <v>102230</v>
      </c>
      <c r="J924" s="1097">
        <v>80640</v>
      </c>
      <c r="K924" s="1097">
        <v>141119</v>
      </c>
      <c r="L924" s="1097">
        <v>102204</v>
      </c>
      <c r="M924" s="1097">
        <v>178857</v>
      </c>
      <c r="N924" s="1097">
        <v>133327</v>
      </c>
      <c r="O924" s="1097">
        <v>233322</v>
      </c>
      <c r="P924" s="1097">
        <v>166176</v>
      </c>
      <c r="Q924" s="1097">
        <v>290808</v>
      </c>
      <c r="R924" s="1097">
        <v>186998</v>
      </c>
      <c r="S924" s="1097">
        <v>327247</v>
      </c>
      <c r="T924" s="1097">
        <v>207510</v>
      </c>
      <c r="U924" s="1097">
        <v>363142</v>
      </c>
    </row>
    <row r="925" spans="1:21" ht="21.95" customHeight="1">
      <c r="A925" s="1092">
        <v>6</v>
      </c>
      <c r="B925" s="1093" t="s">
        <v>435</v>
      </c>
      <c r="C925" s="1094" t="s">
        <v>451</v>
      </c>
      <c r="D925" s="1094" t="s">
        <v>684</v>
      </c>
      <c r="E925" s="1095" t="s">
        <v>452</v>
      </c>
      <c r="F925">
        <v>4</v>
      </c>
      <c r="G925" s="1096" t="s">
        <v>33</v>
      </c>
      <c r="H925" s="1097">
        <v>67973</v>
      </c>
      <c r="I925" s="1097">
        <v>108757</v>
      </c>
      <c r="J925" s="1097">
        <v>95162</v>
      </c>
      <c r="K925" s="1097">
        <v>152260</v>
      </c>
      <c r="L925" s="1097">
        <v>122351</v>
      </c>
      <c r="M925" s="1097">
        <v>195762</v>
      </c>
      <c r="N925" s="1097">
        <v>163135</v>
      </c>
      <c r="O925" s="1097">
        <v>261016</v>
      </c>
      <c r="P925" s="1097">
        <v>203919</v>
      </c>
      <c r="Q925" s="1097">
        <v>326270</v>
      </c>
      <c r="R925" s="1097">
        <v>231108</v>
      </c>
      <c r="S925" s="1097">
        <v>369773</v>
      </c>
      <c r="T925" s="1097">
        <v>258297</v>
      </c>
      <c r="U925" s="1097">
        <v>413276</v>
      </c>
    </row>
    <row r="926" spans="1:21" ht="22.5" customHeight="1">
      <c r="A926" s="1092">
        <v>6</v>
      </c>
      <c r="B926" s="1093" t="s">
        <v>435</v>
      </c>
      <c r="C926" s="1094" t="s">
        <v>451</v>
      </c>
      <c r="D926" s="1094" t="s">
        <v>684</v>
      </c>
      <c r="E926" s="1095" t="s">
        <v>453</v>
      </c>
      <c r="F926">
        <v>1</v>
      </c>
      <c r="G926" s="1096" t="s">
        <v>240</v>
      </c>
      <c r="H926" s="1097">
        <v>76624</v>
      </c>
      <c r="I926" s="1097">
        <v>134092</v>
      </c>
      <c r="J926" s="1097">
        <v>101095</v>
      </c>
      <c r="K926" s="1097">
        <v>176917</v>
      </c>
      <c r="L926" s="1097">
        <v>121355</v>
      </c>
      <c r="M926" s="1097">
        <v>212371</v>
      </c>
      <c r="N926" s="1097">
        <v>146512</v>
      </c>
      <c r="O926" s="1097">
        <v>256395</v>
      </c>
      <c r="P926" s="1097">
        <v>172838</v>
      </c>
      <c r="Q926" s="1097">
        <v>302466</v>
      </c>
      <c r="R926" s="1097">
        <v>188967</v>
      </c>
      <c r="S926" s="1097">
        <v>330693</v>
      </c>
      <c r="T926" s="1097">
        <v>203379</v>
      </c>
      <c r="U926" s="1097">
        <v>355914</v>
      </c>
    </row>
    <row r="927" spans="1:21" ht="21.95" customHeight="1">
      <c r="A927" s="1092">
        <v>6</v>
      </c>
      <c r="B927" s="1093" t="s">
        <v>435</v>
      </c>
      <c r="C927" s="1094" t="s">
        <v>451</v>
      </c>
      <c r="D927" s="1094" t="s">
        <v>684</v>
      </c>
      <c r="E927" s="1095" t="s">
        <v>453</v>
      </c>
      <c r="F927">
        <v>2</v>
      </c>
      <c r="G927" s="1096" t="s">
        <v>31</v>
      </c>
      <c r="H927" s="1097">
        <v>72611</v>
      </c>
      <c r="I927" s="1097">
        <v>127069</v>
      </c>
      <c r="J927" s="1097">
        <v>96072</v>
      </c>
      <c r="K927" s="1097">
        <v>168127</v>
      </c>
      <c r="L927" s="1097">
        <v>115666</v>
      </c>
      <c r="M927" s="1097">
        <v>202416</v>
      </c>
      <c r="N927" s="1097">
        <v>140464</v>
      </c>
      <c r="O927" s="1097">
        <v>245811</v>
      </c>
      <c r="P927" s="1097">
        <v>167345</v>
      </c>
      <c r="Q927" s="1097">
        <v>292853</v>
      </c>
      <c r="R927" s="1097">
        <v>184658</v>
      </c>
      <c r="S927" s="1097">
        <v>323152</v>
      </c>
      <c r="T927" s="1097">
        <v>200954</v>
      </c>
      <c r="U927" s="1097">
        <v>351669</v>
      </c>
    </row>
    <row r="928" spans="1:21" ht="21.95" customHeight="1">
      <c r="A928" s="1092">
        <v>6</v>
      </c>
      <c r="B928" s="1093" t="s">
        <v>435</v>
      </c>
      <c r="C928" s="1094" t="s">
        <v>451</v>
      </c>
      <c r="D928" s="1094" t="s">
        <v>684</v>
      </c>
      <c r="E928" s="1095" t="s">
        <v>453</v>
      </c>
      <c r="F928">
        <v>3</v>
      </c>
      <c r="G928" s="1096" t="s">
        <v>58</v>
      </c>
      <c r="H928" s="1097">
        <v>58999</v>
      </c>
      <c r="I928" s="1097">
        <v>103248</v>
      </c>
      <c r="J928" s="1097">
        <v>81405</v>
      </c>
      <c r="K928" s="1097">
        <v>142458</v>
      </c>
      <c r="L928" s="1097">
        <v>103123</v>
      </c>
      <c r="M928" s="1097">
        <v>180466</v>
      </c>
      <c r="N928" s="1097">
        <v>134424</v>
      </c>
      <c r="O928" s="1097">
        <v>235243</v>
      </c>
      <c r="P928" s="1097">
        <v>167527</v>
      </c>
      <c r="Q928" s="1097">
        <v>293173</v>
      </c>
      <c r="R928" s="1097">
        <v>188471</v>
      </c>
      <c r="S928" s="1097">
        <v>329825</v>
      </c>
      <c r="T928" s="1097">
        <v>209092</v>
      </c>
      <c r="U928" s="1097">
        <v>365910</v>
      </c>
    </row>
    <row r="929" spans="1:21" ht="21.95" customHeight="1">
      <c r="A929" s="1092">
        <v>6</v>
      </c>
      <c r="B929" s="1093" t="s">
        <v>435</v>
      </c>
      <c r="C929" s="1094" t="s">
        <v>451</v>
      </c>
      <c r="D929" s="1094" t="s">
        <v>684</v>
      </c>
      <c r="E929" s="1095" t="s">
        <v>453</v>
      </c>
      <c r="F929">
        <v>4</v>
      </c>
      <c r="G929" s="1096" t="s">
        <v>33</v>
      </c>
      <c r="H929" s="1097">
        <v>69102</v>
      </c>
      <c r="I929" s="1097">
        <v>110562</v>
      </c>
      <c r="J929" s="1097">
        <v>96742</v>
      </c>
      <c r="K929" s="1097">
        <v>154787</v>
      </c>
      <c r="L929" s="1097">
        <v>124383</v>
      </c>
      <c r="M929" s="1097">
        <v>199012</v>
      </c>
      <c r="N929" s="1097">
        <v>165844</v>
      </c>
      <c r="O929" s="1097">
        <v>265350</v>
      </c>
      <c r="P929" s="1097">
        <v>207305</v>
      </c>
      <c r="Q929" s="1097">
        <v>331687</v>
      </c>
      <c r="R929" s="1097">
        <v>234945</v>
      </c>
      <c r="S929" s="1097">
        <v>375912</v>
      </c>
      <c r="T929" s="1097">
        <v>262586</v>
      </c>
      <c r="U929" s="1097">
        <v>420137</v>
      </c>
    </row>
    <row r="930" spans="1:21" ht="22.5" customHeight="1">
      <c r="A930" s="1092">
        <v>6</v>
      </c>
      <c r="B930" s="1093" t="s">
        <v>435</v>
      </c>
      <c r="C930" s="1094" t="s">
        <v>451</v>
      </c>
      <c r="D930" s="1094" t="s">
        <v>684</v>
      </c>
      <c r="E930" s="1095" t="s">
        <v>454</v>
      </c>
      <c r="F930">
        <v>1</v>
      </c>
      <c r="G930" s="1096" t="s">
        <v>240</v>
      </c>
      <c r="H930" s="1097">
        <v>78348</v>
      </c>
      <c r="I930" s="1097">
        <v>137109</v>
      </c>
      <c r="J930" s="1097">
        <v>103364</v>
      </c>
      <c r="K930" s="1097">
        <v>180888</v>
      </c>
      <c r="L930" s="1097">
        <v>124071</v>
      </c>
      <c r="M930" s="1097">
        <v>217124</v>
      </c>
      <c r="N930" s="1097">
        <v>149777</v>
      </c>
      <c r="O930" s="1097">
        <v>262110</v>
      </c>
      <c r="P930" s="1097">
        <v>176687</v>
      </c>
      <c r="Q930" s="1097">
        <v>309202</v>
      </c>
      <c r="R930" s="1097">
        <v>193175</v>
      </c>
      <c r="S930" s="1097">
        <v>338057</v>
      </c>
      <c r="T930" s="1097">
        <v>207908</v>
      </c>
      <c r="U930" s="1097">
        <v>363838</v>
      </c>
    </row>
    <row r="931" spans="1:21" ht="21.95" customHeight="1">
      <c r="A931" s="1092">
        <v>6</v>
      </c>
      <c r="B931" s="1093" t="s">
        <v>435</v>
      </c>
      <c r="C931" s="1094" t="s">
        <v>451</v>
      </c>
      <c r="D931" s="1094" t="s">
        <v>684</v>
      </c>
      <c r="E931" s="1095" t="s">
        <v>454</v>
      </c>
      <c r="F931">
        <v>2</v>
      </c>
      <c r="G931" s="1096" t="s">
        <v>31</v>
      </c>
      <c r="H931" s="1097">
        <v>74251</v>
      </c>
      <c r="I931" s="1097">
        <v>129940</v>
      </c>
      <c r="J931" s="1097">
        <v>98237</v>
      </c>
      <c r="K931" s="1097">
        <v>171915</v>
      </c>
      <c r="L931" s="1097">
        <v>118264</v>
      </c>
      <c r="M931" s="1097">
        <v>206962</v>
      </c>
      <c r="N931" s="1097">
        <v>143603</v>
      </c>
      <c r="O931" s="1097">
        <v>251305</v>
      </c>
      <c r="P931" s="1097">
        <v>171080</v>
      </c>
      <c r="Q931" s="1097">
        <v>299389</v>
      </c>
      <c r="R931" s="1097">
        <v>188777</v>
      </c>
      <c r="S931" s="1097">
        <v>330359</v>
      </c>
      <c r="T931" s="1097">
        <v>205431</v>
      </c>
      <c r="U931" s="1097">
        <v>359505</v>
      </c>
    </row>
    <row r="932" spans="1:21" ht="21.95" customHeight="1">
      <c r="A932" s="1092">
        <v>6</v>
      </c>
      <c r="B932" s="1093" t="s">
        <v>435</v>
      </c>
      <c r="C932" s="1094" t="s">
        <v>451</v>
      </c>
      <c r="D932" s="1094" t="s">
        <v>684</v>
      </c>
      <c r="E932" s="1095" t="s">
        <v>454</v>
      </c>
      <c r="F932">
        <v>3</v>
      </c>
      <c r="G932" s="1096" t="s">
        <v>58</v>
      </c>
      <c r="H932" s="1097">
        <v>60342</v>
      </c>
      <c r="I932" s="1097">
        <v>105599</v>
      </c>
      <c r="J932" s="1097">
        <v>83260</v>
      </c>
      <c r="K932" s="1097">
        <v>145705</v>
      </c>
      <c r="L932" s="1097">
        <v>105477</v>
      </c>
      <c r="M932" s="1097">
        <v>184585</v>
      </c>
      <c r="N932" s="1097">
        <v>137498</v>
      </c>
      <c r="O932" s="1097">
        <v>240622</v>
      </c>
      <c r="P932" s="1097">
        <v>171359</v>
      </c>
      <c r="Q932" s="1097">
        <v>299879</v>
      </c>
      <c r="R932" s="1097">
        <v>192785</v>
      </c>
      <c r="S932" s="1097">
        <v>337374</v>
      </c>
      <c r="T932" s="1097">
        <v>213881</v>
      </c>
      <c r="U932" s="1097">
        <v>374291</v>
      </c>
    </row>
    <row r="933" spans="1:21" ht="21.95" customHeight="1">
      <c r="A933" s="1092">
        <v>6</v>
      </c>
      <c r="B933" s="1093" t="s">
        <v>435</v>
      </c>
      <c r="C933" s="1094" t="s">
        <v>451</v>
      </c>
      <c r="D933" s="1094" t="s">
        <v>684</v>
      </c>
      <c r="E933" s="1095" t="s">
        <v>454</v>
      </c>
      <c r="F933">
        <v>4</v>
      </c>
      <c r="G933" s="1096" t="s">
        <v>33</v>
      </c>
      <c r="H933" s="1097">
        <v>70647</v>
      </c>
      <c r="I933" s="1097">
        <v>113036</v>
      </c>
      <c r="J933" s="1097">
        <v>98906</v>
      </c>
      <c r="K933" s="1097">
        <v>158250</v>
      </c>
      <c r="L933" s="1097">
        <v>127165</v>
      </c>
      <c r="M933" s="1097">
        <v>203465</v>
      </c>
      <c r="N933" s="1097">
        <v>169554</v>
      </c>
      <c r="O933" s="1097">
        <v>271286</v>
      </c>
      <c r="P933" s="1097">
        <v>211942</v>
      </c>
      <c r="Q933" s="1097">
        <v>339108</v>
      </c>
      <c r="R933" s="1097">
        <v>240201</v>
      </c>
      <c r="S933" s="1097">
        <v>384322</v>
      </c>
      <c r="T933" s="1097">
        <v>268460</v>
      </c>
      <c r="U933" s="1097">
        <v>429537</v>
      </c>
    </row>
    <row r="934" spans="1:21" ht="22.5" customHeight="1">
      <c r="A934" s="1092">
        <v>6</v>
      </c>
      <c r="B934" s="1093" t="s">
        <v>435</v>
      </c>
      <c r="C934" s="1094" t="s">
        <v>451</v>
      </c>
      <c r="D934" s="1094" t="s">
        <v>684</v>
      </c>
      <c r="E934" s="1095" t="s">
        <v>455</v>
      </c>
      <c r="F934">
        <v>1</v>
      </c>
      <c r="G934" s="1096" t="s">
        <v>240</v>
      </c>
      <c r="H934" s="1097">
        <v>73725</v>
      </c>
      <c r="I934" s="1097">
        <v>129019</v>
      </c>
      <c r="J934" s="1097">
        <v>97228</v>
      </c>
      <c r="K934" s="1097">
        <v>170149</v>
      </c>
      <c r="L934" s="1097">
        <v>116645</v>
      </c>
      <c r="M934" s="1097">
        <v>204128</v>
      </c>
      <c r="N934" s="1097">
        <v>140709</v>
      </c>
      <c r="O934" s="1097">
        <v>246240</v>
      </c>
      <c r="P934" s="1097">
        <v>165968</v>
      </c>
      <c r="Q934" s="1097">
        <v>290444</v>
      </c>
      <c r="R934" s="1097">
        <v>181451</v>
      </c>
      <c r="S934" s="1097">
        <v>317540</v>
      </c>
      <c r="T934" s="1097">
        <v>195282</v>
      </c>
      <c r="U934" s="1097">
        <v>341744</v>
      </c>
    </row>
    <row r="935" spans="1:21" ht="21.95" customHeight="1">
      <c r="A935" s="1092">
        <v>6</v>
      </c>
      <c r="B935" s="1093" t="s">
        <v>435</v>
      </c>
      <c r="C935" s="1094" t="s">
        <v>451</v>
      </c>
      <c r="D935" s="1094" t="s">
        <v>684</v>
      </c>
      <c r="E935" s="1095" t="s">
        <v>455</v>
      </c>
      <c r="F935">
        <v>2</v>
      </c>
      <c r="G935" s="1096" t="s">
        <v>31</v>
      </c>
      <c r="H935" s="1097">
        <v>69921</v>
      </c>
      <c r="I935" s="1097">
        <v>122362</v>
      </c>
      <c r="J935" s="1097">
        <v>92467</v>
      </c>
      <c r="K935" s="1097">
        <v>161817</v>
      </c>
      <c r="L935" s="1097">
        <v>111253</v>
      </c>
      <c r="M935" s="1097">
        <v>194692</v>
      </c>
      <c r="N935" s="1097">
        <v>134976</v>
      </c>
      <c r="O935" s="1097">
        <v>236208</v>
      </c>
      <c r="P935" s="1097">
        <v>160761</v>
      </c>
      <c r="Q935" s="1097">
        <v>281332</v>
      </c>
      <c r="R935" s="1097">
        <v>177367</v>
      </c>
      <c r="S935" s="1097">
        <v>310392</v>
      </c>
      <c r="T935" s="1097">
        <v>192983</v>
      </c>
      <c r="U935" s="1097">
        <v>337720</v>
      </c>
    </row>
    <row r="936" spans="1:21" ht="21.95" customHeight="1">
      <c r="A936" s="1092">
        <v>6</v>
      </c>
      <c r="B936" s="1093" t="s">
        <v>435</v>
      </c>
      <c r="C936" s="1094" t="s">
        <v>451</v>
      </c>
      <c r="D936" s="1094" t="s">
        <v>684</v>
      </c>
      <c r="E936" s="1095" t="s">
        <v>455</v>
      </c>
      <c r="F936">
        <v>3</v>
      </c>
      <c r="G936" s="1096" t="s">
        <v>58</v>
      </c>
      <c r="H936" s="1097">
        <v>56904</v>
      </c>
      <c r="I936" s="1097">
        <v>99582</v>
      </c>
      <c r="J936" s="1097">
        <v>78534</v>
      </c>
      <c r="K936" s="1097">
        <v>137434</v>
      </c>
      <c r="L936" s="1097">
        <v>99512</v>
      </c>
      <c r="M936" s="1097">
        <v>174146</v>
      </c>
      <c r="N936" s="1097">
        <v>129769</v>
      </c>
      <c r="O936" s="1097">
        <v>227096</v>
      </c>
      <c r="P936" s="1097">
        <v>161735</v>
      </c>
      <c r="Q936" s="1097">
        <v>283036</v>
      </c>
      <c r="R936" s="1097">
        <v>181979</v>
      </c>
      <c r="S936" s="1097">
        <v>318464</v>
      </c>
      <c r="T936" s="1097">
        <v>201916</v>
      </c>
      <c r="U936" s="1097">
        <v>353354</v>
      </c>
    </row>
    <row r="937" spans="1:21" ht="21.95" customHeight="1">
      <c r="A937" s="1092">
        <v>6</v>
      </c>
      <c r="B937" s="1093" t="s">
        <v>435</v>
      </c>
      <c r="C937" s="1094" t="s">
        <v>451</v>
      </c>
      <c r="D937" s="1094" t="s">
        <v>684</v>
      </c>
      <c r="E937" s="1095" t="s">
        <v>455</v>
      </c>
      <c r="F937">
        <v>4</v>
      </c>
      <c r="G937" s="1096" t="s">
        <v>33</v>
      </c>
      <c r="H937" s="1097">
        <v>66415</v>
      </c>
      <c r="I937" s="1097">
        <v>106263</v>
      </c>
      <c r="J937" s="1097">
        <v>92981</v>
      </c>
      <c r="K937" s="1097">
        <v>148769</v>
      </c>
      <c r="L937" s="1097">
        <v>119546</v>
      </c>
      <c r="M937" s="1097">
        <v>191274</v>
      </c>
      <c r="N937" s="1097">
        <v>159395</v>
      </c>
      <c r="O937" s="1097">
        <v>255032</v>
      </c>
      <c r="P937" s="1097">
        <v>199244</v>
      </c>
      <c r="Q937" s="1097">
        <v>318790</v>
      </c>
      <c r="R937" s="1097">
        <v>225810</v>
      </c>
      <c r="S937" s="1097">
        <v>361296</v>
      </c>
      <c r="T937" s="1097">
        <v>252376</v>
      </c>
      <c r="U937" s="1097">
        <v>403801</v>
      </c>
    </row>
    <row r="938" spans="1:21" ht="22.5" customHeight="1">
      <c r="A938" s="1092">
        <v>6</v>
      </c>
      <c r="B938" s="1093" t="s">
        <v>435</v>
      </c>
      <c r="C938" s="1094" t="s">
        <v>451</v>
      </c>
      <c r="D938" s="1094" t="s">
        <v>684</v>
      </c>
      <c r="E938" s="1095" t="s">
        <v>456</v>
      </c>
      <c r="F938">
        <v>1</v>
      </c>
      <c r="G938" s="1096" t="s">
        <v>240</v>
      </c>
      <c r="H938" s="1097">
        <v>82187</v>
      </c>
      <c r="I938" s="1097">
        <v>143827</v>
      </c>
      <c r="J938" s="1097">
        <v>108622</v>
      </c>
      <c r="K938" s="1097">
        <v>190089</v>
      </c>
      <c r="L938" s="1097">
        <v>130689</v>
      </c>
      <c r="M938" s="1097">
        <v>228705</v>
      </c>
      <c r="N938" s="1097">
        <v>158294</v>
      </c>
      <c r="O938" s="1097">
        <v>277014</v>
      </c>
      <c r="P938" s="1097">
        <v>186842</v>
      </c>
      <c r="Q938" s="1097">
        <v>326974</v>
      </c>
      <c r="R938" s="1097">
        <v>204304</v>
      </c>
      <c r="S938" s="1097">
        <v>357531</v>
      </c>
      <c r="T938" s="1097">
        <v>219920</v>
      </c>
      <c r="U938" s="1097">
        <v>384860</v>
      </c>
    </row>
    <row r="939" spans="1:21" ht="21.95" customHeight="1">
      <c r="A939" s="1092">
        <v>6</v>
      </c>
      <c r="B939" s="1093" t="s">
        <v>435</v>
      </c>
      <c r="C939" s="1094" t="s">
        <v>451</v>
      </c>
      <c r="D939" s="1094" t="s">
        <v>684</v>
      </c>
      <c r="E939" s="1095" t="s">
        <v>456</v>
      </c>
      <c r="F939">
        <v>2</v>
      </c>
      <c r="G939" s="1096" t="s">
        <v>31</v>
      </c>
      <c r="H939" s="1097">
        <v>77630</v>
      </c>
      <c r="I939" s="1097">
        <v>135853</v>
      </c>
      <c r="J939" s="1097">
        <v>102919</v>
      </c>
      <c r="K939" s="1097">
        <v>180109</v>
      </c>
      <c r="L939" s="1097">
        <v>124230</v>
      </c>
      <c r="M939" s="1097">
        <v>217403</v>
      </c>
      <c r="N939" s="1097">
        <v>151427</v>
      </c>
      <c r="O939" s="1097">
        <v>264997</v>
      </c>
      <c r="P939" s="1097">
        <v>180606</v>
      </c>
      <c r="Q939" s="1097">
        <v>316060</v>
      </c>
      <c r="R939" s="1097">
        <v>199411</v>
      </c>
      <c r="S939" s="1097">
        <v>348970</v>
      </c>
      <c r="T939" s="1097">
        <v>217166</v>
      </c>
      <c r="U939" s="1097">
        <v>380041</v>
      </c>
    </row>
    <row r="940" spans="1:21" ht="21.95" customHeight="1">
      <c r="A940" s="1092">
        <v>6</v>
      </c>
      <c r="B940" s="1093" t="s">
        <v>435</v>
      </c>
      <c r="C940" s="1094" t="s">
        <v>451</v>
      </c>
      <c r="D940" s="1094" t="s">
        <v>684</v>
      </c>
      <c r="E940" s="1095" t="s">
        <v>456</v>
      </c>
      <c r="F940">
        <v>3</v>
      </c>
      <c r="G940" s="1096" t="s">
        <v>58</v>
      </c>
      <c r="H940" s="1097">
        <v>62679</v>
      </c>
      <c r="I940" s="1097">
        <v>109688</v>
      </c>
      <c r="J940" s="1097">
        <v>86395</v>
      </c>
      <c r="K940" s="1097">
        <v>151191</v>
      </c>
      <c r="L940" s="1097">
        <v>109331</v>
      </c>
      <c r="M940" s="1097">
        <v>191329</v>
      </c>
      <c r="N940" s="1097">
        <v>142285</v>
      </c>
      <c r="O940" s="1097">
        <v>248998</v>
      </c>
      <c r="P940" s="1097">
        <v>177285</v>
      </c>
      <c r="Q940" s="1097">
        <v>310248</v>
      </c>
      <c r="R940" s="1097">
        <v>199341</v>
      </c>
      <c r="S940" s="1097">
        <v>348847</v>
      </c>
      <c r="T940" s="1097">
        <v>221030</v>
      </c>
      <c r="U940" s="1097">
        <v>386802</v>
      </c>
    </row>
    <row r="941" spans="1:21" ht="21.95" customHeight="1">
      <c r="A941" s="1092">
        <v>6</v>
      </c>
      <c r="B941" s="1093" t="s">
        <v>435</v>
      </c>
      <c r="C941" s="1094" t="s">
        <v>451</v>
      </c>
      <c r="D941" s="1094" t="s">
        <v>684</v>
      </c>
      <c r="E941" s="1095" t="s">
        <v>456</v>
      </c>
      <c r="F941">
        <v>4</v>
      </c>
      <c r="G941" s="1096" t="s">
        <v>33</v>
      </c>
      <c r="H941" s="1097">
        <v>74438</v>
      </c>
      <c r="I941" s="1097">
        <v>119101</v>
      </c>
      <c r="J941" s="1097">
        <v>104213</v>
      </c>
      <c r="K941" s="1097">
        <v>166741</v>
      </c>
      <c r="L941" s="1097">
        <v>133989</v>
      </c>
      <c r="M941" s="1097">
        <v>214382</v>
      </c>
      <c r="N941" s="1097">
        <v>178651</v>
      </c>
      <c r="O941" s="1097">
        <v>285842</v>
      </c>
      <c r="P941" s="1097">
        <v>223314</v>
      </c>
      <c r="Q941" s="1097">
        <v>357303</v>
      </c>
      <c r="R941" s="1097">
        <v>253089</v>
      </c>
      <c r="S941" s="1097">
        <v>404943</v>
      </c>
      <c r="T941" s="1097">
        <v>282865</v>
      </c>
      <c r="U941" s="1097">
        <v>452583</v>
      </c>
    </row>
    <row r="942" spans="1:21" ht="22.5" customHeight="1">
      <c r="A942" s="1092">
        <v>6</v>
      </c>
      <c r="B942" s="1093" t="s">
        <v>435</v>
      </c>
      <c r="C942" s="1094" t="s">
        <v>457</v>
      </c>
      <c r="D942" s="1094" t="s">
        <v>685</v>
      </c>
      <c r="E942" s="1095" t="s">
        <v>458</v>
      </c>
      <c r="F942">
        <v>1</v>
      </c>
      <c r="G942" s="1096" t="s">
        <v>240</v>
      </c>
      <c r="H942" s="1097">
        <v>72550</v>
      </c>
      <c r="I942" s="1097">
        <v>126963</v>
      </c>
      <c r="J942" s="1097">
        <v>95817</v>
      </c>
      <c r="K942" s="1097">
        <v>167679</v>
      </c>
      <c r="L942" s="1097">
        <v>115172</v>
      </c>
      <c r="M942" s="1097">
        <v>201551</v>
      </c>
      <c r="N942" s="1097">
        <v>139312</v>
      </c>
      <c r="O942" s="1097">
        <v>243795</v>
      </c>
      <c r="P942" s="1097">
        <v>164398</v>
      </c>
      <c r="Q942" s="1097">
        <v>287697</v>
      </c>
      <c r="R942" s="1097">
        <v>179753</v>
      </c>
      <c r="S942" s="1097">
        <v>314567</v>
      </c>
      <c r="T942" s="1097">
        <v>193480</v>
      </c>
      <c r="U942" s="1097">
        <v>338590</v>
      </c>
    </row>
    <row r="943" spans="1:21" ht="21.95" customHeight="1">
      <c r="A943" s="1092">
        <v>6</v>
      </c>
      <c r="B943" s="1093" t="s">
        <v>435</v>
      </c>
      <c r="C943" s="1094" t="s">
        <v>457</v>
      </c>
      <c r="D943" s="1094" t="s">
        <v>685</v>
      </c>
      <c r="E943" s="1095" t="s">
        <v>458</v>
      </c>
      <c r="F943">
        <v>2</v>
      </c>
      <c r="G943" s="1096" t="s">
        <v>31</v>
      </c>
      <c r="H943" s="1097">
        <v>68621</v>
      </c>
      <c r="I943" s="1097">
        <v>120086</v>
      </c>
      <c r="J943" s="1097">
        <v>90899</v>
      </c>
      <c r="K943" s="1097">
        <v>159073</v>
      </c>
      <c r="L943" s="1097">
        <v>109602</v>
      </c>
      <c r="M943" s="1097">
        <v>191804</v>
      </c>
      <c r="N943" s="1097">
        <v>133389</v>
      </c>
      <c r="O943" s="1097">
        <v>233432</v>
      </c>
      <c r="P943" s="1097">
        <v>159020</v>
      </c>
      <c r="Q943" s="1097">
        <v>278284</v>
      </c>
      <c r="R943" s="1097">
        <v>175534</v>
      </c>
      <c r="S943" s="1097">
        <v>307184</v>
      </c>
      <c r="T943" s="1097">
        <v>191105</v>
      </c>
      <c r="U943" s="1097">
        <v>334433</v>
      </c>
    </row>
    <row r="944" spans="1:21" ht="21.95" customHeight="1">
      <c r="A944" s="1092">
        <v>6</v>
      </c>
      <c r="B944" s="1093" t="s">
        <v>435</v>
      </c>
      <c r="C944" s="1094" t="s">
        <v>457</v>
      </c>
      <c r="D944" s="1094" t="s">
        <v>685</v>
      </c>
      <c r="E944" s="1095" t="s">
        <v>458</v>
      </c>
      <c r="F944">
        <v>3</v>
      </c>
      <c r="G944" s="1096" t="s">
        <v>58</v>
      </c>
      <c r="H944" s="1097">
        <v>55552</v>
      </c>
      <c r="I944" s="1097">
        <v>97215</v>
      </c>
      <c r="J944" s="1097">
        <v>76603</v>
      </c>
      <c r="K944" s="1097">
        <v>134055</v>
      </c>
      <c r="L944" s="1097">
        <v>96982</v>
      </c>
      <c r="M944" s="1097">
        <v>169718</v>
      </c>
      <c r="N944" s="1097">
        <v>126300</v>
      </c>
      <c r="O944" s="1097">
        <v>221024</v>
      </c>
      <c r="P944" s="1097">
        <v>157382</v>
      </c>
      <c r="Q944" s="1097">
        <v>275419</v>
      </c>
      <c r="R944" s="1097">
        <v>177002</v>
      </c>
      <c r="S944" s="1097">
        <v>309754</v>
      </c>
      <c r="T944" s="1097">
        <v>196306</v>
      </c>
      <c r="U944" s="1097">
        <v>343535</v>
      </c>
    </row>
    <row r="945" spans="1:21" ht="21.95" customHeight="1">
      <c r="A945" s="1092">
        <v>6</v>
      </c>
      <c r="B945" s="1093" t="s">
        <v>435</v>
      </c>
      <c r="C945" s="1094" t="s">
        <v>457</v>
      </c>
      <c r="D945" s="1094" t="s">
        <v>685</v>
      </c>
      <c r="E945" s="1095" t="s">
        <v>458</v>
      </c>
      <c r="F945">
        <v>4</v>
      </c>
      <c r="G945" s="1096" t="s">
        <v>33</v>
      </c>
      <c r="H945" s="1097">
        <v>65592</v>
      </c>
      <c r="I945" s="1097">
        <v>104947</v>
      </c>
      <c r="J945" s="1097">
        <v>91829</v>
      </c>
      <c r="K945" s="1097">
        <v>146926</v>
      </c>
      <c r="L945" s="1097">
        <v>118066</v>
      </c>
      <c r="M945" s="1097">
        <v>188905</v>
      </c>
      <c r="N945" s="1097">
        <v>157421</v>
      </c>
      <c r="O945" s="1097">
        <v>251874</v>
      </c>
      <c r="P945" s="1097">
        <v>196776</v>
      </c>
      <c r="Q945" s="1097">
        <v>314842</v>
      </c>
      <c r="R945" s="1097">
        <v>223013</v>
      </c>
      <c r="S945" s="1097">
        <v>356821</v>
      </c>
      <c r="T945" s="1097">
        <v>249250</v>
      </c>
      <c r="U945" s="1097">
        <v>398800</v>
      </c>
    </row>
    <row r="946" spans="1:21" ht="22.5" customHeight="1">
      <c r="A946" s="1092">
        <v>6</v>
      </c>
      <c r="B946" s="1093" t="s">
        <v>435</v>
      </c>
      <c r="C946" s="1094" t="s">
        <v>457</v>
      </c>
      <c r="D946" s="1094" t="s">
        <v>685</v>
      </c>
      <c r="E946" s="1095" t="s">
        <v>459</v>
      </c>
      <c r="F946">
        <v>1</v>
      </c>
      <c r="G946" s="1096" t="s">
        <v>240</v>
      </c>
      <c r="H946" s="1097">
        <v>72707</v>
      </c>
      <c r="I946" s="1097">
        <v>127237</v>
      </c>
      <c r="J946" s="1097">
        <v>95955</v>
      </c>
      <c r="K946" s="1097">
        <v>167921</v>
      </c>
      <c r="L946" s="1097">
        <v>115229</v>
      </c>
      <c r="M946" s="1097">
        <v>201651</v>
      </c>
      <c r="N946" s="1097">
        <v>139194</v>
      </c>
      <c r="O946" s="1097">
        <v>243589</v>
      </c>
      <c r="P946" s="1097">
        <v>164221</v>
      </c>
      <c r="Q946" s="1097">
        <v>287386</v>
      </c>
      <c r="R946" s="1097">
        <v>179550</v>
      </c>
      <c r="S946" s="1097">
        <v>314212</v>
      </c>
      <c r="T946" s="1097">
        <v>193249</v>
      </c>
      <c r="U946" s="1097">
        <v>338186</v>
      </c>
    </row>
    <row r="947" spans="1:21" ht="21.95" customHeight="1">
      <c r="A947" s="1092">
        <v>6</v>
      </c>
      <c r="B947" s="1093" t="s">
        <v>435</v>
      </c>
      <c r="C947" s="1094" t="s">
        <v>457</v>
      </c>
      <c r="D947" s="1094" t="s">
        <v>685</v>
      </c>
      <c r="E947" s="1095" t="s">
        <v>459</v>
      </c>
      <c r="F947">
        <v>2</v>
      </c>
      <c r="G947" s="1096" t="s">
        <v>31</v>
      </c>
      <c r="H947" s="1097">
        <v>68861</v>
      </c>
      <c r="I947" s="1097">
        <v>120507</v>
      </c>
      <c r="J947" s="1097">
        <v>91142</v>
      </c>
      <c r="K947" s="1097">
        <v>159498</v>
      </c>
      <c r="L947" s="1097">
        <v>109778</v>
      </c>
      <c r="M947" s="1097">
        <v>192112</v>
      </c>
      <c r="N947" s="1097">
        <v>133398</v>
      </c>
      <c r="O947" s="1097">
        <v>233446</v>
      </c>
      <c r="P947" s="1097">
        <v>158957</v>
      </c>
      <c r="Q947" s="1097">
        <v>278174</v>
      </c>
      <c r="R947" s="1097">
        <v>175421</v>
      </c>
      <c r="S947" s="1097">
        <v>306986</v>
      </c>
      <c r="T947" s="1097">
        <v>190924</v>
      </c>
      <c r="U947" s="1097">
        <v>334118</v>
      </c>
    </row>
    <row r="948" spans="1:21" ht="21.95" customHeight="1">
      <c r="A948" s="1092">
        <v>6</v>
      </c>
      <c r="B948" s="1093" t="s">
        <v>435</v>
      </c>
      <c r="C948" s="1094" t="s">
        <v>457</v>
      </c>
      <c r="D948" s="1094" t="s">
        <v>685</v>
      </c>
      <c r="E948" s="1095" t="s">
        <v>459</v>
      </c>
      <c r="F948">
        <v>3</v>
      </c>
      <c r="G948" s="1096" t="s">
        <v>58</v>
      </c>
      <c r="H948" s="1097">
        <v>55892</v>
      </c>
      <c r="I948" s="1097">
        <v>97811</v>
      </c>
      <c r="J948" s="1097">
        <v>77104</v>
      </c>
      <c r="K948" s="1097">
        <v>134933</v>
      </c>
      <c r="L948" s="1097">
        <v>97659</v>
      </c>
      <c r="M948" s="1097">
        <v>170903</v>
      </c>
      <c r="N948" s="1097">
        <v>127266</v>
      </c>
      <c r="O948" s="1097">
        <v>222716</v>
      </c>
      <c r="P948" s="1097">
        <v>158600</v>
      </c>
      <c r="Q948" s="1097">
        <v>277551</v>
      </c>
      <c r="R948" s="1097">
        <v>178412</v>
      </c>
      <c r="S948" s="1097">
        <v>312222</v>
      </c>
      <c r="T948" s="1097">
        <v>197914</v>
      </c>
      <c r="U948" s="1097">
        <v>346349</v>
      </c>
    </row>
    <row r="949" spans="1:21" ht="21.95" customHeight="1">
      <c r="A949" s="1092">
        <v>6</v>
      </c>
      <c r="B949" s="1093" t="s">
        <v>435</v>
      </c>
      <c r="C949" s="1094" t="s">
        <v>457</v>
      </c>
      <c r="D949" s="1094" t="s">
        <v>685</v>
      </c>
      <c r="E949" s="1095" t="s">
        <v>459</v>
      </c>
      <c r="F949">
        <v>4</v>
      </c>
      <c r="G949" s="1096" t="s">
        <v>33</v>
      </c>
      <c r="H949" s="1097">
        <v>65617</v>
      </c>
      <c r="I949" s="1097">
        <v>104987</v>
      </c>
      <c r="J949" s="1097">
        <v>91864</v>
      </c>
      <c r="K949" s="1097">
        <v>146982</v>
      </c>
      <c r="L949" s="1097">
        <v>118110</v>
      </c>
      <c r="M949" s="1097">
        <v>188977</v>
      </c>
      <c r="N949" s="1097">
        <v>157481</v>
      </c>
      <c r="O949" s="1097">
        <v>251969</v>
      </c>
      <c r="P949" s="1097">
        <v>196851</v>
      </c>
      <c r="Q949" s="1097">
        <v>314961</v>
      </c>
      <c r="R949" s="1097">
        <v>223097</v>
      </c>
      <c r="S949" s="1097">
        <v>356956</v>
      </c>
      <c r="T949" s="1097">
        <v>249344</v>
      </c>
      <c r="U949" s="1097">
        <v>398951</v>
      </c>
    </row>
    <row r="950" spans="1:21" ht="22.5" customHeight="1">
      <c r="A950" s="1092">
        <v>6</v>
      </c>
      <c r="B950" s="1093" t="s">
        <v>435</v>
      </c>
      <c r="C950" s="1094" t="s">
        <v>457</v>
      </c>
      <c r="D950" s="1094" t="s">
        <v>685</v>
      </c>
      <c r="E950" s="1095" t="s">
        <v>460</v>
      </c>
      <c r="F950">
        <v>1</v>
      </c>
      <c r="G950" s="1096" t="s">
        <v>240</v>
      </c>
      <c r="H950" s="1097">
        <v>71140</v>
      </c>
      <c r="I950" s="1097">
        <v>124495</v>
      </c>
      <c r="J950" s="1097">
        <v>93824</v>
      </c>
      <c r="K950" s="1097">
        <v>164193</v>
      </c>
      <c r="L950" s="1097">
        <v>112571</v>
      </c>
      <c r="M950" s="1097">
        <v>196999</v>
      </c>
      <c r="N950" s="1097">
        <v>135811</v>
      </c>
      <c r="O950" s="1097">
        <v>237669</v>
      </c>
      <c r="P950" s="1097">
        <v>160194</v>
      </c>
      <c r="Q950" s="1097">
        <v>280340</v>
      </c>
      <c r="R950" s="1097">
        <v>175139</v>
      </c>
      <c r="S950" s="1097">
        <v>306493</v>
      </c>
      <c r="T950" s="1097">
        <v>188490</v>
      </c>
      <c r="U950" s="1097">
        <v>329858</v>
      </c>
    </row>
    <row r="951" spans="1:21" ht="21.95" customHeight="1">
      <c r="A951" s="1092">
        <v>6</v>
      </c>
      <c r="B951" s="1093" t="s">
        <v>435</v>
      </c>
      <c r="C951" s="1094" t="s">
        <v>457</v>
      </c>
      <c r="D951" s="1094" t="s">
        <v>685</v>
      </c>
      <c r="E951" s="1095" t="s">
        <v>460</v>
      </c>
      <c r="F951">
        <v>2</v>
      </c>
      <c r="G951" s="1096" t="s">
        <v>31</v>
      </c>
      <c r="H951" s="1097">
        <v>67461</v>
      </c>
      <c r="I951" s="1097">
        <v>118057</v>
      </c>
      <c r="J951" s="1097">
        <v>89220</v>
      </c>
      <c r="K951" s="1097">
        <v>156135</v>
      </c>
      <c r="L951" s="1097">
        <v>107356</v>
      </c>
      <c r="M951" s="1097">
        <v>187874</v>
      </c>
      <c r="N951" s="1097">
        <v>130267</v>
      </c>
      <c r="O951" s="1097">
        <v>227966</v>
      </c>
      <c r="P951" s="1097">
        <v>155159</v>
      </c>
      <c r="Q951" s="1097">
        <v>271528</v>
      </c>
      <c r="R951" s="1097">
        <v>171189</v>
      </c>
      <c r="S951" s="1097">
        <v>299581</v>
      </c>
      <c r="T951" s="1097">
        <v>186267</v>
      </c>
      <c r="U951" s="1097">
        <v>325967</v>
      </c>
    </row>
    <row r="952" spans="1:21" ht="21.95" customHeight="1">
      <c r="A952" s="1092">
        <v>6</v>
      </c>
      <c r="B952" s="1093" t="s">
        <v>435</v>
      </c>
      <c r="C952" s="1094" t="s">
        <v>457</v>
      </c>
      <c r="D952" s="1094" t="s">
        <v>685</v>
      </c>
      <c r="E952" s="1095" t="s">
        <v>460</v>
      </c>
      <c r="F952">
        <v>3</v>
      </c>
      <c r="G952" s="1096" t="s">
        <v>58</v>
      </c>
      <c r="H952" s="1097">
        <v>54889</v>
      </c>
      <c r="I952" s="1097">
        <v>96056</v>
      </c>
      <c r="J952" s="1097">
        <v>75750</v>
      </c>
      <c r="K952" s="1097">
        <v>132563</v>
      </c>
      <c r="L952" s="1097">
        <v>95982</v>
      </c>
      <c r="M952" s="1097">
        <v>167968</v>
      </c>
      <c r="N952" s="1097">
        <v>125158</v>
      </c>
      <c r="O952" s="1097">
        <v>219027</v>
      </c>
      <c r="P952" s="1097">
        <v>155987</v>
      </c>
      <c r="Q952" s="1097">
        <v>272977</v>
      </c>
      <c r="R952" s="1097">
        <v>175508</v>
      </c>
      <c r="S952" s="1097">
        <v>307139</v>
      </c>
      <c r="T952" s="1097">
        <v>194733</v>
      </c>
      <c r="U952" s="1097">
        <v>340782</v>
      </c>
    </row>
    <row r="953" spans="1:21" ht="21.95" customHeight="1">
      <c r="A953" s="1092">
        <v>6</v>
      </c>
      <c r="B953" s="1093" t="s">
        <v>435</v>
      </c>
      <c r="C953" s="1094" t="s">
        <v>457</v>
      </c>
      <c r="D953" s="1094" t="s">
        <v>685</v>
      </c>
      <c r="E953" s="1095" t="s">
        <v>460</v>
      </c>
      <c r="F953">
        <v>4</v>
      </c>
      <c r="G953" s="1096" t="s">
        <v>33</v>
      </c>
      <c r="H953" s="1097">
        <v>64096</v>
      </c>
      <c r="I953" s="1097">
        <v>102553</v>
      </c>
      <c r="J953" s="1097">
        <v>89734</v>
      </c>
      <c r="K953" s="1097">
        <v>143574</v>
      </c>
      <c r="L953" s="1097">
        <v>115372</v>
      </c>
      <c r="M953" s="1097">
        <v>184596</v>
      </c>
      <c r="N953" s="1097">
        <v>153830</v>
      </c>
      <c r="O953" s="1097">
        <v>246127</v>
      </c>
      <c r="P953" s="1097">
        <v>192287</v>
      </c>
      <c r="Q953" s="1097">
        <v>307659</v>
      </c>
      <c r="R953" s="1097">
        <v>217925</v>
      </c>
      <c r="S953" s="1097">
        <v>348681</v>
      </c>
      <c r="T953" s="1097">
        <v>243564</v>
      </c>
      <c r="U953" s="1097">
        <v>389702</v>
      </c>
    </row>
    <row r="954" spans="1:21" ht="22.5" customHeight="1">
      <c r="A954" s="1092">
        <v>6</v>
      </c>
      <c r="B954" s="1093" t="s">
        <v>435</v>
      </c>
      <c r="C954" s="1094" t="s">
        <v>457</v>
      </c>
      <c r="D954" s="1094" t="s">
        <v>685</v>
      </c>
      <c r="E954" s="1095" t="s">
        <v>461</v>
      </c>
      <c r="F954">
        <v>1</v>
      </c>
      <c r="G954" s="1096" t="s">
        <v>240</v>
      </c>
      <c r="H954" s="1097">
        <v>72942</v>
      </c>
      <c r="I954" s="1097">
        <v>127648</v>
      </c>
      <c r="J954" s="1097">
        <v>96350</v>
      </c>
      <c r="K954" s="1097">
        <v>168612</v>
      </c>
      <c r="L954" s="1097">
        <v>115837</v>
      </c>
      <c r="M954" s="1097">
        <v>202714</v>
      </c>
      <c r="N954" s="1097">
        <v>140157</v>
      </c>
      <c r="O954" s="1097">
        <v>245275</v>
      </c>
      <c r="P954" s="1097">
        <v>165405</v>
      </c>
      <c r="Q954" s="1097">
        <v>289458</v>
      </c>
      <c r="R954" s="1097">
        <v>180855</v>
      </c>
      <c r="S954" s="1097">
        <v>316497</v>
      </c>
      <c r="T954" s="1097">
        <v>194670</v>
      </c>
      <c r="U954" s="1097">
        <v>340672</v>
      </c>
    </row>
    <row r="955" spans="1:21" ht="21.95" customHeight="1">
      <c r="A955" s="1092">
        <v>6</v>
      </c>
      <c r="B955" s="1093" t="s">
        <v>435</v>
      </c>
      <c r="C955" s="1094" t="s">
        <v>457</v>
      </c>
      <c r="D955" s="1094" t="s">
        <v>685</v>
      </c>
      <c r="E955" s="1095" t="s">
        <v>461</v>
      </c>
      <c r="F955">
        <v>2</v>
      </c>
      <c r="G955" s="1096" t="s">
        <v>31</v>
      </c>
      <c r="H955" s="1097">
        <v>68971</v>
      </c>
      <c r="I955" s="1097">
        <v>120699</v>
      </c>
      <c r="J955" s="1097">
        <v>91379</v>
      </c>
      <c r="K955" s="1097">
        <v>159913</v>
      </c>
      <c r="L955" s="1097">
        <v>110208</v>
      </c>
      <c r="M955" s="1097">
        <v>192864</v>
      </c>
      <c r="N955" s="1097">
        <v>134172</v>
      </c>
      <c r="O955" s="1097">
        <v>234801</v>
      </c>
      <c r="P955" s="1097">
        <v>159969</v>
      </c>
      <c r="Q955" s="1097">
        <v>279946</v>
      </c>
      <c r="R955" s="1097">
        <v>176591</v>
      </c>
      <c r="S955" s="1097">
        <v>309035</v>
      </c>
      <c r="T955" s="1097">
        <v>192269</v>
      </c>
      <c r="U955" s="1097">
        <v>336471</v>
      </c>
    </row>
    <row r="956" spans="1:21" ht="21.95" customHeight="1">
      <c r="A956" s="1092">
        <v>6</v>
      </c>
      <c r="B956" s="1093" t="s">
        <v>435</v>
      </c>
      <c r="C956" s="1094" t="s">
        <v>457</v>
      </c>
      <c r="D956" s="1094" t="s">
        <v>685</v>
      </c>
      <c r="E956" s="1095" t="s">
        <v>461</v>
      </c>
      <c r="F956">
        <v>3</v>
      </c>
      <c r="G956" s="1096" t="s">
        <v>58</v>
      </c>
      <c r="H956" s="1097">
        <v>55802</v>
      </c>
      <c r="I956" s="1097">
        <v>97654</v>
      </c>
      <c r="J956" s="1097">
        <v>76941</v>
      </c>
      <c r="K956" s="1097">
        <v>134648</v>
      </c>
      <c r="L956" s="1097">
        <v>97401</v>
      </c>
      <c r="M956" s="1097">
        <v>170452</v>
      </c>
      <c r="N956" s="1097">
        <v>126827</v>
      </c>
      <c r="O956" s="1097">
        <v>221947</v>
      </c>
      <c r="P956" s="1097">
        <v>158036</v>
      </c>
      <c r="Q956" s="1097">
        <v>276562</v>
      </c>
      <c r="R956" s="1097">
        <v>177728</v>
      </c>
      <c r="S956" s="1097">
        <v>311025</v>
      </c>
      <c r="T956" s="1097">
        <v>197101</v>
      </c>
      <c r="U956" s="1097">
        <v>344927</v>
      </c>
    </row>
    <row r="957" spans="1:21" ht="21.95" customHeight="1">
      <c r="A957" s="1092">
        <v>6</v>
      </c>
      <c r="B957" s="1093" t="s">
        <v>435</v>
      </c>
      <c r="C957" s="1094" t="s">
        <v>457</v>
      </c>
      <c r="D957" s="1094" t="s">
        <v>685</v>
      </c>
      <c r="E957" s="1095" t="s">
        <v>461</v>
      </c>
      <c r="F957">
        <v>4</v>
      </c>
      <c r="G957" s="1096" t="s">
        <v>33</v>
      </c>
      <c r="H957" s="1097">
        <v>65972</v>
      </c>
      <c r="I957" s="1097">
        <v>105556</v>
      </c>
      <c r="J957" s="1097">
        <v>92361</v>
      </c>
      <c r="K957" s="1097">
        <v>147778</v>
      </c>
      <c r="L957" s="1097">
        <v>118750</v>
      </c>
      <c r="M957" s="1097">
        <v>190001</v>
      </c>
      <c r="N957" s="1097">
        <v>158334</v>
      </c>
      <c r="O957" s="1097">
        <v>253334</v>
      </c>
      <c r="P957" s="1097">
        <v>197917</v>
      </c>
      <c r="Q957" s="1097">
        <v>316668</v>
      </c>
      <c r="R957" s="1097">
        <v>224306</v>
      </c>
      <c r="S957" s="1097">
        <v>358890</v>
      </c>
      <c r="T957" s="1097">
        <v>250695</v>
      </c>
      <c r="U957" s="1097">
        <v>401112</v>
      </c>
    </row>
    <row r="958" spans="1:21" ht="22.5" customHeight="1">
      <c r="A958" s="1092">
        <v>6</v>
      </c>
      <c r="B958" s="1093" t="s">
        <v>435</v>
      </c>
      <c r="C958" s="1094" t="s">
        <v>457</v>
      </c>
      <c r="D958" s="1094" t="s">
        <v>685</v>
      </c>
      <c r="E958" s="1095" t="s">
        <v>462</v>
      </c>
      <c r="F958">
        <v>1</v>
      </c>
      <c r="G958" s="1096" t="s">
        <v>240</v>
      </c>
      <c r="H958" s="1097">
        <v>73882</v>
      </c>
      <c r="I958" s="1097">
        <v>129294</v>
      </c>
      <c r="J958" s="1097">
        <v>97553</v>
      </c>
      <c r="K958" s="1097">
        <v>170718</v>
      </c>
      <c r="L958" s="1097">
        <v>117223</v>
      </c>
      <c r="M958" s="1097">
        <v>205141</v>
      </c>
      <c r="N958" s="1097">
        <v>141731</v>
      </c>
      <c r="O958" s="1097">
        <v>248030</v>
      </c>
      <c r="P958" s="1097">
        <v>167241</v>
      </c>
      <c r="Q958" s="1097">
        <v>292671</v>
      </c>
      <c r="R958" s="1097">
        <v>182858</v>
      </c>
      <c r="S958" s="1097">
        <v>320002</v>
      </c>
      <c r="T958" s="1097">
        <v>196818</v>
      </c>
      <c r="U958" s="1097">
        <v>344432</v>
      </c>
    </row>
    <row r="959" spans="1:21" ht="21.95" customHeight="1">
      <c r="A959" s="1092">
        <v>6</v>
      </c>
      <c r="B959" s="1093" t="s">
        <v>435</v>
      </c>
      <c r="C959" s="1094" t="s">
        <v>457</v>
      </c>
      <c r="D959" s="1094" t="s">
        <v>685</v>
      </c>
      <c r="E959" s="1095" t="s">
        <v>462</v>
      </c>
      <c r="F959">
        <v>2</v>
      </c>
      <c r="G959" s="1096" t="s">
        <v>31</v>
      </c>
      <c r="H959" s="1097">
        <v>69911</v>
      </c>
      <c r="I959" s="1097">
        <v>122344</v>
      </c>
      <c r="J959" s="1097">
        <v>92583</v>
      </c>
      <c r="K959" s="1097">
        <v>162020</v>
      </c>
      <c r="L959" s="1097">
        <v>111594</v>
      </c>
      <c r="M959" s="1097">
        <v>195290</v>
      </c>
      <c r="N959" s="1097">
        <v>135746</v>
      </c>
      <c r="O959" s="1097">
        <v>237556</v>
      </c>
      <c r="P959" s="1097">
        <v>161805</v>
      </c>
      <c r="Q959" s="1097">
        <v>283159</v>
      </c>
      <c r="R959" s="1097">
        <v>178594</v>
      </c>
      <c r="S959" s="1097">
        <v>312539</v>
      </c>
      <c r="T959" s="1097">
        <v>194418</v>
      </c>
      <c r="U959" s="1097">
        <v>340231</v>
      </c>
    </row>
    <row r="960" spans="1:21" ht="21.95" customHeight="1">
      <c r="A960" s="1092">
        <v>6</v>
      </c>
      <c r="B960" s="1093" t="s">
        <v>435</v>
      </c>
      <c r="C960" s="1094" t="s">
        <v>457</v>
      </c>
      <c r="D960" s="1094" t="s">
        <v>685</v>
      </c>
      <c r="E960" s="1095" t="s">
        <v>462</v>
      </c>
      <c r="F960">
        <v>3</v>
      </c>
      <c r="G960" s="1096" t="s">
        <v>58</v>
      </c>
      <c r="H960" s="1097">
        <v>56644</v>
      </c>
      <c r="I960" s="1097">
        <v>99127</v>
      </c>
      <c r="J960" s="1097">
        <v>78120</v>
      </c>
      <c r="K960" s="1097">
        <v>136710</v>
      </c>
      <c r="L960" s="1097">
        <v>98916</v>
      </c>
      <c r="M960" s="1097">
        <v>173104</v>
      </c>
      <c r="N960" s="1097">
        <v>128847</v>
      </c>
      <c r="O960" s="1097">
        <v>225482</v>
      </c>
      <c r="P960" s="1097">
        <v>160561</v>
      </c>
      <c r="Q960" s="1097">
        <v>280981</v>
      </c>
      <c r="R960" s="1097">
        <v>180590</v>
      </c>
      <c r="S960" s="1097">
        <v>316033</v>
      </c>
      <c r="T960" s="1097">
        <v>200300</v>
      </c>
      <c r="U960" s="1097">
        <v>350524</v>
      </c>
    </row>
    <row r="961" spans="1:21" ht="21.95" customHeight="1">
      <c r="A961" s="1092">
        <v>6</v>
      </c>
      <c r="B961" s="1093" t="s">
        <v>435</v>
      </c>
      <c r="C961" s="1094" t="s">
        <v>457</v>
      </c>
      <c r="D961" s="1094" t="s">
        <v>685</v>
      </c>
      <c r="E961" s="1095" t="s">
        <v>462</v>
      </c>
      <c r="F961">
        <v>4</v>
      </c>
      <c r="G961" s="1096" t="s">
        <v>33</v>
      </c>
      <c r="H961" s="1097">
        <v>66758</v>
      </c>
      <c r="I961" s="1097">
        <v>106812</v>
      </c>
      <c r="J961" s="1097">
        <v>93461</v>
      </c>
      <c r="K961" s="1097">
        <v>149537</v>
      </c>
      <c r="L961" s="1097">
        <v>120164</v>
      </c>
      <c r="M961" s="1097">
        <v>192262</v>
      </c>
      <c r="N961" s="1097">
        <v>160219</v>
      </c>
      <c r="O961" s="1097">
        <v>256350</v>
      </c>
      <c r="P961" s="1097">
        <v>200273</v>
      </c>
      <c r="Q961" s="1097">
        <v>320437</v>
      </c>
      <c r="R961" s="1097">
        <v>226976</v>
      </c>
      <c r="S961" s="1097">
        <v>363162</v>
      </c>
      <c r="T961" s="1097">
        <v>253680</v>
      </c>
      <c r="U961" s="1097">
        <v>405887</v>
      </c>
    </row>
    <row r="962" spans="1:21" ht="22.5" customHeight="1">
      <c r="A962" s="1092">
        <v>6</v>
      </c>
      <c r="B962" s="1093" t="s">
        <v>435</v>
      </c>
      <c r="C962" s="1094" t="s">
        <v>457</v>
      </c>
      <c r="D962" s="1094" t="s">
        <v>685</v>
      </c>
      <c r="E962" s="1095" t="s">
        <v>463</v>
      </c>
      <c r="F962">
        <v>1</v>
      </c>
      <c r="G962" s="1096" t="s">
        <v>240</v>
      </c>
      <c r="H962" s="1097">
        <v>71296</v>
      </c>
      <c r="I962" s="1097">
        <v>124769</v>
      </c>
      <c r="J962" s="1097">
        <v>93963</v>
      </c>
      <c r="K962" s="1097">
        <v>164435</v>
      </c>
      <c r="L962" s="1097">
        <v>112628</v>
      </c>
      <c r="M962" s="1097">
        <v>197099</v>
      </c>
      <c r="N962" s="1097">
        <v>135693</v>
      </c>
      <c r="O962" s="1097">
        <v>237463</v>
      </c>
      <c r="P962" s="1097">
        <v>160017</v>
      </c>
      <c r="Q962" s="1097">
        <v>280029</v>
      </c>
      <c r="R962" s="1097">
        <v>174936</v>
      </c>
      <c r="S962" s="1097">
        <v>306139</v>
      </c>
      <c r="T962" s="1097">
        <v>188259</v>
      </c>
      <c r="U962" s="1097">
        <v>329454</v>
      </c>
    </row>
    <row r="963" spans="1:21" ht="21.95" customHeight="1">
      <c r="A963" s="1092">
        <v>6</v>
      </c>
      <c r="B963" s="1093" t="s">
        <v>435</v>
      </c>
      <c r="C963" s="1094" t="s">
        <v>457</v>
      </c>
      <c r="D963" s="1094" t="s">
        <v>685</v>
      </c>
      <c r="E963" s="1095" t="s">
        <v>463</v>
      </c>
      <c r="F963">
        <v>2</v>
      </c>
      <c r="G963" s="1096" t="s">
        <v>31</v>
      </c>
      <c r="H963" s="1097">
        <v>67701</v>
      </c>
      <c r="I963" s="1097">
        <v>118478</v>
      </c>
      <c r="J963" s="1097">
        <v>89463</v>
      </c>
      <c r="K963" s="1097">
        <v>156560</v>
      </c>
      <c r="L963" s="1097">
        <v>107532</v>
      </c>
      <c r="M963" s="1097">
        <v>188181</v>
      </c>
      <c r="N963" s="1097">
        <v>130275</v>
      </c>
      <c r="O963" s="1097">
        <v>227981</v>
      </c>
      <c r="P963" s="1097">
        <v>155096</v>
      </c>
      <c r="Q963" s="1097">
        <v>271418</v>
      </c>
      <c r="R963" s="1097">
        <v>171076</v>
      </c>
      <c r="S963" s="1097">
        <v>299383</v>
      </c>
      <c r="T963" s="1097">
        <v>186086</v>
      </c>
      <c r="U963" s="1097">
        <v>325651</v>
      </c>
    </row>
    <row r="964" spans="1:21" ht="21.95" customHeight="1">
      <c r="A964" s="1092">
        <v>6</v>
      </c>
      <c r="B964" s="1093" t="s">
        <v>435</v>
      </c>
      <c r="C964" s="1094" t="s">
        <v>457</v>
      </c>
      <c r="D964" s="1094" t="s">
        <v>685</v>
      </c>
      <c r="E964" s="1095" t="s">
        <v>463</v>
      </c>
      <c r="F964">
        <v>3</v>
      </c>
      <c r="G964" s="1096" t="s">
        <v>58</v>
      </c>
      <c r="H964" s="1097">
        <v>55230</v>
      </c>
      <c r="I964" s="1097">
        <v>96652</v>
      </c>
      <c r="J964" s="1097">
        <v>76252</v>
      </c>
      <c r="K964" s="1097">
        <v>133440</v>
      </c>
      <c r="L964" s="1097">
        <v>96659</v>
      </c>
      <c r="M964" s="1097">
        <v>169152</v>
      </c>
      <c r="N964" s="1097">
        <v>126125</v>
      </c>
      <c r="O964" s="1097">
        <v>220718</v>
      </c>
      <c r="P964" s="1097">
        <v>157205</v>
      </c>
      <c r="Q964" s="1097">
        <v>275109</v>
      </c>
      <c r="R964" s="1097">
        <v>176918</v>
      </c>
      <c r="S964" s="1097">
        <v>309606</v>
      </c>
      <c r="T964" s="1097">
        <v>196341</v>
      </c>
      <c r="U964" s="1097">
        <v>343596</v>
      </c>
    </row>
    <row r="965" spans="1:21" ht="21.95" customHeight="1">
      <c r="A965" s="1092">
        <v>6</v>
      </c>
      <c r="B965" s="1093" t="s">
        <v>435</v>
      </c>
      <c r="C965" s="1094" t="s">
        <v>457</v>
      </c>
      <c r="D965" s="1094" t="s">
        <v>685</v>
      </c>
      <c r="E965" s="1095" t="s">
        <v>463</v>
      </c>
      <c r="F965">
        <v>4</v>
      </c>
      <c r="G965" s="1096" t="s">
        <v>33</v>
      </c>
      <c r="H965" s="1097">
        <v>64120</v>
      </c>
      <c r="I965" s="1097">
        <v>102593</v>
      </c>
      <c r="J965" s="1097">
        <v>89769</v>
      </c>
      <c r="K965" s="1097">
        <v>143630</v>
      </c>
      <c r="L965" s="1097">
        <v>115417</v>
      </c>
      <c r="M965" s="1097">
        <v>184667</v>
      </c>
      <c r="N965" s="1097">
        <v>153889</v>
      </c>
      <c r="O965" s="1097">
        <v>246223</v>
      </c>
      <c r="P965" s="1097">
        <v>192361</v>
      </c>
      <c r="Q965" s="1097">
        <v>307778</v>
      </c>
      <c r="R965" s="1097">
        <v>218010</v>
      </c>
      <c r="S965" s="1097">
        <v>348815</v>
      </c>
      <c r="T965" s="1097">
        <v>243658</v>
      </c>
      <c r="U965" s="1097">
        <v>389853</v>
      </c>
    </row>
    <row r="966" spans="1:21" ht="22.5" customHeight="1">
      <c r="A966" s="1092">
        <v>6</v>
      </c>
      <c r="B966" s="1093" t="s">
        <v>435</v>
      </c>
      <c r="C966" s="1094" t="s">
        <v>457</v>
      </c>
      <c r="D966" s="1094" t="s">
        <v>685</v>
      </c>
      <c r="E966" s="1095" t="s">
        <v>464</v>
      </c>
      <c r="F966">
        <v>1</v>
      </c>
      <c r="G966" s="1096" t="s">
        <v>240</v>
      </c>
      <c r="H966" s="1097">
        <v>72080</v>
      </c>
      <c r="I966" s="1097">
        <v>126140</v>
      </c>
      <c r="J966" s="1097">
        <v>95215</v>
      </c>
      <c r="K966" s="1097">
        <v>166626</v>
      </c>
      <c r="L966" s="1097">
        <v>114479</v>
      </c>
      <c r="M966" s="1097">
        <v>200338</v>
      </c>
      <c r="N966" s="1097">
        <v>138525</v>
      </c>
      <c r="O966" s="1097">
        <v>242418</v>
      </c>
      <c r="P966" s="1097">
        <v>163480</v>
      </c>
      <c r="Q966" s="1097">
        <v>286090</v>
      </c>
      <c r="R966" s="1097">
        <v>178751</v>
      </c>
      <c r="S966" s="1097">
        <v>312815</v>
      </c>
      <c r="T966" s="1097">
        <v>192406</v>
      </c>
      <c r="U966" s="1097">
        <v>336710</v>
      </c>
    </row>
    <row r="967" spans="1:21" ht="21.95" customHeight="1">
      <c r="A967" s="1092">
        <v>6</v>
      </c>
      <c r="B967" s="1093" t="s">
        <v>435</v>
      </c>
      <c r="C967" s="1094" t="s">
        <v>457</v>
      </c>
      <c r="D967" s="1094" t="s">
        <v>685</v>
      </c>
      <c r="E967" s="1095" t="s">
        <v>464</v>
      </c>
      <c r="F967">
        <v>2</v>
      </c>
      <c r="G967" s="1096" t="s">
        <v>31</v>
      </c>
      <c r="H967" s="1097">
        <v>68151</v>
      </c>
      <c r="I967" s="1097">
        <v>119263</v>
      </c>
      <c r="J967" s="1097">
        <v>90297</v>
      </c>
      <c r="K967" s="1097">
        <v>158019</v>
      </c>
      <c r="L967" s="1097">
        <v>108909</v>
      </c>
      <c r="M967" s="1097">
        <v>190591</v>
      </c>
      <c r="N967" s="1097">
        <v>132603</v>
      </c>
      <c r="O967" s="1097">
        <v>232054</v>
      </c>
      <c r="P967" s="1097">
        <v>158102</v>
      </c>
      <c r="Q967" s="1097">
        <v>276678</v>
      </c>
      <c r="R967" s="1097">
        <v>174532</v>
      </c>
      <c r="S967" s="1097">
        <v>305431</v>
      </c>
      <c r="T967" s="1097">
        <v>190031</v>
      </c>
      <c r="U967" s="1097">
        <v>332553</v>
      </c>
    </row>
    <row r="968" spans="1:21" ht="21.95" customHeight="1">
      <c r="A968" s="1092">
        <v>6</v>
      </c>
      <c r="B968" s="1093" t="s">
        <v>435</v>
      </c>
      <c r="C968" s="1094" t="s">
        <v>457</v>
      </c>
      <c r="D968" s="1094" t="s">
        <v>685</v>
      </c>
      <c r="E968" s="1095" t="s">
        <v>464</v>
      </c>
      <c r="F968">
        <v>3</v>
      </c>
      <c r="G968" s="1096" t="s">
        <v>58</v>
      </c>
      <c r="H968" s="1097">
        <v>55131</v>
      </c>
      <c r="I968" s="1097">
        <v>96479</v>
      </c>
      <c r="J968" s="1097">
        <v>76014</v>
      </c>
      <c r="K968" s="1097">
        <v>133024</v>
      </c>
      <c r="L968" s="1097">
        <v>96224</v>
      </c>
      <c r="M968" s="1097">
        <v>168393</v>
      </c>
      <c r="N968" s="1097">
        <v>125290</v>
      </c>
      <c r="O968" s="1097">
        <v>219257</v>
      </c>
      <c r="P968" s="1097">
        <v>156119</v>
      </c>
      <c r="Q968" s="1097">
        <v>273209</v>
      </c>
      <c r="R968" s="1097">
        <v>175571</v>
      </c>
      <c r="S968" s="1097">
        <v>307250</v>
      </c>
      <c r="T968" s="1097">
        <v>194706</v>
      </c>
      <c r="U968" s="1097">
        <v>340736</v>
      </c>
    </row>
    <row r="969" spans="1:21" ht="21.95" customHeight="1">
      <c r="A969" s="1092">
        <v>6</v>
      </c>
      <c r="B969" s="1093" t="s">
        <v>435</v>
      </c>
      <c r="C969" s="1094" t="s">
        <v>457</v>
      </c>
      <c r="D969" s="1094" t="s">
        <v>685</v>
      </c>
      <c r="E969" s="1095" t="s">
        <v>464</v>
      </c>
      <c r="F969">
        <v>4</v>
      </c>
      <c r="G969" s="1096" t="s">
        <v>33</v>
      </c>
      <c r="H969" s="1097">
        <v>65199</v>
      </c>
      <c r="I969" s="1097">
        <v>104319</v>
      </c>
      <c r="J969" s="1097">
        <v>91279</v>
      </c>
      <c r="K969" s="1097">
        <v>146047</v>
      </c>
      <c r="L969" s="1097">
        <v>117359</v>
      </c>
      <c r="M969" s="1097">
        <v>187774</v>
      </c>
      <c r="N969" s="1097">
        <v>156479</v>
      </c>
      <c r="O969" s="1097">
        <v>250366</v>
      </c>
      <c r="P969" s="1097">
        <v>195598</v>
      </c>
      <c r="Q969" s="1097">
        <v>312957</v>
      </c>
      <c r="R969" s="1097">
        <v>221678</v>
      </c>
      <c r="S969" s="1097">
        <v>354685</v>
      </c>
      <c r="T969" s="1097">
        <v>247758</v>
      </c>
      <c r="U969" s="1097">
        <v>396413</v>
      </c>
    </row>
    <row r="970" spans="1:21" ht="22.5" customHeight="1">
      <c r="A970" s="1092">
        <v>6</v>
      </c>
      <c r="B970" s="1093" t="s">
        <v>435</v>
      </c>
      <c r="C970" s="1094" t="s">
        <v>457</v>
      </c>
      <c r="D970" s="1094" t="s">
        <v>685</v>
      </c>
      <c r="E970" s="1095" t="s">
        <v>465</v>
      </c>
      <c r="F970">
        <v>1</v>
      </c>
      <c r="G970" s="1096" t="s">
        <v>240</v>
      </c>
      <c r="H970" s="1097">
        <v>70826</v>
      </c>
      <c r="I970" s="1097">
        <v>123946</v>
      </c>
      <c r="J970" s="1097">
        <v>93548</v>
      </c>
      <c r="K970" s="1097">
        <v>163708</v>
      </c>
      <c r="L970" s="1097">
        <v>112456</v>
      </c>
      <c r="M970" s="1097">
        <v>196798</v>
      </c>
      <c r="N970" s="1097">
        <v>136046</v>
      </c>
      <c r="O970" s="1097">
        <v>238081</v>
      </c>
      <c r="P970" s="1097">
        <v>160549</v>
      </c>
      <c r="Q970" s="1097">
        <v>280960</v>
      </c>
      <c r="R970" s="1097">
        <v>175545</v>
      </c>
      <c r="S970" s="1097">
        <v>307203</v>
      </c>
      <c r="T970" s="1097">
        <v>188952</v>
      </c>
      <c r="U970" s="1097">
        <v>330666</v>
      </c>
    </row>
    <row r="971" spans="1:21" ht="21.95" customHeight="1">
      <c r="A971" s="1092">
        <v>6</v>
      </c>
      <c r="B971" s="1093" t="s">
        <v>435</v>
      </c>
      <c r="C971" s="1094" t="s">
        <v>457</v>
      </c>
      <c r="D971" s="1094" t="s">
        <v>685</v>
      </c>
      <c r="E971" s="1095" t="s">
        <v>465</v>
      </c>
      <c r="F971">
        <v>2</v>
      </c>
      <c r="G971" s="1096" t="s">
        <v>31</v>
      </c>
      <c r="H971" s="1097">
        <v>66981</v>
      </c>
      <c r="I971" s="1097">
        <v>117216</v>
      </c>
      <c r="J971" s="1097">
        <v>88734</v>
      </c>
      <c r="K971" s="1097">
        <v>155285</v>
      </c>
      <c r="L971" s="1097">
        <v>107005</v>
      </c>
      <c r="M971" s="1097">
        <v>187259</v>
      </c>
      <c r="N971" s="1097">
        <v>130250</v>
      </c>
      <c r="O971" s="1097">
        <v>227938</v>
      </c>
      <c r="P971" s="1097">
        <v>155285</v>
      </c>
      <c r="Q971" s="1097">
        <v>271748</v>
      </c>
      <c r="R971" s="1097">
        <v>171415</v>
      </c>
      <c r="S971" s="1097">
        <v>299977</v>
      </c>
      <c r="T971" s="1097">
        <v>186627</v>
      </c>
      <c r="U971" s="1097">
        <v>326598</v>
      </c>
    </row>
    <row r="972" spans="1:21" ht="21.95" customHeight="1">
      <c r="A972" s="1092">
        <v>6</v>
      </c>
      <c r="B972" s="1093" t="s">
        <v>435</v>
      </c>
      <c r="C972" s="1094" t="s">
        <v>457</v>
      </c>
      <c r="D972" s="1094" t="s">
        <v>685</v>
      </c>
      <c r="E972" s="1095" t="s">
        <v>465</v>
      </c>
      <c r="F972">
        <v>3</v>
      </c>
      <c r="G972" s="1096" t="s">
        <v>58</v>
      </c>
      <c r="H972" s="1097">
        <v>54208</v>
      </c>
      <c r="I972" s="1097">
        <v>94865</v>
      </c>
      <c r="J972" s="1097">
        <v>74747</v>
      </c>
      <c r="K972" s="1097">
        <v>130808</v>
      </c>
      <c r="L972" s="1097">
        <v>94628</v>
      </c>
      <c r="M972" s="1097">
        <v>165600</v>
      </c>
      <c r="N972" s="1097">
        <v>123226</v>
      </c>
      <c r="O972" s="1097">
        <v>215645</v>
      </c>
      <c r="P972" s="1097">
        <v>153550</v>
      </c>
      <c r="Q972" s="1097">
        <v>268712</v>
      </c>
      <c r="R972" s="1097">
        <v>172688</v>
      </c>
      <c r="S972" s="1097">
        <v>302205</v>
      </c>
      <c r="T972" s="1097">
        <v>191516</v>
      </c>
      <c r="U972" s="1097">
        <v>335154</v>
      </c>
    </row>
    <row r="973" spans="1:21" ht="21.95" customHeight="1">
      <c r="A973" s="1092">
        <v>6</v>
      </c>
      <c r="B973" s="1093" t="s">
        <v>435</v>
      </c>
      <c r="C973" s="1094" t="s">
        <v>457</v>
      </c>
      <c r="D973" s="1094" t="s">
        <v>685</v>
      </c>
      <c r="E973" s="1095" t="s">
        <v>465</v>
      </c>
      <c r="F973">
        <v>4</v>
      </c>
      <c r="G973" s="1096" t="s">
        <v>33</v>
      </c>
      <c r="H973" s="1097">
        <v>64046</v>
      </c>
      <c r="I973" s="1097">
        <v>102474</v>
      </c>
      <c r="J973" s="1097">
        <v>89665</v>
      </c>
      <c r="K973" s="1097">
        <v>143463</v>
      </c>
      <c r="L973" s="1097">
        <v>115283</v>
      </c>
      <c r="M973" s="1097">
        <v>184453</v>
      </c>
      <c r="N973" s="1097">
        <v>153711</v>
      </c>
      <c r="O973" s="1097">
        <v>245937</v>
      </c>
      <c r="P973" s="1097">
        <v>192138</v>
      </c>
      <c r="Q973" s="1097">
        <v>307422</v>
      </c>
      <c r="R973" s="1097">
        <v>217757</v>
      </c>
      <c r="S973" s="1097">
        <v>348411</v>
      </c>
      <c r="T973" s="1097">
        <v>243375</v>
      </c>
      <c r="U973" s="1097">
        <v>389401</v>
      </c>
    </row>
    <row r="974" spans="1:21" ht="22.5" customHeight="1">
      <c r="A974" s="1092">
        <v>6</v>
      </c>
      <c r="B974" s="1093" t="s">
        <v>435</v>
      </c>
      <c r="C974" s="1094" t="s">
        <v>457</v>
      </c>
      <c r="D974" s="1094" t="s">
        <v>685</v>
      </c>
      <c r="E974" s="1095" t="s">
        <v>466</v>
      </c>
      <c r="F974">
        <v>1</v>
      </c>
      <c r="G974" s="1096" t="s">
        <v>240</v>
      </c>
      <c r="H974" s="1097">
        <v>75841</v>
      </c>
      <c r="I974" s="1097">
        <v>132721</v>
      </c>
      <c r="J974" s="1097">
        <v>100030</v>
      </c>
      <c r="K974" s="1097">
        <v>175052</v>
      </c>
      <c r="L974" s="1097">
        <v>120025</v>
      </c>
      <c r="M974" s="1097">
        <v>210044</v>
      </c>
      <c r="N974" s="1097">
        <v>144820</v>
      </c>
      <c r="O974" s="1097">
        <v>253435</v>
      </c>
      <c r="P974" s="1097">
        <v>170824</v>
      </c>
      <c r="Q974" s="1097">
        <v>298942</v>
      </c>
      <c r="R974" s="1097">
        <v>186762</v>
      </c>
      <c r="S974" s="1097">
        <v>326833</v>
      </c>
      <c r="T974" s="1097">
        <v>201000</v>
      </c>
      <c r="U974" s="1097">
        <v>351750</v>
      </c>
    </row>
    <row r="975" spans="1:21" ht="21.95" customHeight="1">
      <c r="A975" s="1092">
        <v>6</v>
      </c>
      <c r="B975" s="1093" t="s">
        <v>435</v>
      </c>
      <c r="C975" s="1094" t="s">
        <v>457</v>
      </c>
      <c r="D975" s="1094" t="s">
        <v>685</v>
      </c>
      <c r="E975" s="1095" t="s">
        <v>466</v>
      </c>
      <c r="F975">
        <v>2</v>
      </c>
      <c r="G975" s="1096" t="s">
        <v>31</v>
      </c>
      <c r="H975" s="1097">
        <v>71911</v>
      </c>
      <c r="I975" s="1097">
        <v>125845</v>
      </c>
      <c r="J975" s="1097">
        <v>95112</v>
      </c>
      <c r="K975" s="1097">
        <v>166445</v>
      </c>
      <c r="L975" s="1097">
        <v>114456</v>
      </c>
      <c r="M975" s="1097">
        <v>200297</v>
      </c>
      <c r="N975" s="1097">
        <v>138898</v>
      </c>
      <c r="O975" s="1097">
        <v>243071</v>
      </c>
      <c r="P975" s="1097">
        <v>165446</v>
      </c>
      <c r="Q975" s="1097">
        <v>289530</v>
      </c>
      <c r="R975" s="1097">
        <v>182543</v>
      </c>
      <c r="S975" s="1097">
        <v>319450</v>
      </c>
      <c r="T975" s="1097">
        <v>198625</v>
      </c>
      <c r="U975" s="1097">
        <v>347593</v>
      </c>
    </row>
    <row r="976" spans="1:21" ht="21.95" customHeight="1">
      <c r="A976" s="1092">
        <v>6</v>
      </c>
      <c r="B976" s="1093" t="s">
        <v>435</v>
      </c>
      <c r="C976" s="1094" t="s">
        <v>457</v>
      </c>
      <c r="D976" s="1094" t="s">
        <v>685</v>
      </c>
      <c r="E976" s="1095" t="s">
        <v>466</v>
      </c>
      <c r="F976">
        <v>3</v>
      </c>
      <c r="G976" s="1096" t="s">
        <v>58</v>
      </c>
      <c r="H976" s="1097">
        <v>58498</v>
      </c>
      <c r="I976" s="1097">
        <v>102371</v>
      </c>
      <c r="J976" s="1097">
        <v>80728</v>
      </c>
      <c r="K976" s="1097">
        <v>141273</v>
      </c>
      <c r="L976" s="1097">
        <v>102285</v>
      </c>
      <c r="M976" s="1097">
        <v>178999</v>
      </c>
      <c r="N976" s="1097">
        <v>133370</v>
      </c>
      <c r="O976" s="1097">
        <v>233398</v>
      </c>
      <c r="P976" s="1097">
        <v>166220</v>
      </c>
      <c r="Q976" s="1097">
        <v>290886</v>
      </c>
      <c r="R976" s="1097">
        <v>187019</v>
      </c>
      <c r="S976" s="1097">
        <v>327284</v>
      </c>
      <c r="T976" s="1097">
        <v>207501</v>
      </c>
      <c r="U976" s="1097">
        <v>363127</v>
      </c>
    </row>
    <row r="977" spans="1:21" ht="21.95" customHeight="1">
      <c r="A977" s="1092">
        <v>6</v>
      </c>
      <c r="B977" s="1093" t="s">
        <v>435</v>
      </c>
      <c r="C977" s="1094" t="s">
        <v>457</v>
      </c>
      <c r="D977" s="1094" t="s">
        <v>685</v>
      </c>
      <c r="E977" s="1095" t="s">
        <v>466</v>
      </c>
      <c r="F977">
        <v>4</v>
      </c>
      <c r="G977" s="1096" t="s">
        <v>33</v>
      </c>
      <c r="H977" s="1097">
        <v>68341</v>
      </c>
      <c r="I977" s="1097">
        <v>109345</v>
      </c>
      <c r="J977" s="1097">
        <v>95677</v>
      </c>
      <c r="K977" s="1097">
        <v>153084</v>
      </c>
      <c r="L977" s="1097">
        <v>123014</v>
      </c>
      <c r="M977" s="1097">
        <v>196822</v>
      </c>
      <c r="N977" s="1097">
        <v>164018</v>
      </c>
      <c r="O977" s="1097">
        <v>262429</v>
      </c>
      <c r="P977" s="1097">
        <v>205023</v>
      </c>
      <c r="Q977" s="1097">
        <v>328036</v>
      </c>
      <c r="R977" s="1097">
        <v>232359</v>
      </c>
      <c r="S977" s="1097">
        <v>371775</v>
      </c>
      <c r="T977" s="1097">
        <v>259695</v>
      </c>
      <c r="U977" s="1097">
        <v>415513</v>
      </c>
    </row>
    <row r="978" spans="1:21" ht="22.5" customHeight="1">
      <c r="A978" s="1092">
        <v>6</v>
      </c>
      <c r="B978" s="1093" t="s">
        <v>435</v>
      </c>
      <c r="C978" s="1094" t="s">
        <v>457</v>
      </c>
      <c r="D978" s="1094" t="s">
        <v>685</v>
      </c>
      <c r="E978" s="1095" t="s">
        <v>467</v>
      </c>
      <c r="F978">
        <v>1</v>
      </c>
      <c r="G978" s="1096" t="s">
        <v>240</v>
      </c>
      <c r="H978" s="1097">
        <v>72550</v>
      </c>
      <c r="I978" s="1097">
        <v>126963</v>
      </c>
      <c r="J978" s="1097">
        <v>95817</v>
      </c>
      <c r="K978" s="1097">
        <v>167679</v>
      </c>
      <c r="L978" s="1097">
        <v>115172</v>
      </c>
      <c r="M978" s="1097">
        <v>201551</v>
      </c>
      <c r="N978" s="1097">
        <v>139312</v>
      </c>
      <c r="O978" s="1097">
        <v>243795</v>
      </c>
      <c r="P978" s="1097">
        <v>164398</v>
      </c>
      <c r="Q978" s="1097">
        <v>287697</v>
      </c>
      <c r="R978" s="1097">
        <v>179753</v>
      </c>
      <c r="S978" s="1097">
        <v>314567</v>
      </c>
      <c r="T978" s="1097">
        <v>193480</v>
      </c>
      <c r="U978" s="1097">
        <v>338590</v>
      </c>
    </row>
    <row r="979" spans="1:21" ht="21.95" customHeight="1">
      <c r="A979" s="1092">
        <v>6</v>
      </c>
      <c r="B979" s="1093" t="s">
        <v>435</v>
      </c>
      <c r="C979" s="1094" t="s">
        <v>457</v>
      </c>
      <c r="D979" s="1094" t="s">
        <v>685</v>
      </c>
      <c r="E979" s="1095" t="s">
        <v>467</v>
      </c>
      <c r="F979">
        <v>2</v>
      </c>
      <c r="G979" s="1096" t="s">
        <v>31</v>
      </c>
      <c r="H979" s="1097">
        <v>68621</v>
      </c>
      <c r="I979" s="1097">
        <v>120086</v>
      </c>
      <c r="J979" s="1097">
        <v>90899</v>
      </c>
      <c r="K979" s="1097">
        <v>159073</v>
      </c>
      <c r="L979" s="1097">
        <v>109602</v>
      </c>
      <c r="M979" s="1097">
        <v>191804</v>
      </c>
      <c r="N979" s="1097">
        <v>133389</v>
      </c>
      <c r="O979" s="1097">
        <v>233432</v>
      </c>
      <c r="P979" s="1097">
        <v>159020</v>
      </c>
      <c r="Q979" s="1097">
        <v>278284</v>
      </c>
      <c r="R979" s="1097">
        <v>175534</v>
      </c>
      <c r="S979" s="1097">
        <v>307184</v>
      </c>
      <c r="T979" s="1097">
        <v>191105</v>
      </c>
      <c r="U979" s="1097">
        <v>334433</v>
      </c>
    </row>
    <row r="980" spans="1:21" ht="21.95" customHeight="1">
      <c r="A980" s="1092">
        <v>6</v>
      </c>
      <c r="B980" s="1093" t="s">
        <v>435</v>
      </c>
      <c r="C980" s="1094" t="s">
        <v>457</v>
      </c>
      <c r="D980" s="1094" t="s">
        <v>685</v>
      </c>
      <c r="E980" s="1095" t="s">
        <v>467</v>
      </c>
      <c r="F980">
        <v>3</v>
      </c>
      <c r="G980" s="1096" t="s">
        <v>58</v>
      </c>
      <c r="H980" s="1097">
        <v>55552</v>
      </c>
      <c r="I980" s="1097">
        <v>97215</v>
      </c>
      <c r="J980" s="1097">
        <v>76603</v>
      </c>
      <c r="K980" s="1097">
        <v>134055</v>
      </c>
      <c r="L980" s="1097">
        <v>96982</v>
      </c>
      <c r="M980" s="1097">
        <v>169718</v>
      </c>
      <c r="N980" s="1097">
        <v>126300</v>
      </c>
      <c r="O980" s="1097">
        <v>221024</v>
      </c>
      <c r="P980" s="1097">
        <v>157382</v>
      </c>
      <c r="Q980" s="1097">
        <v>275419</v>
      </c>
      <c r="R980" s="1097">
        <v>177002</v>
      </c>
      <c r="S980" s="1097">
        <v>309754</v>
      </c>
      <c r="T980" s="1097">
        <v>196306</v>
      </c>
      <c r="U980" s="1097">
        <v>343535</v>
      </c>
    </row>
    <row r="981" spans="1:21" ht="21.95" customHeight="1">
      <c r="A981" s="1092">
        <v>6</v>
      </c>
      <c r="B981" s="1093" t="s">
        <v>435</v>
      </c>
      <c r="C981" s="1094" t="s">
        <v>457</v>
      </c>
      <c r="D981" s="1094" t="s">
        <v>685</v>
      </c>
      <c r="E981" s="1095" t="s">
        <v>467</v>
      </c>
      <c r="F981">
        <v>4</v>
      </c>
      <c r="G981" s="1096" t="s">
        <v>33</v>
      </c>
      <c r="H981" s="1097">
        <v>65592</v>
      </c>
      <c r="I981" s="1097">
        <v>104947</v>
      </c>
      <c r="J981" s="1097">
        <v>91829</v>
      </c>
      <c r="K981" s="1097">
        <v>146926</v>
      </c>
      <c r="L981" s="1097">
        <v>118066</v>
      </c>
      <c r="M981" s="1097">
        <v>188905</v>
      </c>
      <c r="N981" s="1097">
        <v>157421</v>
      </c>
      <c r="O981" s="1097">
        <v>251874</v>
      </c>
      <c r="P981" s="1097">
        <v>196776</v>
      </c>
      <c r="Q981" s="1097">
        <v>314842</v>
      </c>
      <c r="R981" s="1097">
        <v>223013</v>
      </c>
      <c r="S981" s="1097">
        <v>356821</v>
      </c>
      <c r="T981" s="1097">
        <v>249250</v>
      </c>
      <c r="U981" s="1097">
        <v>398800</v>
      </c>
    </row>
    <row r="982" spans="1:21" ht="22.5" customHeight="1">
      <c r="A982" s="1092">
        <v>6</v>
      </c>
      <c r="B982" s="1093" t="s">
        <v>435</v>
      </c>
      <c r="C982" s="1094" t="s">
        <v>457</v>
      </c>
      <c r="D982" s="1094" t="s">
        <v>685</v>
      </c>
      <c r="E982" s="1095" t="s">
        <v>468</v>
      </c>
      <c r="F982">
        <v>1</v>
      </c>
      <c r="G982" s="1096" t="s">
        <v>240</v>
      </c>
      <c r="H982" s="1097">
        <v>72707</v>
      </c>
      <c r="I982" s="1097">
        <v>127237</v>
      </c>
      <c r="J982" s="1097">
        <v>95955</v>
      </c>
      <c r="K982" s="1097">
        <v>167921</v>
      </c>
      <c r="L982" s="1097">
        <v>115229</v>
      </c>
      <c r="M982" s="1097">
        <v>201651</v>
      </c>
      <c r="N982" s="1097">
        <v>139194</v>
      </c>
      <c r="O982" s="1097">
        <v>243589</v>
      </c>
      <c r="P982" s="1097">
        <v>164221</v>
      </c>
      <c r="Q982" s="1097">
        <v>287386</v>
      </c>
      <c r="R982" s="1097">
        <v>179550</v>
      </c>
      <c r="S982" s="1097">
        <v>314212</v>
      </c>
      <c r="T982" s="1097">
        <v>193249</v>
      </c>
      <c r="U982" s="1097">
        <v>338186</v>
      </c>
    </row>
    <row r="983" spans="1:21" ht="21.95" customHeight="1">
      <c r="A983" s="1092">
        <v>6</v>
      </c>
      <c r="B983" s="1093" t="s">
        <v>435</v>
      </c>
      <c r="C983" s="1094" t="s">
        <v>457</v>
      </c>
      <c r="D983" s="1094" t="s">
        <v>685</v>
      </c>
      <c r="E983" s="1095" t="s">
        <v>468</v>
      </c>
      <c r="F983">
        <v>2</v>
      </c>
      <c r="G983" s="1096" t="s">
        <v>31</v>
      </c>
      <c r="H983" s="1097">
        <v>68861</v>
      </c>
      <c r="I983" s="1097">
        <v>120507</v>
      </c>
      <c r="J983" s="1097">
        <v>91142</v>
      </c>
      <c r="K983" s="1097">
        <v>159498</v>
      </c>
      <c r="L983" s="1097">
        <v>109778</v>
      </c>
      <c r="M983" s="1097">
        <v>192112</v>
      </c>
      <c r="N983" s="1097">
        <v>133398</v>
      </c>
      <c r="O983" s="1097">
        <v>233446</v>
      </c>
      <c r="P983" s="1097">
        <v>158957</v>
      </c>
      <c r="Q983" s="1097">
        <v>278174</v>
      </c>
      <c r="R983" s="1097">
        <v>175421</v>
      </c>
      <c r="S983" s="1097">
        <v>306986</v>
      </c>
      <c r="T983" s="1097">
        <v>190924</v>
      </c>
      <c r="U983" s="1097">
        <v>334118</v>
      </c>
    </row>
    <row r="984" spans="1:21" ht="21.95" customHeight="1">
      <c r="A984" s="1092">
        <v>6</v>
      </c>
      <c r="B984" s="1093" t="s">
        <v>435</v>
      </c>
      <c r="C984" s="1094" t="s">
        <v>457</v>
      </c>
      <c r="D984" s="1094" t="s">
        <v>685</v>
      </c>
      <c r="E984" s="1095" t="s">
        <v>468</v>
      </c>
      <c r="F984">
        <v>3</v>
      </c>
      <c r="G984" s="1096" t="s">
        <v>58</v>
      </c>
      <c r="H984" s="1097">
        <v>55892</v>
      </c>
      <c r="I984" s="1097">
        <v>97811</v>
      </c>
      <c r="J984" s="1097">
        <v>77104</v>
      </c>
      <c r="K984" s="1097">
        <v>134933</v>
      </c>
      <c r="L984" s="1097">
        <v>97659</v>
      </c>
      <c r="M984" s="1097">
        <v>170903</v>
      </c>
      <c r="N984" s="1097">
        <v>127266</v>
      </c>
      <c r="O984" s="1097">
        <v>222716</v>
      </c>
      <c r="P984" s="1097">
        <v>158600</v>
      </c>
      <c r="Q984" s="1097">
        <v>277551</v>
      </c>
      <c r="R984" s="1097">
        <v>178412</v>
      </c>
      <c r="S984" s="1097">
        <v>312222</v>
      </c>
      <c r="T984" s="1097">
        <v>197914</v>
      </c>
      <c r="U984" s="1097">
        <v>346349</v>
      </c>
    </row>
    <row r="985" spans="1:21" ht="21.95" customHeight="1">
      <c r="A985" s="1092">
        <v>6</v>
      </c>
      <c r="B985" s="1093" t="s">
        <v>435</v>
      </c>
      <c r="C985" s="1094" t="s">
        <v>457</v>
      </c>
      <c r="D985" s="1094" t="s">
        <v>685</v>
      </c>
      <c r="E985" s="1095" t="s">
        <v>468</v>
      </c>
      <c r="F985">
        <v>4</v>
      </c>
      <c r="G985" s="1096" t="s">
        <v>33</v>
      </c>
      <c r="H985" s="1097">
        <v>65617</v>
      </c>
      <c r="I985" s="1097">
        <v>104987</v>
      </c>
      <c r="J985" s="1097">
        <v>91864</v>
      </c>
      <c r="K985" s="1097">
        <v>146982</v>
      </c>
      <c r="L985" s="1097">
        <v>118110</v>
      </c>
      <c r="M985" s="1097">
        <v>188977</v>
      </c>
      <c r="N985" s="1097">
        <v>157481</v>
      </c>
      <c r="O985" s="1097">
        <v>251969</v>
      </c>
      <c r="P985" s="1097">
        <v>196851</v>
      </c>
      <c r="Q985" s="1097">
        <v>314961</v>
      </c>
      <c r="R985" s="1097">
        <v>223097</v>
      </c>
      <c r="S985" s="1097">
        <v>356956</v>
      </c>
      <c r="T985" s="1097">
        <v>249344</v>
      </c>
      <c r="U985" s="1097">
        <v>398951</v>
      </c>
    </row>
    <row r="986" spans="1:21" ht="22.5" customHeight="1">
      <c r="A986" s="1092">
        <v>6</v>
      </c>
      <c r="B986" s="1093" t="s">
        <v>435</v>
      </c>
      <c r="C986" s="1094" t="s">
        <v>457</v>
      </c>
      <c r="D986" s="1094" t="s">
        <v>685</v>
      </c>
      <c r="E986" s="1095" t="s">
        <v>469</v>
      </c>
      <c r="F986">
        <v>1</v>
      </c>
      <c r="G986" s="1096" t="s">
        <v>240</v>
      </c>
      <c r="H986" s="1097">
        <v>72707</v>
      </c>
      <c r="I986" s="1097">
        <v>127237</v>
      </c>
      <c r="J986" s="1097">
        <v>95955</v>
      </c>
      <c r="K986" s="1097">
        <v>167921</v>
      </c>
      <c r="L986" s="1097">
        <v>115229</v>
      </c>
      <c r="M986" s="1097">
        <v>201651</v>
      </c>
      <c r="N986" s="1097">
        <v>139194</v>
      </c>
      <c r="O986" s="1097">
        <v>243589</v>
      </c>
      <c r="P986" s="1097">
        <v>164221</v>
      </c>
      <c r="Q986" s="1097">
        <v>287386</v>
      </c>
      <c r="R986" s="1097">
        <v>179550</v>
      </c>
      <c r="S986" s="1097">
        <v>314212</v>
      </c>
      <c r="T986" s="1097">
        <v>193249</v>
      </c>
      <c r="U986" s="1097">
        <v>338186</v>
      </c>
    </row>
    <row r="987" spans="1:21" ht="21.95" customHeight="1">
      <c r="A987" s="1092">
        <v>6</v>
      </c>
      <c r="B987" s="1093" t="s">
        <v>435</v>
      </c>
      <c r="C987" s="1094" t="s">
        <v>457</v>
      </c>
      <c r="D987" s="1094" t="s">
        <v>685</v>
      </c>
      <c r="E987" s="1095" t="s">
        <v>469</v>
      </c>
      <c r="F987">
        <v>2</v>
      </c>
      <c r="G987" s="1096" t="s">
        <v>31</v>
      </c>
      <c r="H987" s="1097">
        <v>68861</v>
      </c>
      <c r="I987" s="1097">
        <v>120507</v>
      </c>
      <c r="J987" s="1097">
        <v>91142</v>
      </c>
      <c r="K987" s="1097">
        <v>159498</v>
      </c>
      <c r="L987" s="1097">
        <v>109778</v>
      </c>
      <c r="M987" s="1097">
        <v>192112</v>
      </c>
      <c r="N987" s="1097">
        <v>133398</v>
      </c>
      <c r="O987" s="1097">
        <v>233446</v>
      </c>
      <c r="P987" s="1097">
        <v>158957</v>
      </c>
      <c r="Q987" s="1097">
        <v>278174</v>
      </c>
      <c r="R987" s="1097">
        <v>175421</v>
      </c>
      <c r="S987" s="1097">
        <v>306986</v>
      </c>
      <c r="T987" s="1097">
        <v>190924</v>
      </c>
      <c r="U987" s="1097">
        <v>334118</v>
      </c>
    </row>
    <row r="988" spans="1:21" ht="21.95" customHeight="1">
      <c r="A988" s="1092">
        <v>6</v>
      </c>
      <c r="B988" s="1093" t="s">
        <v>435</v>
      </c>
      <c r="C988" s="1094" t="s">
        <v>457</v>
      </c>
      <c r="D988" s="1094" t="s">
        <v>685</v>
      </c>
      <c r="E988" s="1095" t="s">
        <v>469</v>
      </c>
      <c r="F988">
        <v>3</v>
      </c>
      <c r="G988" s="1096" t="s">
        <v>58</v>
      </c>
      <c r="H988" s="1097">
        <v>55892</v>
      </c>
      <c r="I988" s="1097">
        <v>97811</v>
      </c>
      <c r="J988" s="1097">
        <v>77104</v>
      </c>
      <c r="K988" s="1097">
        <v>134933</v>
      </c>
      <c r="L988" s="1097">
        <v>97659</v>
      </c>
      <c r="M988" s="1097">
        <v>170903</v>
      </c>
      <c r="N988" s="1097">
        <v>127266</v>
      </c>
      <c r="O988" s="1097">
        <v>222716</v>
      </c>
      <c r="P988" s="1097">
        <v>158600</v>
      </c>
      <c r="Q988" s="1097">
        <v>277551</v>
      </c>
      <c r="R988" s="1097">
        <v>178412</v>
      </c>
      <c r="S988" s="1097">
        <v>312222</v>
      </c>
      <c r="T988" s="1097">
        <v>197914</v>
      </c>
      <c r="U988" s="1097">
        <v>346349</v>
      </c>
    </row>
    <row r="989" spans="1:21" ht="21.95" customHeight="1">
      <c r="A989" s="1092">
        <v>6</v>
      </c>
      <c r="B989" s="1093" t="s">
        <v>435</v>
      </c>
      <c r="C989" s="1094" t="s">
        <v>457</v>
      </c>
      <c r="D989" s="1094" t="s">
        <v>685</v>
      </c>
      <c r="E989" s="1095" t="s">
        <v>469</v>
      </c>
      <c r="F989">
        <v>4</v>
      </c>
      <c r="G989" s="1096" t="s">
        <v>33</v>
      </c>
      <c r="H989" s="1097">
        <v>65617</v>
      </c>
      <c r="I989" s="1097">
        <v>104987</v>
      </c>
      <c r="J989" s="1097">
        <v>91864</v>
      </c>
      <c r="K989" s="1097">
        <v>146982</v>
      </c>
      <c r="L989" s="1097">
        <v>118110</v>
      </c>
      <c r="M989" s="1097">
        <v>188977</v>
      </c>
      <c r="N989" s="1097">
        <v>157481</v>
      </c>
      <c r="O989" s="1097">
        <v>251969</v>
      </c>
      <c r="P989" s="1097">
        <v>196851</v>
      </c>
      <c r="Q989" s="1097">
        <v>314961</v>
      </c>
      <c r="R989" s="1097">
        <v>223097</v>
      </c>
      <c r="S989" s="1097">
        <v>356956</v>
      </c>
      <c r="T989" s="1097">
        <v>249344</v>
      </c>
      <c r="U989" s="1097">
        <v>398951</v>
      </c>
    </row>
    <row r="990" spans="1:21" ht="22.5" customHeight="1">
      <c r="A990" s="1092">
        <v>6</v>
      </c>
      <c r="B990" s="1093" t="s">
        <v>435</v>
      </c>
      <c r="C990" s="1094" t="s">
        <v>457</v>
      </c>
      <c r="D990" s="1094" t="s">
        <v>685</v>
      </c>
      <c r="E990" s="1095" t="s">
        <v>470</v>
      </c>
      <c r="F990">
        <v>1</v>
      </c>
      <c r="G990" s="1096" t="s">
        <v>240</v>
      </c>
      <c r="H990" s="1097">
        <v>74352</v>
      </c>
      <c r="I990" s="1097">
        <v>130116</v>
      </c>
      <c r="J990" s="1097">
        <v>98155</v>
      </c>
      <c r="K990" s="1097">
        <v>171771</v>
      </c>
      <c r="L990" s="1097">
        <v>117917</v>
      </c>
      <c r="M990" s="1097">
        <v>206354</v>
      </c>
      <c r="N990" s="1097">
        <v>142518</v>
      </c>
      <c r="O990" s="1097">
        <v>249407</v>
      </c>
      <c r="P990" s="1097">
        <v>168159</v>
      </c>
      <c r="Q990" s="1097">
        <v>294278</v>
      </c>
      <c r="R990" s="1097">
        <v>183859</v>
      </c>
      <c r="S990" s="1097">
        <v>321754</v>
      </c>
      <c r="T990" s="1097">
        <v>197893</v>
      </c>
      <c r="U990" s="1097">
        <v>346312</v>
      </c>
    </row>
    <row r="991" spans="1:21" ht="21.95" customHeight="1">
      <c r="A991" s="1092">
        <v>6</v>
      </c>
      <c r="B991" s="1093" t="s">
        <v>435</v>
      </c>
      <c r="C991" s="1094" t="s">
        <v>457</v>
      </c>
      <c r="D991" s="1094" t="s">
        <v>685</v>
      </c>
      <c r="E991" s="1095" t="s">
        <v>470</v>
      </c>
      <c r="F991">
        <v>2</v>
      </c>
      <c r="G991" s="1096" t="s">
        <v>31</v>
      </c>
      <c r="H991" s="1097">
        <v>70381</v>
      </c>
      <c r="I991" s="1097">
        <v>123166</v>
      </c>
      <c r="J991" s="1097">
        <v>93185</v>
      </c>
      <c r="K991" s="1097">
        <v>163073</v>
      </c>
      <c r="L991" s="1097">
        <v>112288</v>
      </c>
      <c r="M991" s="1097">
        <v>196504</v>
      </c>
      <c r="N991" s="1097">
        <v>136533</v>
      </c>
      <c r="O991" s="1097">
        <v>238933</v>
      </c>
      <c r="P991" s="1097">
        <v>162723</v>
      </c>
      <c r="Q991" s="1097">
        <v>284765</v>
      </c>
      <c r="R991" s="1097">
        <v>179595</v>
      </c>
      <c r="S991" s="1097">
        <v>314292</v>
      </c>
      <c r="T991" s="1097">
        <v>195492</v>
      </c>
      <c r="U991" s="1097">
        <v>342111</v>
      </c>
    </row>
    <row r="992" spans="1:21" ht="21.95" customHeight="1">
      <c r="A992" s="1092">
        <v>6</v>
      </c>
      <c r="B992" s="1093" t="s">
        <v>435</v>
      </c>
      <c r="C992" s="1094" t="s">
        <v>457</v>
      </c>
      <c r="D992" s="1094" t="s">
        <v>685</v>
      </c>
      <c r="E992" s="1095" t="s">
        <v>470</v>
      </c>
      <c r="F992">
        <v>3</v>
      </c>
      <c r="G992" s="1096" t="s">
        <v>58</v>
      </c>
      <c r="H992" s="1097">
        <v>57065</v>
      </c>
      <c r="I992" s="1097">
        <v>99864</v>
      </c>
      <c r="J992" s="1097">
        <v>78709</v>
      </c>
      <c r="K992" s="1097">
        <v>137741</v>
      </c>
      <c r="L992" s="1097">
        <v>99674</v>
      </c>
      <c r="M992" s="1097">
        <v>174429</v>
      </c>
      <c r="N992" s="1097">
        <v>129857</v>
      </c>
      <c r="O992" s="1097">
        <v>227250</v>
      </c>
      <c r="P992" s="1097">
        <v>161823</v>
      </c>
      <c r="Q992" s="1097">
        <v>283191</v>
      </c>
      <c r="R992" s="1097">
        <v>182021</v>
      </c>
      <c r="S992" s="1097">
        <v>318537</v>
      </c>
      <c r="T992" s="1097">
        <v>201899</v>
      </c>
      <c r="U992" s="1097">
        <v>353323</v>
      </c>
    </row>
    <row r="993" spans="1:21" ht="21.95" customHeight="1">
      <c r="A993" s="1092">
        <v>6</v>
      </c>
      <c r="B993" s="1093" t="s">
        <v>435</v>
      </c>
      <c r="C993" s="1094" t="s">
        <v>457</v>
      </c>
      <c r="D993" s="1094" t="s">
        <v>685</v>
      </c>
      <c r="E993" s="1095" t="s">
        <v>470</v>
      </c>
      <c r="F993">
        <v>4</v>
      </c>
      <c r="G993" s="1096" t="s">
        <v>33</v>
      </c>
      <c r="H993" s="1097">
        <v>67150</v>
      </c>
      <c r="I993" s="1097">
        <v>107441</v>
      </c>
      <c r="J993" s="1097">
        <v>94011</v>
      </c>
      <c r="K993" s="1097">
        <v>150417</v>
      </c>
      <c r="L993" s="1097">
        <v>120871</v>
      </c>
      <c r="M993" s="1097">
        <v>193393</v>
      </c>
      <c r="N993" s="1097">
        <v>161161</v>
      </c>
      <c r="O993" s="1097">
        <v>257858</v>
      </c>
      <c r="P993" s="1097">
        <v>201451</v>
      </c>
      <c r="Q993" s="1097">
        <v>322322</v>
      </c>
      <c r="R993" s="1097">
        <v>228312</v>
      </c>
      <c r="S993" s="1097">
        <v>365299</v>
      </c>
      <c r="T993" s="1097">
        <v>255172</v>
      </c>
      <c r="U993" s="1097">
        <v>408275</v>
      </c>
    </row>
    <row r="994" spans="1:21" ht="22.5" customHeight="1">
      <c r="A994" s="1092">
        <v>6</v>
      </c>
      <c r="B994" s="1093" t="s">
        <v>435</v>
      </c>
      <c r="C994" s="1094" t="s">
        <v>471</v>
      </c>
      <c r="D994" s="1094" t="s">
        <v>686</v>
      </c>
      <c r="E994" s="1095" t="s">
        <v>472</v>
      </c>
      <c r="F994">
        <v>1</v>
      </c>
      <c r="G994" s="1096" t="s">
        <v>240</v>
      </c>
      <c r="H994" s="1097">
        <v>74274</v>
      </c>
      <c r="I994" s="1097">
        <v>129979</v>
      </c>
      <c r="J994" s="1097">
        <v>97899</v>
      </c>
      <c r="K994" s="1097">
        <v>171323</v>
      </c>
      <c r="L994" s="1097">
        <v>117367</v>
      </c>
      <c r="M994" s="1097">
        <v>205391</v>
      </c>
      <c r="N994" s="1097">
        <v>141437</v>
      </c>
      <c r="O994" s="1097">
        <v>247515</v>
      </c>
      <c r="P994" s="1097">
        <v>166798</v>
      </c>
      <c r="Q994" s="1097">
        <v>291896</v>
      </c>
      <c r="R994" s="1097">
        <v>182351</v>
      </c>
      <c r="S994" s="1097">
        <v>319114</v>
      </c>
      <c r="T994" s="1097">
        <v>196241</v>
      </c>
      <c r="U994" s="1097">
        <v>343422</v>
      </c>
    </row>
    <row r="995" spans="1:21" ht="21.95" customHeight="1">
      <c r="A995" s="1092">
        <v>6</v>
      </c>
      <c r="B995" s="1093" t="s">
        <v>435</v>
      </c>
      <c r="C995" s="1094" t="s">
        <v>471</v>
      </c>
      <c r="D995" s="1094" t="s">
        <v>686</v>
      </c>
      <c r="E995" s="1095" t="s">
        <v>472</v>
      </c>
      <c r="F995">
        <v>2</v>
      </c>
      <c r="G995" s="1096" t="s">
        <v>31</v>
      </c>
      <c r="H995" s="1097">
        <v>70511</v>
      </c>
      <c r="I995" s="1097">
        <v>123395</v>
      </c>
      <c r="J995" s="1097">
        <v>93190</v>
      </c>
      <c r="K995" s="1097">
        <v>163083</v>
      </c>
      <c r="L995" s="1097">
        <v>112034</v>
      </c>
      <c r="M995" s="1097">
        <v>196059</v>
      </c>
      <c r="N995" s="1097">
        <v>135767</v>
      </c>
      <c r="O995" s="1097">
        <v>237592</v>
      </c>
      <c r="P995" s="1097">
        <v>161648</v>
      </c>
      <c r="Q995" s="1097">
        <v>282884</v>
      </c>
      <c r="R995" s="1097">
        <v>178311</v>
      </c>
      <c r="S995" s="1097">
        <v>312045</v>
      </c>
      <c r="T995" s="1097">
        <v>193967</v>
      </c>
      <c r="U995" s="1097">
        <v>339442</v>
      </c>
    </row>
    <row r="996" spans="1:21" ht="21.95" customHeight="1">
      <c r="A996" s="1092">
        <v>6</v>
      </c>
      <c r="B996" s="1093" t="s">
        <v>435</v>
      </c>
      <c r="C996" s="1094" t="s">
        <v>471</v>
      </c>
      <c r="D996" s="1094" t="s">
        <v>686</v>
      </c>
      <c r="E996" s="1095" t="s">
        <v>472</v>
      </c>
      <c r="F996">
        <v>3</v>
      </c>
      <c r="G996" s="1096" t="s">
        <v>58</v>
      </c>
      <c r="H996" s="1097">
        <v>57495</v>
      </c>
      <c r="I996" s="1097">
        <v>100616</v>
      </c>
      <c r="J996" s="1097">
        <v>79373</v>
      </c>
      <c r="K996" s="1097">
        <v>138903</v>
      </c>
      <c r="L996" s="1097">
        <v>100608</v>
      </c>
      <c r="M996" s="1097">
        <v>176064</v>
      </c>
      <c r="N996" s="1097">
        <v>131263</v>
      </c>
      <c r="O996" s="1097">
        <v>229710</v>
      </c>
      <c r="P996" s="1097">
        <v>163607</v>
      </c>
      <c r="Q996" s="1097">
        <v>286312</v>
      </c>
      <c r="R996" s="1097">
        <v>184115</v>
      </c>
      <c r="S996" s="1097">
        <v>322201</v>
      </c>
      <c r="T996" s="1097">
        <v>204320</v>
      </c>
      <c r="U996" s="1097">
        <v>357560</v>
      </c>
    </row>
    <row r="997" spans="1:21" ht="21.95" customHeight="1">
      <c r="A997" s="1092">
        <v>6</v>
      </c>
      <c r="B997" s="1093" t="s">
        <v>435</v>
      </c>
      <c r="C997" s="1094" t="s">
        <v>471</v>
      </c>
      <c r="D997" s="1094" t="s">
        <v>686</v>
      </c>
      <c r="E997" s="1095" t="s">
        <v>472</v>
      </c>
      <c r="F997">
        <v>4</v>
      </c>
      <c r="G997" s="1096" t="s">
        <v>33</v>
      </c>
      <c r="H997" s="1097">
        <v>66820</v>
      </c>
      <c r="I997" s="1097">
        <v>106912</v>
      </c>
      <c r="J997" s="1097">
        <v>93548</v>
      </c>
      <c r="K997" s="1097">
        <v>149676</v>
      </c>
      <c r="L997" s="1097">
        <v>120276</v>
      </c>
      <c r="M997" s="1097">
        <v>192441</v>
      </c>
      <c r="N997" s="1097">
        <v>160367</v>
      </c>
      <c r="O997" s="1097">
        <v>256588</v>
      </c>
      <c r="P997" s="1097">
        <v>200459</v>
      </c>
      <c r="Q997" s="1097">
        <v>320735</v>
      </c>
      <c r="R997" s="1097">
        <v>227187</v>
      </c>
      <c r="S997" s="1097">
        <v>363499</v>
      </c>
      <c r="T997" s="1097">
        <v>253915</v>
      </c>
      <c r="U997" s="1097">
        <v>406264</v>
      </c>
    </row>
    <row r="998" spans="1:21" ht="22.5" customHeight="1">
      <c r="A998" s="1092">
        <v>6</v>
      </c>
      <c r="B998" s="1093" t="s">
        <v>435</v>
      </c>
      <c r="C998" s="1094" t="s">
        <v>471</v>
      </c>
      <c r="D998" s="1094" t="s">
        <v>686</v>
      </c>
      <c r="E998" s="1095" t="s">
        <v>473</v>
      </c>
      <c r="F998">
        <v>1</v>
      </c>
      <c r="G998" s="1096" t="s">
        <v>240</v>
      </c>
      <c r="H998" s="1097">
        <v>73725</v>
      </c>
      <c r="I998" s="1097">
        <v>129019</v>
      </c>
      <c r="J998" s="1097">
        <v>97228</v>
      </c>
      <c r="K998" s="1097">
        <v>170149</v>
      </c>
      <c r="L998" s="1097">
        <v>116645</v>
      </c>
      <c r="M998" s="1097">
        <v>204128</v>
      </c>
      <c r="N998" s="1097">
        <v>140709</v>
      </c>
      <c r="O998" s="1097">
        <v>246240</v>
      </c>
      <c r="P998" s="1097">
        <v>165968</v>
      </c>
      <c r="Q998" s="1097">
        <v>290444</v>
      </c>
      <c r="R998" s="1097">
        <v>181451</v>
      </c>
      <c r="S998" s="1097">
        <v>317540</v>
      </c>
      <c r="T998" s="1097">
        <v>195282</v>
      </c>
      <c r="U998" s="1097">
        <v>341744</v>
      </c>
    </row>
    <row r="999" spans="1:21" ht="21.95" customHeight="1">
      <c r="A999" s="1092">
        <v>6</v>
      </c>
      <c r="B999" s="1093" t="s">
        <v>435</v>
      </c>
      <c r="C999" s="1094" t="s">
        <v>471</v>
      </c>
      <c r="D999" s="1094" t="s">
        <v>686</v>
      </c>
      <c r="E999" s="1095" t="s">
        <v>473</v>
      </c>
      <c r="F999">
        <v>2</v>
      </c>
      <c r="G999" s="1096" t="s">
        <v>31</v>
      </c>
      <c r="H999" s="1097">
        <v>69921</v>
      </c>
      <c r="I999" s="1097">
        <v>122362</v>
      </c>
      <c r="J999" s="1097">
        <v>92467</v>
      </c>
      <c r="K999" s="1097">
        <v>161817</v>
      </c>
      <c r="L999" s="1097">
        <v>111253</v>
      </c>
      <c r="M999" s="1097">
        <v>194692</v>
      </c>
      <c r="N999" s="1097">
        <v>134976</v>
      </c>
      <c r="O999" s="1097">
        <v>236208</v>
      </c>
      <c r="P999" s="1097">
        <v>160761</v>
      </c>
      <c r="Q999" s="1097">
        <v>281332</v>
      </c>
      <c r="R999" s="1097">
        <v>177367</v>
      </c>
      <c r="S999" s="1097">
        <v>310392</v>
      </c>
      <c r="T999" s="1097">
        <v>192983</v>
      </c>
      <c r="U999" s="1097">
        <v>337720</v>
      </c>
    </row>
    <row r="1000" spans="1:21" ht="21.95" customHeight="1">
      <c r="A1000" s="1092">
        <v>6</v>
      </c>
      <c r="B1000" s="1093" t="s">
        <v>435</v>
      </c>
      <c r="C1000" s="1094" t="s">
        <v>471</v>
      </c>
      <c r="D1000" s="1094" t="s">
        <v>686</v>
      </c>
      <c r="E1000" s="1095" t="s">
        <v>473</v>
      </c>
      <c r="F1000">
        <v>3</v>
      </c>
      <c r="G1000" s="1096" t="s">
        <v>58</v>
      </c>
      <c r="H1000" s="1097">
        <v>56904</v>
      </c>
      <c r="I1000" s="1097">
        <v>99582</v>
      </c>
      <c r="J1000" s="1097">
        <v>78534</v>
      </c>
      <c r="K1000" s="1097">
        <v>137434</v>
      </c>
      <c r="L1000" s="1097">
        <v>99512</v>
      </c>
      <c r="M1000" s="1097">
        <v>174146</v>
      </c>
      <c r="N1000" s="1097">
        <v>129769</v>
      </c>
      <c r="O1000" s="1097">
        <v>227096</v>
      </c>
      <c r="P1000" s="1097">
        <v>161735</v>
      </c>
      <c r="Q1000" s="1097">
        <v>283036</v>
      </c>
      <c r="R1000" s="1097">
        <v>181979</v>
      </c>
      <c r="S1000" s="1097">
        <v>318464</v>
      </c>
      <c r="T1000" s="1097">
        <v>201916</v>
      </c>
      <c r="U1000" s="1097">
        <v>353354</v>
      </c>
    </row>
    <row r="1001" spans="1:21" ht="21.95" customHeight="1">
      <c r="A1001" s="1092">
        <v>6</v>
      </c>
      <c r="B1001" s="1093" t="s">
        <v>435</v>
      </c>
      <c r="C1001" s="1094" t="s">
        <v>471</v>
      </c>
      <c r="D1001" s="1094" t="s">
        <v>686</v>
      </c>
      <c r="E1001" s="1095" t="s">
        <v>473</v>
      </c>
      <c r="F1001">
        <v>4</v>
      </c>
      <c r="G1001" s="1096" t="s">
        <v>33</v>
      </c>
      <c r="H1001" s="1097">
        <v>66415</v>
      </c>
      <c r="I1001" s="1097">
        <v>106263</v>
      </c>
      <c r="J1001" s="1097">
        <v>92981</v>
      </c>
      <c r="K1001" s="1097">
        <v>148769</v>
      </c>
      <c r="L1001" s="1097">
        <v>119546</v>
      </c>
      <c r="M1001" s="1097">
        <v>191274</v>
      </c>
      <c r="N1001" s="1097">
        <v>159395</v>
      </c>
      <c r="O1001" s="1097">
        <v>255032</v>
      </c>
      <c r="P1001" s="1097">
        <v>199244</v>
      </c>
      <c r="Q1001" s="1097">
        <v>318790</v>
      </c>
      <c r="R1001" s="1097">
        <v>225810</v>
      </c>
      <c r="S1001" s="1097">
        <v>361296</v>
      </c>
      <c r="T1001" s="1097">
        <v>252376</v>
      </c>
      <c r="U1001" s="1097">
        <v>403801</v>
      </c>
    </row>
    <row r="1002" spans="1:21" ht="22.5" customHeight="1">
      <c r="A1002" s="1092">
        <v>6</v>
      </c>
      <c r="B1002" s="1093" t="s">
        <v>435</v>
      </c>
      <c r="C1002" s="1094" t="s">
        <v>471</v>
      </c>
      <c r="D1002" s="1094" t="s">
        <v>686</v>
      </c>
      <c r="E1002" s="1095" t="s">
        <v>474</v>
      </c>
      <c r="F1002">
        <v>1</v>
      </c>
      <c r="G1002" s="1096" t="s">
        <v>240</v>
      </c>
      <c r="H1002" s="1097">
        <v>71375</v>
      </c>
      <c r="I1002" s="1097">
        <v>124906</v>
      </c>
      <c r="J1002" s="1097">
        <v>94032</v>
      </c>
      <c r="K1002" s="1097">
        <v>164556</v>
      </c>
      <c r="L1002" s="1097">
        <v>112656</v>
      </c>
      <c r="M1002" s="1097">
        <v>197149</v>
      </c>
      <c r="N1002" s="1097">
        <v>135634</v>
      </c>
      <c r="O1002" s="1097">
        <v>237360</v>
      </c>
      <c r="P1002" s="1097">
        <v>159928</v>
      </c>
      <c r="Q1002" s="1097">
        <v>279874</v>
      </c>
      <c r="R1002" s="1097">
        <v>174835</v>
      </c>
      <c r="S1002" s="1097">
        <v>305961</v>
      </c>
      <c r="T1002" s="1097">
        <v>188144</v>
      </c>
      <c r="U1002" s="1097">
        <v>329252</v>
      </c>
    </row>
    <row r="1003" spans="1:21" ht="21.95" customHeight="1">
      <c r="A1003" s="1092">
        <v>6</v>
      </c>
      <c r="B1003" s="1093" t="s">
        <v>435</v>
      </c>
      <c r="C1003" s="1094" t="s">
        <v>471</v>
      </c>
      <c r="D1003" s="1094" t="s">
        <v>686</v>
      </c>
      <c r="E1003" s="1095" t="s">
        <v>474</v>
      </c>
      <c r="F1003">
        <v>2</v>
      </c>
      <c r="G1003" s="1096" t="s">
        <v>31</v>
      </c>
      <c r="H1003" s="1097">
        <v>67822</v>
      </c>
      <c r="I1003" s="1097">
        <v>118688</v>
      </c>
      <c r="J1003" s="1097">
        <v>89584</v>
      </c>
      <c r="K1003" s="1097">
        <v>156773</v>
      </c>
      <c r="L1003" s="1097">
        <v>107620</v>
      </c>
      <c r="M1003" s="1097">
        <v>188335</v>
      </c>
      <c r="N1003" s="1097">
        <v>130279</v>
      </c>
      <c r="O1003" s="1097">
        <v>227988</v>
      </c>
      <c r="P1003" s="1097">
        <v>155065</v>
      </c>
      <c r="Q1003" s="1097">
        <v>271363</v>
      </c>
      <c r="R1003" s="1097">
        <v>171020</v>
      </c>
      <c r="S1003" s="1097">
        <v>299285</v>
      </c>
      <c r="T1003" s="1097">
        <v>185996</v>
      </c>
      <c r="U1003" s="1097">
        <v>325493</v>
      </c>
    </row>
    <row r="1004" spans="1:21" ht="21.95" customHeight="1">
      <c r="A1004" s="1092">
        <v>6</v>
      </c>
      <c r="B1004" s="1093" t="s">
        <v>435</v>
      </c>
      <c r="C1004" s="1094" t="s">
        <v>471</v>
      </c>
      <c r="D1004" s="1094" t="s">
        <v>686</v>
      </c>
      <c r="E1004" s="1095" t="s">
        <v>474</v>
      </c>
      <c r="F1004">
        <v>3</v>
      </c>
      <c r="G1004" s="1096" t="s">
        <v>58</v>
      </c>
      <c r="H1004" s="1097">
        <v>55400</v>
      </c>
      <c r="I1004" s="1097">
        <v>96950</v>
      </c>
      <c r="J1004" s="1097">
        <v>76502</v>
      </c>
      <c r="K1004" s="1097">
        <v>133879</v>
      </c>
      <c r="L1004" s="1097">
        <v>96997</v>
      </c>
      <c r="M1004" s="1097">
        <v>169745</v>
      </c>
      <c r="N1004" s="1097">
        <v>126608</v>
      </c>
      <c r="O1004" s="1097">
        <v>221564</v>
      </c>
      <c r="P1004" s="1097">
        <v>157814</v>
      </c>
      <c r="Q1004" s="1097">
        <v>276175</v>
      </c>
      <c r="R1004" s="1097">
        <v>177623</v>
      </c>
      <c r="S1004" s="1097">
        <v>310840</v>
      </c>
      <c r="T1004" s="1097">
        <v>197145</v>
      </c>
      <c r="U1004" s="1097">
        <v>345003</v>
      </c>
    </row>
    <row r="1005" spans="1:21" ht="21.95" customHeight="1">
      <c r="A1005" s="1092">
        <v>6</v>
      </c>
      <c r="B1005" s="1093" t="s">
        <v>435</v>
      </c>
      <c r="C1005" s="1094" t="s">
        <v>471</v>
      </c>
      <c r="D1005" s="1094" t="s">
        <v>686</v>
      </c>
      <c r="E1005" s="1095" t="s">
        <v>474</v>
      </c>
      <c r="F1005">
        <v>4</v>
      </c>
      <c r="G1005" s="1096" t="s">
        <v>33</v>
      </c>
      <c r="H1005" s="1097">
        <v>64133</v>
      </c>
      <c r="I1005" s="1097">
        <v>102613</v>
      </c>
      <c r="J1005" s="1097">
        <v>89786</v>
      </c>
      <c r="K1005" s="1097">
        <v>143658</v>
      </c>
      <c r="L1005" s="1097">
        <v>115439</v>
      </c>
      <c r="M1005" s="1097">
        <v>184703</v>
      </c>
      <c r="N1005" s="1097">
        <v>153919</v>
      </c>
      <c r="O1005" s="1097">
        <v>246270</v>
      </c>
      <c r="P1005" s="1097">
        <v>192399</v>
      </c>
      <c r="Q1005" s="1097">
        <v>307838</v>
      </c>
      <c r="R1005" s="1097">
        <v>218052</v>
      </c>
      <c r="S1005" s="1097">
        <v>348883</v>
      </c>
      <c r="T1005" s="1097">
        <v>243705</v>
      </c>
      <c r="U1005" s="1097">
        <v>389928</v>
      </c>
    </row>
    <row r="1006" spans="1:21" ht="22.5" customHeight="1">
      <c r="A1006" s="1092">
        <v>6</v>
      </c>
      <c r="B1006" s="1093" t="s">
        <v>435</v>
      </c>
      <c r="C1006" s="1094" t="s">
        <v>471</v>
      </c>
      <c r="D1006" s="1094" t="s">
        <v>686</v>
      </c>
      <c r="E1006" s="1095" t="s">
        <v>475</v>
      </c>
      <c r="F1006">
        <v>1</v>
      </c>
      <c r="G1006" s="1096" t="s">
        <v>240</v>
      </c>
      <c r="H1006" s="1097">
        <v>74822</v>
      </c>
      <c r="I1006" s="1097">
        <v>130939</v>
      </c>
      <c r="J1006" s="1097">
        <v>98570</v>
      </c>
      <c r="K1006" s="1097">
        <v>172498</v>
      </c>
      <c r="L1006" s="1097">
        <v>118088</v>
      </c>
      <c r="M1006" s="1097">
        <v>206655</v>
      </c>
      <c r="N1006" s="1097">
        <v>142165</v>
      </c>
      <c r="O1006" s="1097">
        <v>248789</v>
      </c>
      <c r="P1006" s="1097">
        <v>167627</v>
      </c>
      <c r="Q1006" s="1097">
        <v>293347</v>
      </c>
      <c r="R1006" s="1097">
        <v>183251</v>
      </c>
      <c r="S1006" s="1097">
        <v>320689</v>
      </c>
      <c r="T1006" s="1097">
        <v>197200</v>
      </c>
      <c r="U1006" s="1097">
        <v>345100</v>
      </c>
    </row>
    <row r="1007" spans="1:21" ht="21.95" customHeight="1">
      <c r="A1007" s="1092">
        <v>6</v>
      </c>
      <c r="B1007" s="1093" t="s">
        <v>435</v>
      </c>
      <c r="C1007" s="1094" t="s">
        <v>471</v>
      </c>
      <c r="D1007" s="1094" t="s">
        <v>686</v>
      </c>
      <c r="E1007" s="1095" t="s">
        <v>475</v>
      </c>
      <c r="F1007">
        <v>2</v>
      </c>
      <c r="G1007" s="1096" t="s">
        <v>31</v>
      </c>
      <c r="H1007" s="1097">
        <v>71102</v>
      </c>
      <c r="I1007" s="1097">
        <v>124428</v>
      </c>
      <c r="J1007" s="1097">
        <v>93913</v>
      </c>
      <c r="K1007" s="1097">
        <v>164349</v>
      </c>
      <c r="L1007" s="1097">
        <v>112815</v>
      </c>
      <c r="M1007" s="1097">
        <v>197426</v>
      </c>
      <c r="N1007" s="1097">
        <v>136558</v>
      </c>
      <c r="O1007" s="1097">
        <v>238976</v>
      </c>
      <c r="P1007" s="1097">
        <v>162535</v>
      </c>
      <c r="Q1007" s="1097">
        <v>284435</v>
      </c>
      <c r="R1007" s="1097">
        <v>179256</v>
      </c>
      <c r="S1007" s="1097">
        <v>313698</v>
      </c>
      <c r="T1007" s="1097">
        <v>194951</v>
      </c>
      <c r="U1007" s="1097">
        <v>341164</v>
      </c>
    </row>
    <row r="1008" spans="1:21" ht="21.95" customHeight="1">
      <c r="A1008" s="1092">
        <v>6</v>
      </c>
      <c r="B1008" s="1093" t="s">
        <v>435</v>
      </c>
      <c r="C1008" s="1094" t="s">
        <v>471</v>
      </c>
      <c r="D1008" s="1094" t="s">
        <v>686</v>
      </c>
      <c r="E1008" s="1095" t="s">
        <v>475</v>
      </c>
      <c r="F1008">
        <v>3</v>
      </c>
      <c r="G1008" s="1096" t="s">
        <v>58</v>
      </c>
      <c r="H1008" s="1097">
        <v>58086</v>
      </c>
      <c r="I1008" s="1097">
        <v>101651</v>
      </c>
      <c r="J1008" s="1097">
        <v>80213</v>
      </c>
      <c r="K1008" s="1097">
        <v>140373</v>
      </c>
      <c r="L1008" s="1097">
        <v>101704</v>
      </c>
      <c r="M1008" s="1097">
        <v>177982</v>
      </c>
      <c r="N1008" s="1097">
        <v>132756</v>
      </c>
      <c r="O1008" s="1097">
        <v>232323</v>
      </c>
      <c r="P1008" s="1097">
        <v>165479</v>
      </c>
      <c r="Q1008" s="1097">
        <v>289587</v>
      </c>
      <c r="R1008" s="1097">
        <v>186251</v>
      </c>
      <c r="S1008" s="1097">
        <v>325939</v>
      </c>
      <c r="T1008" s="1097">
        <v>206723</v>
      </c>
      <c r="U1008" s="1097">
        <v>361766</v>
      </c>
    </row>
    <row r="1009" spans="1:21" ht="21.95" customHeight="1">
      <c r="A1009" s="1092">
        <v>6</v>
      </c>
      <c r="B1009" s="1093" t="s">
        <v>435</v>
      </c>
      <c r="C1009" s="1094" t="s">
        <v>471</v>
      </c>
      <c r="D1009" s="1094" t="s">
        <v>686</v>
      </c>
      <c r="E1009" s="1095" t="s">
        <v>475</v>
      </c>
      <c r="F1009">
        <v>4</v>
      </c>
      <c r="G1009" s="1096" t="s">
        <v>33</v>
      </c>
      <c r="H1009" s="1097">
        <v>67225</v>
      </c>
      <c r="I1009" s="1097">
        <v>107560</v>
      </c>
      <c r="J1009" s="1097">
        <v>94115</v>
      </c>
      <c r="K1009" s="1097">
        <v>150584</v>
      </c>
      <c r="L1009" s="1097">
        <v>121005</v>
      </c>
      <c r="M1009" s="1097">
        <v>193607</v>
      </c>
      <c r="N1009" s="1097">
        <v>161340</v>
      </c>
      <c r="O1009" s="1097">
        <v>258143</v>
      </c>
      <c r="P1009" s="1097">
        <v>201674</v>
      </c>
      <c r="Q1009" s="1097">
        <v>322679</v>
      </c>
      <c r="R1009" s="1097">
        <v>228564</v>
      </c>
      <c r="S1009" s="1097">
        <v>365703</v>
      </c>
      <c r="T1009" s="1097">
        <v>255454</v>
      </c>
      <c r="U1009" s="1097">
        <v>408727</v>
      </c>
    </row>
    <row r="1010" spans="1:21" ht="22.5" customHeight="1">
      <c r="A1010" s="1092">
        <v>6</v>
      </c>
      <c r="B1010" s="1093" t="s">
        <v>435</v>
      </c>
      <c r="C1010" s="1094" t="s">
        <v>471</v>
      </c>
      <c r="D1010" s="1094" t="s">
        <v>686</v>
      </c>
      <c r="E1010" s="1095" t="s">
        <v>476</v>
      </c>
      <c r="F1010">
        <v>1</v>
      </c>
      <c r="G1010" s="1096" t="s">
        <v>240</v>
      </c>
      <c r="H1010" s="1097">
        <v>70905</v>
      </c>
      <c r="I1010" s="1097">
        <v>124083</v>
      </c>
      <c r="J1010" s="1097">
        <v>93430</v>
      </c>
      <c r="K1010" s="1097">
        <v>163502</v>
      </c>
      <c r="L1010" s="1097">
        <v>111963</v>
      </c>
      <c r="M1010" s="1097">
        <v>195936</v>
      </c>
      <c r="N1010" s="1097">
        <v>134847</v>
      </c>
      <c r="O1010" s="1097">
        <v>235982</v>
      </c>
      <c r="P1010" s="1097">
        <v>159010</v>
      </c>
      <c r="Q1010" s="1097">
        <v>278268</v>
      </c>
      <c r="R1010" s="1097">
        <v>173834</v>
      </c>
      <c r="S1010" s="1097">
        <v>304209</v>
      </c>
      <c r="T1010" s="1097">
        <v>187070</v>
      </c>
      <c r="U1010" s="1097">
        <v>327372</v>
      </c>
    </row>
    <row r="1011" spans="1:21" ht="21.95" customHeight="1">
      <c r="A1011" s="1092">
        <v>6</v>
      </c>
      <c r="B1011" s="1093" t="s">
        <v>435</v>
      </c>
      <c r="C1011" s="1094" t="s">
        <v>471</v>
      </c>
      <c r="D1011" s="1094" t="s">
        <v>686</v>
      </c>
      <c r="E1011" s="1095" t="s">
        <v>476</v>
      </c>
      <c r="F1011">
        <v>2</v>
      </c>
      <c r="G1011" s="1096" t="s">
        <v>31</v>
      </c>
      <c r="H1011" s="1097">
        <v>67352</v>
      </c>
      <c r="I1011" s="1097">
        <v>117865</v>
      </c>
      <c r="J1011" s="1097">
        <v>88983</v>
      </c>
      <c r="K1011" s="1097">
        <v>155720</v>
      </c>
      <c r="L1011" s="1097">
        <v>106927</v>
      </c>
      <c r="M1011" s="1097">
        <v>187122</v>
      </c>
      <c r="N1011" s="1097">
        <v>129492</v>
      </c>
      <c r="O1011" s="1097">
        <v>226611</v>
      </c>
      <c r="P1011" s="1097">
        <v>154147</v>
      </c>
      <c r="Q1011" s="1097">
        <v>269756</v>
      </c>
      <c r="R1011" s="1097">
        <v>170018</v>
      </c>
      <c r="S1011" s="1097">
        <v>297532</v>
      </c>
      <c r="T1011" s="1097">
        <v>184922</v>
      </c>
      <c r="U1011" s="1097">
        <v>323613</v>
      </c>
    </row>
    <row r="1012" spans="1:21" ht="21.95" customHeight="1">
      <c r="A1012" s="1092">
        <v>6</v>
      </c>
      <c r="B1012" s="1093" t="s">
        <v>435</v>
      </c>
      <c r="C1012" s="1094" t="s">
        <v>471</v>
      </c>
      <c r="D1012" s="1094" t="s">
        <v>686</v>
      </c>
      <c r="E1012" s="1095" t="s">
        <v>476</v>
      </c>
      <c r="F1012">
        <v>3</v>
      </c>
      <c r="G1012" s="1096" t="s">
        <v>58</v>
      </c>
      <c r="H1012" s="1097">
        <v>54979</v>
      </c>
      <c r="I1012" s="1097">
        <v>96213</v>
      </c>
      <c r="J1012" s="1097">
        <v>75913</v>
      </c>
      <c r="K1012" s="1097">
        <v>132848</v>
      </c>
      <c r="L1012" s="1097">
        <v>96239</v>
      </c>
      <c r="M1012" s="1097">
        <v>168419</v>
      </c>
      <c r="N1012" s="1097">
        <v>125598</v>
      </c>
      <c r="O1012" s="1097">
        <v>219796</v>
      </c>
      <c r="P1012" s="1097">
        <v>156552</v>
      </c>
      <c r="Q1012" s="1097">
        <v>273966</v>
      </c>
      <c r="R1012" s="1097">
        <v>176192</v>
      </c>
      <c r="S1012" s="1097">
        <v>308336</v>
      </c>
      <c r="T1012" s="1097">
        <v>195545</v>
      </c>
      <c r="U1012" s="1097">
        <v>342204</v>
      </c>
    </row>
    <row r="1013" spans="1:21" ht="21.95" customHeight="1">
      <c r="A1013" s="1092">
        <v>6</v>
      </c>
      <c r="B1013" s="1093" t="s">
        <v>435</v>
      </c>
      <c r="C1013" s="1094" t="s">
        <v>471</v>
      </c>
      <c r="D1013" s="1094" t="s">
        <v>686</v>
      </c>
      <c r="E1013" s="1095" t="s">
        <v>476</v>
      </c>
      <c r="F1013">
        <v>4</v>
      </c>
      <c r="G1013" s="1096" t="s">
        <v>33</v>
      </c>
      <c r="H1013" s="1097">
        <v>63740</v>
      </c>
      <c r="I1013" s="1097">
        <v>101984</v>
      </c>
      <c r="J1013" s="1097">
        <v>89236</v>
      </c>
      <c r="K1013" s="1097">
        <v>142778</v>
      </c>
      <c r="L1013" s="1097">
        <v>114732</v>
      </c>
      <c r="M1013" s="1097">
        <v>183572</v>
      </c>
      <c r="N1013" s="1097">
        <v>152976</v>
      </c>
      <c r="O1013" s="1097">
        <v>244762</v>
      </c>
      <c r="P1013" s="1097">
        <v>191221</v>
      </c>
      <c r="Q1013" s="1097">
        <v>305953</v>
      </c>
      <c r="R1013" s="1097">
        <v>216717</v>
      </c>
      <c r="S1013" s="1097">
        <v>346747</v>
      </c>
      <c r="T1013" s="1097">
        <v>242213</v>
      </c>
      <c r="U1013" s="1097">
        <v>387540</v>
      </c>
    </row>
    <row r="1014" spans="1:21" ht="22.5" customHeight="1">
      <c r="A1014" s="1092">
        <v>6</v>
      </c>
      <c r="B1014" s="1093" t="s">
        <v>435</v>
      </c>
      <c r="C1014" s="1094" t="s">
        <v>471</v>
      </c>
      <c r="D1014" s="1094" t="s">
        <v>686</v>
      </c>
      <c r="E1014" s="1095" t="s">
        <v>477</v>
      </c>
      <c r="F1014">
        <v>1</v>
      </c>
      <c r="G1014" s="1096" t="s">
        <v>240</v>
      </c>
      <c r="H1014" s="1097">
        <v>74900</v>
      </c>
      <c r="I1014" s="1097">
        <v>131076</v>
      </c>
      <c r="J1014" s="1097">
        <v>98639</v>
      </c>
      <c r="K1014" s="1097">
        <v>172619</v>
      </c>
      <c r="L1014" s="1097">
        <v>118117</v>
      </c>
      <c r="M1014" s="1097">
        <v>206705</v>
      </c>
      <c r="N1014" s="1097">
        <v>142106</v>
      </c>
      <c r="O1014" s="1097">
        <v>248686</v>
      </c>
      <c r="P1014" s="1097">
        <v>167538</v>
      </c>
      <c r="Q1014" s="1097">
        <v>293192</v>
      </c>
      <c r="R1014" s="1097">
        <v>183150</v>
      </c>
      <c r="S1014" s="1097">
        <v>320512</v>
      </c>
      <c r="T1014" s="1097">
        <v>197084</v>
      </c>
      <c r="U1014" s="1097">
        <v>344898</v>
      </c>
    </row>
    <row r="1015" spans="1:21" ht="21.95" customHeight="1">
      <c r="A1015" s="1092">
        <v>6</v>
      </c>
      <c r="B1015" s="1093" t="s">
        <v>435</v>
      </c>
      <c r="C1015" s="1094" t="s">
        <v>471</v>
      </c>
      <c r="D1015" s="1094" t="s">
        <v>686</v>
      </c>
      <c r="E1015" s="1095" t="s">
        <v>477</v>
      </c>
      <c r="F1015">
        <v>2</v>
      </c>
      <c r="G1015" s="1096" t="s">
        <v>31</v>
      </c>
      <c r="H1015" s="1097">
        <v>71222</v>
      </c>
      <c r="I1015" s="1097">
        <v>124638</v>
      </c>
      <c r="J1015" s="1097">
        <v>94035</v>
      </c>
      <c r="K1015" s="1097">
        <v>164561</v>
      </c>
      <c r="L1015" s="1097">
        <v>112903</v>
      </c>
      <c r="M1015" s="1097">
        <v>197580</v>
      </c>
      <c r="N1015" s="1097">
        <v>136562</v>
      </c>
      <c r="O1015" s="1097">
        <v>238984</v>
      </c>
      <c r="P1015" s="1097">
        <v>162503</v>
      </c>
      <c r="Q1015" s="1097">
        <v>284380</v>
      </c>
      <c r="R1015" s="1097">
        <v>179200</v>
      </c>
      <c r="S1015" s="1097">
        <v>313599</v>
      </c>
      <c r="T1015" s="1097">
        <v>194861</v>
      </c>
      <c r="U1015" s="1097">
        <v>341006</v>
      </c>
    </row>
    <row r="1016" spans="1:21" ht="21.95" customHeight="1">
      <c r="A1016" s="1092">
        <v>6</v>
      </c>
      <c r="B1016" s="1093" t="s">
        <v>435</v>
      </c>
      <c r="C1016" s="1094" t="s">
        <v>471</v>
      </c>
      <c r="D1016" s="1094" t="s">
        <v>686</v>
      </c>
      <c r="E1016" s="1095" t="s">
        <v>477</v>
      </c>
      <c r="F1016">
        <v>3</v>
      </c>
      <c r="G1016" s="1096" t="s">
        <v>58</v>
      </c>
      <c r="H1016" s="1097">
        <v>58256</v>
      </c>
      <c r="I1016" s="1097">
        <v>101948</v>
      </c>
      <c r="J1016" s="1097">
        <v>80464</v>
      </c>
      <c r="K1016" s="1097">
        <v>140812</v>
      </c>
      <c r="L1016" s="1097">
        <v>102042</v>
      </c>
      <c r="M1016" s="1097">
        <v>178574</v>
      </c>
      <c r="N1016" s="1097">
        <v>133239</v>
      </c>
      <c r="O1016" s="1097">
        <v>233168</v>
      </c>
      <c r="P1016" s="1097">
        <v>166088</v>
      </c>
      <c r="Q1016" s="1097">
        <v>290654</v>
      </c>
      <c r="R1016" s="1097">
        <v>186956</v>
      </c>
      <c r="S1016" s="1097">
        <v>327173</v>
      </c>
      <c r="T1016" s="1097">
        <v>207527</v>
      </c>
      <c r="U1016" s="1097">
        <v>363173</v>
      </c>
    </row>
    <row r="1017" spans="1:21" ht="21.95" customHeight="1">
      <c r="A1017" s="1092">
        <v>6</v>
      </c>
      <c r="B1017" s="1093" t="s">
        <v>435</v>
      </c>
      <c r="C1017" s="1094" t="s">
        <v>471</v>
      </c>
      <c r="D1017" s="1094" t="s">
        <v>686</v>
      </c>
      <c r="E1017" s="1095" t="s">
        <v>477</v>
      </c>
      <c r="F1017">
        <v>4</v>
      </c>
      <c r="G1017" s="1096" t="s">
        <v>33</v>
      </c>
      <c r="H1017" s="1097">
        <v>67237</v>
      </c>
      <c r="I1017" s="1097">
        <v>107580</v>
      </c>
      <c r="J1017" s="1097">
        <v>94132</v>
      </c>
      <c r="K1017" s="1097">
        <v>150611</v>
      </c>
      <c r="L1017" s="1097">
        <v>121027</v>
      </c>
      <c r="M1017" s="1097">
        <v>193643</v>
      </c>
      <c r="N1017" s="1097">
        <v>161369</v>
      </c>
      <c r="O1017" s="1097">
        <v>258191</v>
      </c>
      <c r="P1017" s="1097">
        <v>201712</v>
      </c>
      <c r="Q1017" s="1097">
        <v>322739</v>
      </c>
      <c r="R1017" s="1097">
        <v>228606</v>
      </c>
      <c r="S1017" s="1097">
        <v>365770</v>
      </c>
      <c r="T1017" s="1097">
        <v>255501</v>
      </c>
      <c r="U1017" s="1097">
        <v>408802</v>
      </c>
    </row>
    <row r="1018" spans="1:21" ht="22.5" customHeight="1">
      <c r="A1018" s="1092">
        <v>6</v>
      </c>
      <c r="B1018" s="1093" t="s">
        <v>435</v>
      </c>
      <c r="C1018" s="1094" t="s">
        <v>471</v>
      </c>
      <c r="D1018" s="1094" t="s">
        <v>686</v>
      </c>
      <c r="E1018" s="1095" t="s">
        <v>478</v>
      </c>
      <c r="F1018">
        <v>1</v>
      </c>
      <c r="G1018" s="1096" t="s">
        <v>240</v>
      </c>
      <c r="H1018" s="1097">
        <v>70670</v>
      </c>
      <c r="I1018" s="1097">
        <v>123672</v>
      </c>
      <c r="J1018" s="1097">
        <v>93036</v>
      </c>
      <c r="K1018" s="1097">
        <v>162812</v>
      </c>
      <c r="L1018" s="1097">
        <v>111356</v>
      </c>
      <c r="M1018" s="1097">
        <v>194872</v>
      </c>
      <c r="N1018" s="1097">
        <v>133884</v>
      </c>
      <c r="O1018" s="1097">
        <v>234296</v>
      </c>
      <c r="P1018" s="1097">
        <v>157826</v>
      </c>
      <c r="Q1018" s="1097">
        <v>276196</v>
      </c>
      <c r="R1018" s="1097">
        <v>172528</v>
      </c>
      <c r="S1018" s="1097">
        <v>301924</v>
      </c>
      <c r="T1018" s="1097">
        <v>185649</v>
      </c>
      <c r="U1018" s="1097">
        <v>324886</v>
      </c>
    </row>
    <row r="1019" spans="1:21" ht="21.95" customHeight="1">
      <c r="A1019" s="1092">
        <v>6</v>
      </c>
      <c r="B1019" s="1093" t="s">
        <v>435</v>
      </c>
      <c r="C1019" s="1094" t="s">
        <v>471</v>
      </c>
      <c r="D1019" s="1094" t="s">
        <v>686</v>
      </c>
      <c r="E1019" s="1095" t="s">
        <v>478</v>
      </c>
      <c r="F1019">
        <v>2</v>
      </c>
      <c r="G1019" s="1096" t="s">
        <v>31</v>
      </c>
      <c r="H1019" s="1097">
        <v>67242</v>
      </c>
      <c r="I1019" s="1097">
        <v>117673</v>
      </c>
      <c r="J1019" s="1097">
        <v>88745</v>
      </c>
      <c r="K1019" s="1097">
        <v>155304</v>
      </c>
      <c r="L1019" s="1097">
        <v>106497</v>
      </c>
      <c r="M1019" s="1097">
        <v>186370</v>
      </c>
      <c r="N1019" s="1097">
        <v>128718</v>
      </c>
      <c r="O1019" s="1097">
        <v>225256</v>
      </c>
      <c r="P1019" s="1097">
        <v>153134</v>
      </c>
      <c r="Q1019" s="1097">
        <v>267985</v>
      </c>
      <c r="R1019" s="1097">
        <v>168848</v>
      </c>
      <c r="S1019" s="1097">
        <v>295483</v>
      </c>
      <c r="T1019" s="1097">
        <v>183577</v>
      </c>
      <c r="U1019" s="1097">
        <v>321260</v>
      </c>
    </row>
    <row r="1020" spans="1:21" ht="21.95" customHeight="1">
      <c r="A1020" s="1092">
        <v>6</v>
      </c>
      <c r="B1020" s="1093" t="s">
        <v>435</v>
      </c>
      <c r="C1020" s="1094" t="s">
        <v>471</v>
      </c>
      <c r="D1020" s="1094" t="s">
        <v>686</v>
      </c>
      <c r="E1020" s="1095" t="s">
        <v>478</v>
      </c>
      <c r="F1020">
        <v>3</v>
      </c>
      <c r="G1020" s="1096" t="s">
        <v>58</v>
      </c>
      <c r="H1020" s="1097">
        <v>55069</v>
      </c>
      <c r="I1020" s="1097">
        <v>96370</v>
      </c>
      <c r="J1020" s="1097">
        <v>76076</v>
      </c>
      <c r="K1020" s="1097">
        <v>133133</v>
      </c>
      <c r="L1020" s="1097">
        <v>96497</v>
      </c>
      <c r="M1020" s="1097">
        <v>168869</v>
      </c>
      <c r="N1020" s="1097">
        <v>126037</v>
      </c>
      <c r="O1020" s="1097">
        <v>220565</v>
      </c>
      <c r="P1020" s="1097">
        <v>157117</v>
      </c>
      <c r="Q1020" s="1097">
        <v>274954</v>
      </c>
      <c r="R1020" s="1097">
        <v>176876</v>
      </c>
      <c r="S1020" s="1097">
        <v>309533</v>
      </c>
      <c r="T1020" s="1097">
        <v>196358</v>
      </c>
      <c r="U1020" s="1097">
        <v>343627</v>
      </c>
    </row>
    <row r="1021" spans="1:21" ht="21.95" customHeight="1">
      <c r="A1021" s="1092">
        <v>6</v>
      </c>
      <c r="B1021" s="1093" t="s">
        <v>435</v>
      </c>
      <c r="C1021" s="1094" t="s">
        <v>471</v>
      </c>
      <c r="D1021" s="1094" t="s">
        <v>686</v>
      </c>
      <c r="E1021" s="1095" t="s">
        <v>478</v>
      </c>
      <c r="F1021">
        <v>4</v>
      </c>
      <c r="G1021" s="1096" t="s">
        <v>33</v>
      </c>
      <c r="H1021" s="1097">
        <v>63385</v>
      </c>
      <c r="I1021" s="1097">
        <v>101415</v>
      </c>
      <c r="J1021" s="1097">
        <v>88739</v>
      </c>
      <c r="K1021" s="1097">
        <v>141982</v>
      </c>
      <c r="L1021" s="1097">
        <v>114092</v>
      </c>
      <c r="M1021" s="1097">
        <v>182548</v>
      </c>
      <c r="N1021" s="1097">
        <v>152123</v>
      </c>
      <c r="O1021" s="1097">
        <v>243397</v>
      </c>
      <c r="P1021" s="1097">
        <v>190154</v>
      </c>
      <c r="Q1021" s="1097">
        <v>304246</v>
      </c>
      <c r="R1021" s="1097">
        <v>215508</v>
      </c>
      <c r="S1021" s="1097">
        <v>344813</v>
      </c>
      <c r="T1021" s="1097">
        <v>240862</v>
      </c>
      <c r="U1021" s="1097">
        <v>385379</v>
      </c>
    </row>
    <row r="1022" spans="1:21" ht="22.5" customHeight="1">
      <c r="A1022" s="1092">
        <v>6</v>
      </c>
      <c r="B1022" s="1093" t="s">
        <v>435</v>
      </c>
      <c r="C1022" s="1094" t="s">
        <v>471</v>
      </c>
      <c r="D1022" s="1094" t="s">
        <v>686</v>
      </c>
      <c r="E1022" s="1095" t="s">
        <v>479</v>
      </c>
      <c r="F1022">
        <v>1</v>
      </c>
      <c r="G1022" s="1096" t="s">
        <v>240</v>
      </c>
      <c r="H1022" s="1097">
        <v>69103</v>
      </c>
      <c r="I1022" s="1097">
        <v>120930</v>
      </c>
      <c r="J1022" s="1097">
        <v>90905</v>
      </c>
      <c r="K1022" s="1097">
        <v>159083</v>
      </c>
      <c r="L1022" s="1097">
        <v>108697</v>
      </c>
      <c r="M1022" s="1097">
        <v>190220</v>
      </c>
      <c r="N1022" s="1097">
        <v>130500</v>
      </c>
      <c r="O1022" s="1097">
        <v>228376</v>
      </c>
      <c r="P1022" s="1097">
        <v>153799</v>
      </c>
      <c r="Q1022" s="1097">
        <v>269149</v>
      </c>
      <c r="R1022" s="1097">
        <v>168117</v>
      </c>
      <c r="S1022" s="1097">
        <v>294205</v>
      </c>
      <c r="T1022" s="1097">
        <v>180890</v>
      </c>
      <c r="U1022" s="1097">
        <v>316558</v>
      </c>
    </row>
    <row r="1023" spans="1:21" ht="21.95" customHeight="1">
      <c r="A1023" s="1092">
        <v>6</v>
      </c>
      <c r="B1023" s="1093" t="s">
        <v>435</v>
      </c>
      <c r="C1023" s="1094" t="s">
        <v>471</v>
      </c>
      <c r="D1023" s="1094" t="s">
        <v>686</v>
      </c>
      <c r="E1023" s="1095" t="s">
        <v>479</v>
      </c>
      <c r="F1023">
        <v>2</v>
      </c>
      <c r="G1023" s="1096" t="s">
        <v>31</v>
      </c>
      <c r="H1023" s="1097">
        <v>65842</v>
      </c>
      <c r="I1023" s="1097">
        <v>115224</v>
      </c>
      <c r="J1023" s="1097">
        <v>86824</v>
      </c>
      <c r="K1023" s="1097">
        <v>151941</v>
      </c>
      <c r="L1023" s="1097">
        <v>104075</v>
      </c>
      <c r="M1023" s="1097">
        <v>182132</v>
      </c>
      <c r="N1023" s="1097">
        <v>125586</v>
      </c>
      <c r="O1023" s="1097">
        <v>219776</v>
      </c>
      <c r="P1023" s="1097">
        <v>149336</v>
      </c>
      <c r="Q1023" s="1097">
        <v>261339</v>
      </c>
      <c r="R1023" s="1097">
        <v>164616</v>
      </c>
      <c r="S1023" s="1097">
        <v>288079</v>
      </c>
      <c r="T1023" s="1097">
        <v>178919</v>
      </c>
      <c r="U1023" s="1097">
        <v>313108</v>
      </c>
    </row>
    <row r="1024" spans="1:21" ht="21.95" customHeight="1">
      <c r="A1024" s="1092">
        <v>6</v>
      </c>
      <c r="B1024" s="1093" t="s">
        <v>435</v>
      </c>
      <c r="C1024" s="1094" t="s">
        <v>471</v>
      </c>
      <c r="D1024" s="1094" t="s">
        <v>686</v>
      </c>
      <c r="E1024" s="1095" t="s">
        <v>479</v>
      </c>
      <c r="F1024">
        <v>3</v>
      </c>
      <c r="G1024" s="1096" t="s">
        <v>58</v>
      </c>
      <c r="H1024" s="1097">
        <v>54066</v>
      </c>
      <c r="I1024" s="1097">
        <v>94615</v>
      </c>
      <c r="J1024" s="1097">
        <v>74722</v>
      </c>
      <c r="K1024" s="1097">
        <v>130763</v>
      </c>
      <c r="L1024" s="1097">
        <v>94820</v>
      </c>
      <c r="M1024" s="1097">
        <v>165935</v>
      </c>
      <c r="N1024" s="1097">
        <v>123929</v>
      </c>
      <c r="O1024" s="1097">
        <v>216876</v>
      </c>
      <c r="P1024" s="1097">
        <v>154503</v>
      </c>
      <c r="Q1024" s="1097">
        <v>270380</v>
      </c>
      <c r="R1024" s="1097">
        <v>173972</v>
      </c>
      <c r="S1024" s="1097">
        <v>304450</v>
      </c>
      <c r="T1024" s="1097">
        <v>193177</v>
      </c>
      <c r="U1024" s="1097">
        <v>338060</v>
      </c>
    </row>
    <row r="1025" spans="1:21" ht="21.95" customHeight="1">
      <c r="A1025" s="1092">
        <v>6</v>
      </c>
      <c r="B1025" s="1093" t="s">
        <v>435</v>
      </c>
      <c r="C1025" s="1094" t="s">
        <v>471</v>
      </c>
      <c r="D1025" s="1094" t="s">
        <v>686</v>
      </c>
      <c r="E1025" s="1095" t="s">
        <v>479</v>
      </c>
      <c r="F1025">
        <v>4</v>
      </c>
      <c r="G1025" s="1096" t="s">
        <v>33</v>
      </c>
      <c r="H1025" s="1097">
        <v>61863</v>
      </c>
      <c r="I1025" s="1097">
        <v>98982</v>
      </c>
      <c r="J1025" s="1097">
        <v>86609</v>
      </c>
      <c r="K1025" s="1097">
        <v>138574</v>
      </c>
      <c r="L1025" s="1097">
        <v>111354</v>
      </c>
      <c r="M1025" s="1097">
        <v>178167</v>
      </c>
      <c r="N1025" s="1097">
        <v>148472</v>
      </c>
      <c r="O1025" s="1097">
        <v>237556</v>
      </c>
      <c r="P1025" s="1097">
        <v>185590</v>
      </c>
      <c r="Q1025" s="1097">
        <v>296945</v>
      </c>
      <c r="R1025" s="1097">
        <v>210336</v>
      </c>
      <c r="S1025" s="1097">
        <v>336537</v>
      </c>
      <c r="T1025" s="1097">
        <v>235081</v>
      </c>
      <c r="U1025" s="1097">
        <v>376130</v>
      </c>
    </row>
    <row r="1026" spans="1:21" ht="22.5" customHeight="1">
      <c r="A1026" s="1092">
        <v>6</v>
      </c>
      <c r="B1026" s="1093" t="s">
        <v>435</v>
      </c>
      <c r="C1026" s="1094" t="s">
        <v>471</v>
      </c>
      <c r="D1026" s="1094" t="s">
        <v>686</v>
      </c>
      <c r="E1026" s="1095" t="s">
        <v>480</v>
      </c>
      <c r="F1026">
        <v>1</v>
      </c>
      <c r="G1026" s="1096" t="s">
        <v>240</v>
      </c>
      <c r="H1026" s="1097">
        <v>72942</v>
      </c>
      <c r="I1026" s="1097">
        <v>127648</v>
      </c>
      <c r="J1026" s="1097">
        <v>96163</v>
      </c>
      <c r="K1026" s="1097">
        <v>168285</v>
      </c>
      <c r="L1026" s="1097">
        <v>115315</v>
      </c>
      <c r="M1026" s="1097">
        <v>201802</v>
      </c>
      <c r="N1026" s="1097">
        <v>139017</v>
      </c>
      <c r="O1026" s="1097">
        <v>243280</v>
      </c>
      <c r="P1026" s="1097">
        <v>163955</v>
      </c>
      <c r="Q1026" s="1097">
        <v>286921</v>
      </c>
      <c r="R1026" s="1097">
        <v>179246</v>
      </c>
      <c r="S1026" s="1097">
        <v>313680</v>
      </c>
      <c r="T1026" s="1097">
        <v>192903</v>
      </c>
      <c r="U1026" s="1097">
        <v>337580</v>
      </c>
    </row>
    <row r="1027" spans="1:21" ht="21.95" customHeight="1">
      <c r="A1027" s="1092">
        <v>6</v>
      </c>
      <c r="B1027" s="1093" t="s">
        <v>435</v>
      </c>
      <c r="C1027" s="1094" t="s">
        <v>471</v>
      </c>
      <c r="D1027" s="1094" t="s">
        <v>686</v>
      </c>
      <c r="E1027" s="1095" t="s">
        <v>480</v>
      </c>
      <c r="F1027">
        <v>2</v>
      </c>
      <c r="G1027" s="1096" t="s">
        <v>31</v>
      </c>
      <c r="H1027" s="1097">
        <v>69221</v>
      </c>
      <c r="I1027" s="1097">
        <v>121137</v>
      </c>
      <c r="J1027" s="1097">
        <v>91506</v>
      </c>
      <c r="K1027" s="1097">
        <v>160136</v>
      </c>
      <c r="L1027" s="1097">
        <v>110042</v>
      </c>
      <c r="M1027" s="1097">
        <v>192573</v>
      </c>
      <c r="N1027" s="1097">
        <v>133410</v>
      </c>
      <c r="O1027" s="1097">
        <v>233468</v>
      </c>
      <c r="P1027" s="1097">
        <v>158862</v>
      </c>
      <c r="Q1027" s="1097">
        <v>278009</v>
      </c>
      <c r="R1027" s="1097">
        <v>175251</v>
      </c>
      <c r="S1027" s="1097">
        <v>306689</v>
      </c>
      <c r="T1027" s="1097">
        <v>190654</v>
      </c>
      <c r="U1027" s="1097">
        <v>333644</v>
      </c>
    </row>
    <row r="1028" spans="1:21" ht="21.95" customHeight="1">
      <c r="A1028" s="1092">
        <v>6</v>
      </c>
      <c r="B1028" s="1093" t="s">
        <v>435</v>
      </c>
      <c r="C1028" s="1094" t="s">
        <v>471</v>
      </c>
      <c r="D1028" s="1094" t="s">
        <v>686</v>
      </c>
      <c r="E1028" s="1095" t="s">
        <v>480</v>
      </c>
      <c r="F1028">
        <v>3</v>
      </c>
      <c r="G1028" s="1096" t="s">
        <v>58</v>
      </c>
      <c r="H1028" s="1097">
        <v>56403</v>
      </c>
      <c r="I1028" s="1097">
        <v>98704</v>
      </c>
      <c r="J1028" s="1097">
        <v>77856</v>
      </c>
      <c r="K1028" s="1097">
        <v>136249</v>
      </c>
      <c r="L1028" s="1097">
        <v>98674</v>
      </c>
      <c r="M1028" s="1097">
        <v>172679</v>
      </c>
      <c r="N1028" s="1097">
        <v>128716</v>
      </c>
      <c r="O1028" s="1097">
        <v>225252</v>
      </c>
      <c r="P1028" s="1097">
        <v>160428</v>
      </c>
      <c r="Q1028" s="1097">
        <v>280749</v>
      </c>
      <c r="R1028" s="1097">
        <v>180527</v>
      </c>
      <c r="S1028" s="1097">
        <v>315922</v>
      </c>
      <c r="T1028" s="1097">
        <v>200326</v>
      </c>
      <c r="U1028" s="1097">
        <v>350570</v>
      </c>
    </row>
    <row r="1029" spans="1:21" ht="21.95" customHeight="1">
      <c r="A1029" s="1092">
        <v>6</v>
      </c>
      <c r="B1029" s="1093" t="s">
        <v>435</v>
      </c>
      <c r="C1029" s="1094" t="s">
        <v>471</v>
      </c>
      <c r="D1029" s="1094" t="s">
        <v>686</v>
      </c>
      <c r="E1029" s="1095" t="s">
        <v>480</v>
      </c>
      <c r="F1029">
        <v>4</v>
      </c>
      <c r="G1029" s="1096" t="s">
        <v>33</v>
      </c>
      <c r="H1029" s="1097">
        <v>65654</v>
      </c>
      <c r="I1029" s="1097">
        <v>105046</v>
      </c>
      <c r="J1029" s="1097">
        <v>91916</v>
      </c>
      <c r="K1029" s="1097">
        <v>147065</v>
      </c>
      <c r="L1029" s="1097">
        <v>118177</v>
      </c>
      <c r="M1029" s="1097">
        <v>189084</v>
      </c>
      <c r="N1029" s="1097">
        <v>157570</v>
      </c>
      <c r="O1029" s="1097">
        <v>252112</v>
      </c>
      <c r="P1029" s="1097">
        <v>196962</v>
      </c>
      <c r="Q1029" s="1097">
        <v>315139</v>
      </c>
      <c r="R1029" s="1097">
        <v>223224</v>
      </c>
      <c r="S1029" s="1097">
        <v>357158</v>
      </c>
      <c r="T1029" s="1097">
        <v>249485</v>
      </c>
      <c r="U1029" s="1097">
        <v>399177</v>
      </c>
    </row>
    <row r="1030" spans="1:21" ht="22.5" customHeight="1">
      <c r="A1030" s="1092">
        <v>6</v>
      </c>
      <c r="B1030" s="1093" t="s">
        <v>435</v>
      </c>
      <c r="C1030" s="1094" t="s">
        <v>471</v>
      </c>
      <c r="D1030" s="1094" t="s">
        <v>686</v>
      </c>
      <c r="E1030" s="1095" t="s">
        <v>481</v>
      </c>
      <c r="F1030">
        <v>1</v>
      </c>
      <c r="G1030" s="1096" t="s">
        <v>240</v>
      </c>
      <c r="H1030" s="1097">
        <v>73255</v>
      </c>
      <c r="I1030" s="1097">
        <v>128197</v>
      </c>
      <c r="J1030" s="1097">
        <v>96626</v>
      </c>
      <c r="K1030" s="1097">
        <v>169096</v>
      </c>
      <c r="L1030" s="1097">
        <v>115951</v>
      </c>
      <c r="M1030" s="1097">
        <v>202915</v>
      </c>
      <c r="N1030" s="1097">
        <v>139922</v>
      </c>
      <c r="O1030" s="1097">
        <v>244863</v>
      </c>
      <c r="P1030" s="1097">
        <v>165050</v>
      </c>
      <c r="Q1030" s="1097">
        <v>288838</v>
      </c>
      <c r="R1030" s="1097">
        <v>180450</v>
      </c>
      <c r="S1030" s="1097">
        <v>315787</v>
      </c>
      <c r="T1030" s="1097">
        <v>194208</v>
      </c>
      <c r="U1030" s="1097">
        <v>339864</v>
      </c>
    </row>
    <row r="1031" spans="1:21" ht="21.95" customHeight="1">
      <c r="A1031" s="1092">
        <v>6</v>
      </c>
      <c r="B1031" s="1093" t="s">
        <v>435</v>
      </c>
      <c r="C1031" s="1094" t="s">
        <v>471</v>
      </c>
      <c r="D1031" s="1094" t="s">
        <v>686</v>
      </c>
      <c r="E1031" s="1095" t="s">
        <v>481</v>
      </c>
      <c r="F1031">
        <v>2</v>
      </c>
      <c r="G1031" s="1096" t="s">
        <v>31</v>
      </c>
      <c r="H1031" s="1097">
        <v>69451</v>
      </c>
      <c r="I1031" s="1097">
        <v>121540</v>
      </c>
      <c r="J1031" s="1097">
        <v>91865</v>
      </c>
      <c r="K1031" s="1097">
        <v>160764</v>
      </c>
      <c r="L1031" s="1097">
        <v>110559</v>
      </c>
      <c r="M1031" s="1097">
        <v>193479</v>
      </c>
      <c r="N1031" s="1097">
        <v>134189</v>
      </c>
      <c r="O1031" s="1097">
        <v>234830</v>
      </c>
      <c r="P1031" s="1097">
        <v>159843</v>
      </c>
      <c r="Q1031" s="1097">
        <v>279726</v>
      </c>
      <c r="R1031" s="1097">
        <v>176365</v>
      </c>
      <c r="S1031" s="1097">
        <v>308639</v>
      </c>
      <c r="T1031" s="1097">
        <v>191909</v>
      </c>
      <c r="U1031" s="1097">
        <v>335840</v>
      </c>
    </row>
    <row r="1032" spans="1:21" ht="21.95" customHeight="1">
      <c r="A1032" s="1092">
        <v>6</v>
      </c>
      <c r="B1032" s="1093" t="s">
        <v>435</v>
      </c>
      <c r="C1032" s="1094" t="s">
        <v>471</v>
      </c>
      <c r="D1032" s="1094" t="s">
        <v>686</v>
      </c>
      <c r="E1032" s="1095" t="s">
        <v>481</v>
      </c>
      <c r="F1032">
        <v>3</v>
      </c>
      <c r="G1032" s="1096" t="s">
        <v>58</v>
      </c>
      <c r="H1032" s="1097">
        <v>56483</v>
      </c>
      <c r="I1032" s="1097">
        <v>98845</v>
      </c>
      <c r="J1032" s="1097">
        <v>77944</v>
      </c>
      <c r="K1032" s="1097">
        <v>136402</v>
      </c>
      <c r="L1032" s="1097">
        <v>98755</v>
      </c>
      <c r="M1032" s="1097">
        <v>172821</v>
      </c>
      <c r="N1032" s="1097">
        <v>128759</v>
      </c>
      <c r="O1032" s="1097">
        <v>225329</v>
      </c>
      <c r="P1032" s="1097">
        <v>160472</v>
      </c>
      <c r="Q1032" s="1097">
        <v>280827</v>
      </c>
      <c r="R1032" s="1097">
        <v>180548</v>
      </c>
      <c r="S1032" s="1097">
        <v>315959</v>
      </c>
      <c r="T1032" s="1097">
        <v>200317</v>
      </c>
      <c r="U1032" s="1097">
        <v>350555</v>
      </c>
    </row>
    <row r="1033" spans="1:21" ht="21.95" customHeight="1">
      <c r="A1033" s="1092">
        <v>6</v>
      </c>
      <c r="B1033" s="1093" t="s">
        <v>435</v>
      </c>
      <c r="C1033" s="1094" t="s">
        <v>471</v>
      </c>
      <c r="D1033" s="1094" t="s">
        <v>686</v>
      </c>
      <c r="E1033" s="1095" t="s">
        <v>481</v>
      </c>
      <c r="F1033">
        <v>4</v>
      </c>
      <c r="G1033" s="1096" t="s">
        <v>33</v>
      </c>
      <c r="H1033" s="1097">
        <v>66022</v>
      </c>
      <c r="I1033" s="1097">
        <v>105635</v>
      </c>
      <c r="J1033" s="1097">
        <v>92431</v>
      </c>
      <c r="K1033" s="1097">
        <v>147889</v>
      </c>
      <c r="L1033" s="1097">
        <v>118840</v>
      </c>
      <c r="M1033" s="1097">
        <v>190143</v>
      </c>
      <c r="N1033" s="1097">
        <v>158453</v>
      </c>
      <c r="O1033" s="1097">
        <v>253524</v>
      </c>
      <c r="P1033" s="1097">
        <v>198066</v>
      </c>
      <c r="Q1033" s="1097">
        <v>316905</v>
      </c>
      <c r="R1033" s="1097">
        <v>224475</v>
      </c>
      <c r="S1033" s="1097">
        <v>359160</v>
      </c>
      <c r="T1033" s="1097">
        <v>250883</v>
      </c>
      <c r="U1033" s="1097">
        <v>401414</v>
      </c>
    </row>
    <row r="1034" spans="1:21" ht="22.5" customHeight="1">
      <c r="A1034" s="1092">
        <v>6</v>
      </c>
      <c r="B1034" s="1093" t="s">
        <v>435</v>
      </c>
      <c r="C1034" s="1094" t="s">
        <v>471</v>
      </c>
      <c r="D1034" s="1094" t="s">
        <v>686</v>
      </c>
      <c r="E1034" s="1095" t="s">
        <v>1206</v>
      </c>
      <c r="F1034">
        <v>1</v>
      </c>
      <c r="G1034" s="1096" t="s">
        <v>240</v>
      </c>
      <c r="H1034" s="1097">
        <v>75214</v>
      </c>
      <c r="I1034" s="1097">
        <v>131624</v>
      </c>
      <c r="J1034" s="1097">
        <v>99103</v>
      </c>
      <c r="K1034" s="1097">
        <v>173430</v>
      </c>
      <c r="L1034" s="1097">
        <v>118753</v>
      </c>
      <c r="M1034" s="1097">
        <v>207818</v>
      </c>
      <c r="N1034" s="1097">
        <v>143011</v>
      </c>
      <c r="O1034" s="1097">
        <v>250269</v>
      </c>
      <c r="P1034" s="1097">
        <v>168634</v>
      </c>
      <c r="Q1034" s="1097">
        <v>295109</v>
      </c>
      <c r="R1034" s="1097">
        <v>184354</v>
      </c>
      <c r="S1034" s="1097">
        <v>322619</v>
      </c>
      <c r="T1034" s="1097">
        <v>198390</v>
      </c>
      <c r="U1034" s="1097">
        <v>347182</v>
      </c>
    </row>
    <row r="1035" spans="1:21" ht="21.95" customHeight="1">
      <c r="A1035" s="1092">
        <v>6</v>
      </c>
      <c r="B1035" s="1093" t="s">
        <v>435</v>
      </c>
      <c r="C1035" s="1094" t="s">
        <v>471</v>
      </c>
      <c r="D1035" s="1094" t="s">
        <v>686</v>
      </c>
      <c r="E1035" s="1095" t="s">
        <v>1206</v>
      </c>
      <c r="F1035">
        <v>2</v>
      </c>
      <c r="G1035" s="1096" t="s">
        <v>31</v>
      </c>
      <c r="H1035" s="1097">
        <v>71452</v>
      </c>
      <c r="I1035" s="1097">
        <v>125040</v>
      </c>
      <c r="J1035" s="1097">
        <v>94394</v>
      </c>
      <c r="K1035" s="1097">
        <v>165189</v>
      </c>
      <c r="L1035" s="1097">
        <v>113420</v>
      </c>
      <c r="M1035" s="1097">
        <v>198486</v>
      </c>
      <c r="N1035" s="1097">
        <v>137341</v>
      </c>
      <c r="O1035" s="1097">
        <v>240346</v>
      </c>
      <c r="P1035" s="1097">
        <v>163484</v>
      </c>
      <c r="Q1035" s="1097">
        <v>286097</v>
      </c>
      <c r="R1035" s="1097">
        <v>180314</v>
      </c>
      <c r="S1035" s="1097">
        <v>315550</v>
      </c>
      <c r="T1035" s="1097">
        <v>196115</v>
      </c>
      <c r="U1035" s="1097">
        <v>343202</v>
      </c>
    </row>
    <row r="1036" spans="1:21" ht="21.95" customHeight="1">
      <c r="A1036" s="1092">
        <v>6</v>
      </c>
      <c r="B1036" s="1093" t="s">
        <v>435</v>
      </c>
      <c r="C1036" s="1094" t="s">
        <v>471</v>
      </c>
      <c r="D1036" s="1094" t="s">
        <v>686</v>
      </c>
      <c r="E1036" s="1095" t="s">
        <v>1206</v>
      </c>
      <c r="F1036">
        <v>3</v>
      </c>
      <c r="G1036" s="1096" t="s">
        <v>58</v>
      </c>
      <c r="H1036" s="1097">
        <v>58337</v>
      </c>
      <c r="I1036" s="1097">
        <v>102089</v>
      </c>
      <c r="J1036" s="1097">
        <v>80552</v>
      </c>
      <c r="K1036" s="1097">
        <v>140966</v>
      </c>
      <c r="L1036" s="1097">
        <v>102123</v>
      </c>
      <c r="M1036" s="1097">
        <v>178716</v>
      </c>
      <c r="N1036" s="1097">
        <v>133283</v>
      </c>
      <c r="O1036" s="1097">
        <v>233245</v>
      </c>
      <c r="P1036" s="1097">
        <v>166132</v>
      </c>
      <c r="Q1036" s="1097">
        <v>290731</v>
      </c>
      <c r="R1036" s="1097">
        <v>186977</v>
      </c>
      <c r="S1036" s="1097">
        <v>327210</v>
      </c>
      <c r="T1036" s="1097">
        <v>207518</v>
      </c>
      <c r="U1036" s="1097">
        <v>363157</v>
      </c>
    </row>
    <row r="1037" spans="1:21" ht="21.95" customHeight="1">
      <c r="A1037" s="1092">
        <v>6</v>
      </c>
      <c r="B1037" s="1093" t="s">
        <v>435</v>
      </c>
      <c r="C1037" s="1094" t="s">
        <v>471</v>
      </c>
      <c r="D1037" s="1094" t="s">
        <v>686</v>
      </c>
      <c r="E1037" s="1095" t="s">
        <v>1206</v>
      </c>
      <c r="F1037">
        <v>4</v>
      </c>
      <c r="G1037" s="1096" t="s">
        <v>33</v>
      </c>
      <c r="H1037" s="1097">
        <v>67605</v>
      </c>
      <c r="I1037" s="1097">
        <v>108168</v>
      </c>
      <c r="J1037" s="1097">
        <v>94647</v>
      </c>
      <c r="K1037" s="1097">
        <v>151435</v>
      </c>
      <c r="L1037" s="1097">
        <v>121689</v>
      </c>
      <c r="M1037" s="1097">
        <v>194703</v>
      </c>
      <c r="N1037" s="1097">
        <v>162252</v>
      </c>
      <c r="O1037" s="1097">
        <v>259604</v>
      </c>
      <c r="P1037" s="1097">
        <v>202815</v>
      </c>
      <c r="Q1037" s="1097">
        <v>324504</v>
      </c>
      <c r="R1037" s="1097">
        <v>229857</v>
      </c>
      <c r="S1037" s="1097">
        <v>367772</v>
      </c>
      <c r="T1037" s="1097">
        <v>256899</v>
      </c>
      <c r="U1037" s="1097">
        <v>411039</v>
      </c>
    </row>
    <row r="1038" spans="1:21" ht="22.5" customHeight="1">
      <c r="A1038" s="1092">
        <v>6</v>
      </c>
      <c r="B1038" s="1093" t="s">
        <v>435</v>
      </c>
      <c r="C1038" s="1094" t="s">
        <v>471</v>
      </c>
      <c r="D1038" s="1094" t="s">
        <v>686</v>
      </c>
      <c r="E1038" s="1095" t="s">
        <v>482</v>
      </c>
      <c r="F1038">
        <v>1</v>
      </c>
      <c r="G1038" s="1096" t="s">
        <v>240</v>
      </c>
      <c r="H1038" s="1097">
        <v>74430</v>
      </c>
      <c r="I1038" s="1097">
        <v>130253</v>
      </c>
      <c r="J1038" s="1097">
        <v>98037</v>
      </c>
      <c r="K1038" s="1097">
        <v>171565</v>
      </c>
      <c r="L1038" s="1097">
        <v>117424</v>
      </c>
      <c r="M1038" s="1097">
        <v>205492</v>
      </c>
      <c r="N1038" s="1097">
        <v>141319</v>
      </c>
      <c r="O1038" s="1097">
        <v>247309</v>
      </c>
      <c r="P1038" s="1097">
        <v>166620</v>
      </c>
      <c r="Q1038" s="1097">
        <v>291585</v>
      </c>
      <c r="R1038" s="1097">
        <v>182148</v>
      </c>
      <c r="S1038" s="1097">
        <v>318759</v>
      </c>
      <c r="T1038" s="1097">
        <v>196010</v>
      </c>
      <c r="U1038" s="1097">
        <v>343018</v>
      </c>
    </row>
    <row r="1039" spans="1:21" ht="21.95" customHeight="1">
      <c r="A1039" s="1092">
        <v>6</v>
      </c>
      <c r="B1039" s="1093" t="s">
        <v>435</v>
      </c>
      <c r="C1039" s="1094" t="s">
        <v>471</v>
      </c>
      <c r="D1039" s="1094" t="s">
        <v>686</v>
      </c>
      <c r="E1039" s="1095" t="s">
        <v>482</v>
      </c>
      <c r="F1039">
        <v>2</v>
      </c>
      <c r="G1039" s="1096" t="s">
        <v>31</v>
      </c>
      <c r="H1039" s="1097">
        <v>70752</v>
      </c>
      <c r="I1039" s="1097">
        <v>123816</v>
      </c>
      <c r="J1039" s="1097">
        <v>93433</v>
      </c>
      <c r="K1039" s="1097">
        <v>163508</v>
      </c>
      <c r="L1039" s="1097">
        <v>112210</v>
      </c>
      <c r="M1039" s="1097">
        <v>196367</v>
      </c>
      <c r="N1039" s="1097">
        <v>135775</v>
      </c>
      <c r="O1039" s="1097">
        <v>237606</v>
      </c>
      <c r="P1039" s="1097">
        <v>161585</v>
      </c>
      <c r="Q1039" s="1097">
        <v>282774</v>
      </c>
      <c r="R1039" s="1097">
        <v>178198</v>
      </c>
      <c r="S1039" s="1097">
        <v>311847</v>
      </c>
      <c r="T1039" s="1097">
        <v>193787</v>
      </c>
      <c r="U1039" s="1097">
        <v>339126</v>
      </c>
    </row>
    <row r="1040" spans="1:21" ht="21.95" customHeight="1">
      <c r="A1040" s="1092">
        <v>6</v>
      </c>
      <c r="B1040" s="1093" t="s">
        <v>435</v>
      </c>
      <c r="C1040" s="1094" t="s">
        <v>471</v>
      </c>
      <c r="D1040" s="1094" t="s">
        <v>686</v>
      </c>
      <c r="E1040" s="1095" t="s">
        <v>482</v>
      </c>
      <c r="F1040">
        <v>3</v>
      </c>
      <c r="G1040" s="1096" t="s">
        <v>58</v>
      </c>
      <c r="H1040" s="1097">
        <v>57835</v>
      </c>
      <c r="I1040" s="1097">
        <v>101212</v>
      </c>
      <c r="J1040" s="1097">
        <v>79875</v>
      </c>
      <c r="K1040" s="1097">
        <v>139781</v>
      </c>
      <c r="L1040" s="1097">
        <v>101285</v>
      </c>
      <c r="M1040" s="1097">
        <v>177248</v>
      </c>
      <c r="N1040" s="1097">
        <v>132229</v>
      </c>
      <c r="O1040" s="1097">
        <v>231401</v>
      </c>
      <c r="P1040" s="1097">
        <v>164825</v>
      </c>
      <c r="Q1040" s="1097">
        <v>288444</v>
      </c>
      <c r="R1040" s="1097">
        <v>185525</v>
      </c>
      <c r="S1040" s="1097">
        <v>324669</v>
      </c>
      <c r="T1040" s="1097">
        <v>205928</v>
      </c>
      <c r="U1040" s="1097">
        <v>360374</v>
      </c>
    </row>
    <row r="1041" spans="1:21" ht="21.95" customHeight="1">
      <c r="A1041" s="1092">
        <v>6</v>
      </c>
      <c r="B1041" s="1093" t="s">
        <v>435</v>
      </c>
      <c r="C1041" s="1094" t="s">
        <v>471</v>
      </c>
      <c r="D1041" s="1094" t="s">
        <v>686</v>
      </c>
      <c r="E1041" s="1095" t="s">
        <v>482</v>
      </c>
      <c r="F1041">
        <v>4</v>
      </c>
      <c r="G1041" s="1096" t="s">
        <v>33</v>
      </c>
      <c r="H1041" s="1097">
        <v>66845</v>
      </c>
      <c r="I1041" s="1097">
        <v>106951</v>
      </c>
      <c r="J1041" s="1097">
        <v>93582</v>
      </c>
      <c r="K1041" s="1097">
        <v>149732</v>
      </c>
      <c r="L1041" s="1097">
        <v>120320</v>
      </c>
      <c r="M1041" s="1097">
        <v>192512</v>
      </c>
      <c r="N1041" s="1097">
        <v>160427</v>
      </c>
      <c r="O1041" s="1097">
        <v>256683</v>
      </c>
      <c r="P1041" s="1097">
        <v>200534</v>
      </c>
      <c r="Q1041" s="1097">
        <v>320854</v>
      </c>
      <c r="R1041" s="1097">
        <v>227271</v>
      </c>
      <c r="S1041" s="1097">
        <v>363634</v>
      </c>
      <c r="T1041" s="1097">
        <v>254009</v>
      </c>
      <c r="U1041" s="1097">
        <v>406415</v>
      </c>
    </row>
    <row r="1042" spans="1:21" ht="22.5" customHeight="1">
      <c r="A1042" s="1092">
        <v>6</v>
      </c>
      <c r="B1042" s="1093" t="s">
        <v>435</v>
      </c>
      <c r="C1042" s="1094" t="s">
        <v>471</v>
      </c>
      <c r="D1042" s="1094" t="s">
        <v>686</v>
      </c>
      <c r="E1042" s="1095" t="s">
        <v>483</v>
      </c>
      <c r="F1042">
        <v>1</v>
      </c>
      <c r="G1042" s="1096" t="s">
        <v>240</v>
      </c>
      <c r="H1042" s="1097">
        <v>74352</v>
      </c>
      <c r="I1042" s="1097">
        <v>130116</v>
      </c>
      <c r="J1042" s="1097">
        <v>97968</v>
      </c>
      <c r="K1042" s="1097">
        <v>171444</v>
      </c>
      <c r="L1042" s="1097">
        <v>117395</v>
      </c>
      <c r="M1042" s="1097">
        <v>205441</v>
      </c>
      <c r="N1042" s="1097">
        <v>141378</v>
      </c>
      <c r="O1042" s="1097">
        <v>247412</v>
      </c>
      <c r="P1042" s="1097">
        <v>166709</v>
      </c>
      <c r="Q1042" s="1097">
        <v>291740</v>
      </c>
      <c r="R1042" s="1097">
        <v>182250</v>
      </c>
      <c r="S1042" s="1097">
        <v>318937</v>
      </c>
      <c r="T1042" s="1097">
        <v>196126</v>
      </c>
      <c r="U1042" s="1097">
        <v>343220</v>
      </c>
    </row>
    <row r="1043" spans="1:21" ht="21.95" customHeight="1">
      <c r="A1043" s="1092">
        <v>6</v>
      </c>
      <c r="B1043" s="1093" t="s">
        <v>435</v>
      </c>
      <c r="C1043" s="1094" t="s">
        <v>471</v>
      </c>
      <c r="D1043" s="1094" t="s">
        <v>686</v>
      </c>
      <c r="E1043" s="1095" t="s">
        <v>483</v>
      </c>
      <c r="F1043">
        <v>2</v>
      </c>
      <c r="G1043" s="1096" t="s">
        <v>31</v>
      </c>
      <c r="H1043" s="1097">
        <v>70632</v>
      </c>
      <c r="I1043" s="1097">
        <v>123605</v>
      </c>
      <c r="J1043" s="1097">
        <v>93312</v>
      </c>
      <c r="K1043" s="1097">
        <v>163295</v>
      </c>
      <c r="L1043" s="1097">
        <v>112122</v>
      </c>
      <c r="M1043" s="1097">
        <v>196213</v>
      </c>
      <c r="N1043" s="1097">
        <v>135771</v>
      </c>
      <c r="O1043" s="1097">
        <v>237599</v>
      </c>
      <c r="P1043" s="1097">
        <v>161616</v>
      </c>
      <c r="Q1043" s="1097">
        <v>282829</v>
      </c>
      <c r="R1043" s="1097">
        <v>178255</v>
      </c>
      <c r="S1043" s="1097">
        <v>311946</v>
      </c>
      <c r="T1043" s="1097">
        <v>193877</v>
      </c>
      <c r="U1043" s="1097">
        <v>339284</v>
      </c>
    </row>
    <row r="1044" spans="1:21" ht="21.95" customHeight="1">
      <c r="A1044" s="1092">
        <v>6</v>
      </c>
      <c r="B1044" s="1093" t="s">
        <v>435</v>
      </c>
      <c r="C1044" s="1094" t="s">
        <v>471</v>
      </c>
      <c r="D1044" s="1094" t="s">
        <v>686</v>
      </c>
      <c r="E1044" s="1095" t="s">
        <v>483</v>
      </c>
      <c r="F1044">
        <v>3</v>
      </c>
      <c r="G1044" s="1096" t="s">
        <v>58</v>
      </c>
      <c r="H1044" s="1097">
        <v>57665</v>
      </c>
      <c r="I1044" s="1097">
        <v>100914</v>
      </c>
      <c r="J1044" s="1097">
        <v>79624</v>
      </c>
      <c r="K1044" s="1097">
        <v>139342</v>
      </c>
      <c r="L1044" s="1097">
        <v>100946</v>
      </c>
      <c r="M1044" s="1097">
        <v>176656</v>
      </c>
      <c r="N1044" s="1097">
        <v>131746</v>
      </c>
      <c r="O1044" s="1097">
        <v>230555</v>
      </c>
      <c r="P1044" s="1097">
        <v>164216</v>
      </c>
      <c r="Q1044" s="1097">
        <v>287378</v>
      </c>
      <c r="R1044" s="1097">
        <v>184820</v>
      </c>
      <c r="S1044" s="1097">
        <v>323435</v>
      </c>
      <c r="T1044" s="1097">
        <v>205124</v>
      </c>
      <c r="U1044" s="1097">
        <v>358967</v>
      </c>
    </row>
    <row r="1045" spans="1:21" ht="21.95" customHeight="1">
      <c r="A1045" s="1092">
        <v>6</v>
      </c>
      <c r="B1045" s="1093" t="s">
        <v>435</v>
      </c>
      <c r="C1045" s="1094" t="s">
        <v>471</v>
      </c>
      <c r="D1045" s="1094" t="s">
        <v>686</v>
      </c>
      <c r="E1045" s="1095" t="s">
        <v>483</v>
      </c>
      <c r="F1045">
        <v>4</v>
      </c>
      <c r="G1045" s="1096" t="s">
        <v>33</v>
      </c>
      <c r="H1045" s="1097">
        <v>66832</v>
      </c>
      <c r="I1045" s="1097">
        <v>106931</v>
      </c>
      <c r="J1045" s="1097">
        <v>93565</v>
      </c>
      <c r="K1045" s="1097">
        <v>149704</v>
      </c>
      <c r="L1045" s="1097">
        <v>120298</v>
      </c>
      <c r="M1045" s="1097">
        <v>192476</v>
      </c>
      <c r="N1045" s="1097">
        <v>160397</v>
      </c>
      <c r="O1045" s="1097">
        <v>256635</v>
      </c>
      <c r="P1045" s="1097">
        <v>200496</v>
      </c>
      <c r="Q1045" s="1097">
        <v>320794</v>
      </c>
      <c r="R1045" s="1097">
        <v>227229</v>
      </c>
      <c r="S1045" s="1097">
        <v>363567</v>
      </c>
      <c r="T1045" s="1097">
        <v>253962</v>
      </c>
      <c r="U1045" s="1097">
        <v>406339</v>
      </c>
    </row>
    <row r="1046" spans="1:21" ht="22.5" customHeight="1">
      <c r="A1046" s="1092">
        <v>6</v>
      </c>
      <c r="B1046" s="1093" t="s">
        <v>435</v>
      </c>
      <c r="C1046" s="1094" t="s">
        <v>471</v>
      </c>
      <c r="D1046" s="1094" t="s">
        <v>686</v>
      </c>
      <c r="E1046" s="1095" t="s">
        <v>484</v>
      </c>
      <c r="F1046">
        <v>1</v>
      </c>
      <c r="G1046" s="1096" t="s">
        <v>240</v>
      </c>
      <c r="H1046" s="1097">
        <v>69730</v>
      </c>
      <c r="I1046" s="1097">
        <v>122027</v>
      </c>
      <c r="J1046" s="1097">
        <v>91832</v>
      </c>
      <c r="K1046" s="1097">
        <v>160706</v>
      </c>
      <c r="L1046" s="1097">
        <v>109969</v>
      </c>
      <c r="M1046" s="1097">
        <v>192446</v>
      </c>
      <c r="N1046" s="1097">
        <v>132310</v>
      </c>
      <c r="O1046" s="1097">
        <v>231542</v>
      </c>
      <c r="P1046" s="1097">
        <v>155990</v>
      </c>
      <c r="Q1046" s="1097">
        <v>272982</v>
      </c>
      <c r="R1046" s="1097">
        <v>170526</v>
      </c>
      <c r="S1046" s="1097">
        <v>298420</v>
      </c>
      <c r="T1046" s="1097">
        <v>183500</v>
      </c>
      <c r="U1046" s="1097">
        <v>321126</v>
      </c>
    </row>
    <row r="1047" spans="1:21" ht="21.95" customHeight="1">
      <c r="A1047" s="1092">
        <v>6</v>
      </c>
      <c r="B1047" s="1093" t="s">
        <v>435</v>
      </c>
      <c r="C1047" s="1094" t="s">
        <v>471</v>
      </c>
      <c r="D1047" s="1094" t="s">
        <v>686</v>
      </c>
      <c r="E1047" s="1095" t="s">
        <v>484</v>
      </c>
      <c r="F1047">
        <v>2</v>
      </c>
      <c r="G1047" s="1096" t="s">
        <v>31</v>
      </c>
      <c r="H1047" s="1097">
        <v>66302</v>
      </c>
      <c r="I1047" s="1097">
        <v>116028</v>
      </c>
      <c r="J1047" s="1097">
        <v>87541</v>
      </c>
      <c r="K1047" s="1097">
        <v>153197</v>
      </c>
      <c r="L1047" s="1097">
        <v>105110</v>
      </c>
      <c r="M1047" s="1097">
        <v>183943</v>
      </c>
      <c r="N1047" s="1097">
        <v>127144</v>
      </c>
      <c r="O1047" s="1097">
        <v>222501</v>
      </c>
      <c r="P1047" s="1097">
        <v>151298</v>
      </c>
      <c r="Q1047" s="1097">
        <v>264772</v>
      </c>
      <c r="R1047" s="1097">
        <v>166845</v>
      </c>
      <c r="S1047" s="1097">
        <v>291979</v>
      </c>
      <c r="T1047" s="1097">
        <v>181428</v>
      </c>
      <c r="U1047" s="1097">
        <v>317500</v>
      </c>
    </row>
    <row r="1048" spans="1:21" ht="21.95" customHeight="1">
      <c r="A1048" s="1092">
        <v>6</v>
      </c>
      <c r="B1048" s="1093" t="s">
        <v>435</v>
      </c>
      <c r="C1048" s="1094" t="s">
        <v>471</v>
      </c>
      <c r="D1048" s="1094" t="s">
        <v>686</v>
      </c>
      <c r="E1048" s="1095" t="s">
        <v>484</v>
      </c>
      <c r="F1048">
        <v>3</v>
      </c>
      <c r="G1048" s="1096" t="s">
        <v>58</v>
      </c>
      <c r="H1048" s="1097">
        <v>54227</v>
      </c>
      <c r="I1048" s="1097">
        <v>94897</v>
      </c>
      <c r="J1048" s="1097">
        <v>74898</v>
      </c>
      <c r="K1048" s="1097">
        <v>131071</v>
      </c>
      <c r="L1048" s="1097">
        <v>94982</v>
      </c>
      <c r="M1048" s="1097">
        <v>166218</v>
      </c>
      <c r="N1048" s="1097">
        <v>124017</v>
      </c>
      <c r="O1048" s="1097">
        <v>217030</v>
      </c>
      <c r="P1048" s="1097">
        <v>154591</v>
      </c>
      <c r="Q1048" s="1097">
        <v>270535</v>
      </c>
      <c r="R1048" s="1097">
        <v>174014</v>
      </c>
      <c r="S1048" s="1097">
        <v>304524</v>
      </c>
      <c r="T1048" s="1097">
        <v>193160</v>
      </c>
      <c r="U1048" s="1097">
        <v>338029</v>
      </c>
    </row>
    <row r="1049" spans="1:21" ht="21.95" customHeight="1">
      <c r="A1049" s="1092">
        <v>6</v>
      </c>
      <c r="B1049" s="1093" t="s">
        <v>435</v>
      </c>
      <c r="C1049" s="1094" t="s">
        <v>471</v>
      </c>
      <c r="D1049" s="1094" t="s">
        <v>686</v>
      </c>
      <c r="E1049" s="1095" t="s">
        <v>484</v>
      </c>
      <c r="F1049">
        <v>4</v>
      </c>
      <c r="G1049" s="1096" t="s">
        <v>33</v>
      </c>
      <c r="H1049" s="1097">
        <v>62599</v>
      </c>
      <c r="I1049" s="1097">
        <v>100159</v>
      </c>
      <c r="J1049" s="1097">
        <v>87639</v>
      </c>
      <c r="K1049" s="1097">
        <v>140222</v>
      </c>
      <c r="L1049" s="1097">
        <v>112679</v>
      </c>
      <c r="M1049" s="1097">
        <v>180286</v>
      </c>
      <c r="N1049" s="1097">
        <v>150238</v>
      </c>
      <c r="O1049" s="1097">
        <v>240381</v>
      </c>
      <c r="P1049" s="1097">
        <v>187798</v>
      </c>
      <c r="Q1049" s="1097">
        <v>300477</v>
      </c>
      <c r="R1049" s="1097">
        <v>212838</v>
      </c>
      <c r="S1049" s="1097">
        <v>340540</v>
      </c>
      <c r="T1049" s="1097">
        <v>237877</v>
      </c>
      <c r="U1049" s="1097">
        <v>380604</v>
      </c>
    </row>
    <row r="1050" spans="1:21" ht="22.5" customHeight="1">
      <c r="A1050" s="1092">
        <v>6</v>
      </c>
      <c r="B1050" s="1093" t="s">
        <v>435</v>
      </c>
      <c r="C1050" s="1094" t="s">
        <v>471</v>
      </c>
      <c r="D1050" s="1094" t="s">
        <v>686</v>
      </c>
      <c r="E1050" s="1095" t="s">
        <v>485</v>
      </c>
      <c r="F1050">
        <v>1</v>
      </c>
      <c r="G1050" s="1096" t="s">
        <v>240</v>
      </c>
      <c r="H1050" s="1097">
        <v>69103</v>
      </c>
      <c r="I1050" s="1097">
        <v>120930</v>
      </c>
      <c r="J1050" s="1097">
        <v>90905</v>
      </c>
      <c r="K1050" s="1097">
        <v>159083</v>
      </c>
      <c r="L1050" s="1097">
        <v>108697</v>
      </c>
      <c r="M1050" s="1097">
        <v>190220</v>
      </c>
      <c r="N1050" s="1097">
        <v>130500</v>
      </c>
      <c r="O1050" s="1097">
        <v>228376</v>
      </c>
      <c r="P1050" s="1097">
        <v>153799</v>
      </c>
      <c r="Q1050" s="1097">
        <v>269149</v>
      </c>
      <c r="R1050" s="1097">
        <v>168117</v>
      </c>
      <c r="S1050" s="1097">
        <v>294205</v>
      </c>
      <c r="T1050" s="1097">
        <v>180890</v>
      </c>
      <c r="U1050" s="1097">
        <v>316558</v>
      </c>
    </row>
    <row r="1051" spans="1:21" ht="21.95" customHeight="1">
      <c r="A1051" s="1092">
        <v>6</v>
      </c>
      <c r="B1051" s="1093" t="s">
        <v>435</v>
      </c>
      <c r="C1051" s="1094" t="s">
        <v>471</v>
      </c>
      <c r="D1051" s="1094" t="s">
        <v>686</v>
      </c>
      <c r="E1051" s="1095" t="s">
        <v>485</v>
      </c>
      <c r="F1051">
        <v>2</v>
      </c>
      <c r="G1051" s="1096" t="s">
        <v>31</v>
      </c>
      <c r="H1051" s="1097">
        <v>65842</v>
      </c>
      <c r="I1051" s="1097">
        <v>115224</v>
      </c>
      <c r="J1051" s="1097">
        <v>86824</v>
      </c>
      <c r="K1051" s="1097">
        <v>151941</v>
      </c>
      <c r="L1051" s="1097">
        <v>104075</v>
      </c>
      <c r="M1051" s="1097">
        <v>182132</v>
      </c>
      <c r="N1051" s="1097">
        <v>125586</v>
      </c>
      <c r="O1051" s="1097">
        <v>219776</v>
      </c>
      <c r="P1051" s="1097">
        <v>149336</v>
      </c>
      <c r="Q1051" s="1097">
        <v>261339</v>
      </c>
      <c r="R1051" s="1097">
        <v>164616</v>
      </c>
      <c r="S1051" s="1097">
        <v>288079</v>
      </c>
      <c r="T1051" s="1097">
        <v>178919</v>
      </c>
      <c r="U1051" s="1097">
        <v>313108</v>
      </c>
    </row>
    <row r="1052" spans="1:21" ht="21.95" customHeight="1">
      <c r="A1052" s="1092">
        <v>6</v>
      </c>
      <c r="B1052" s="1093" t="s">
        <v>435</v>
      </c>
      <c r="C1052" s="1094" t="s">
        <v>471</v>
      </c>
      <c r="D1052" s="1094" t="s">
        <v>686</v>
      </c>
      <c r="E1052" s="1095" t="s">
        <v>485</v>
      </c>
      <c r="F1052">
        <v>3</v>
      </c>
      <c r="G1052" s="1096" t="s">
        <v>58</v>
      </c>
      <c r="H1052" s="1097">
        <v>54066</v>
      </c>
      <c r="I1052" s="1097">
        <v>94615</v>
      </c>
      <c r="J1052" s="1097">
        <v>74722</v>
      </c>
      <c r="K1052" s="1097">
        <v>130763</v>
      </c>
      <c r="L1052" s="1097">
        <v>94820</v>
      </c>
      <c r="M1052" s="1097">
        <v>165935</v>
      </c>
      <c r="N1052" s="1097">
        <v>123929</v>
      </c>
      <c r="O1052" s="1097">
        <v>216876</v>
      </c>
      <c r="P1052" s="1097">
        <v>154503</v>
      </c>
      <c r="Q1052" s="1097">
        <v>270380</v>
      </c>
      <c r="R1052" s="1097">
        <v>173972</v>
      </c>
      <c r="S1052" s="1097">
        <v>304450</v>
      </c>
      <c r="T1052" s="1097">
        <v>193177</v>
      </c>
      <c r="U1052" s="1097">
        <v>338060</v>
      </c>
    </row>
    <row r="1053" spans="1:21" ht="21.95" customHeight="1">
      <c r="A1053" s="1092">
        <v>6</v>
      </c>
      <c r="B1053" s="1093" t="s">
        <v>435</v>
      </c>
      <c r="C1053" s="1094" t="s">
        <v>471</v>
      </c>
      <c r="D1053" s="1094" t="s">
        <v>686</v>
      </c>
      <c r="E1053" s="1095" t="s">
        <v>485</v>
      </c>
      <c r="F1053">
        <v>4</v>
      </c>
      <c r="G1053" s="1096" t="s">
        <v>33</v>
      </c>
      <c r="H1053" s="1097">
        <v>61863</v>
      </c>
      <c r="I1053" s="1097">
        <v>98982</v>
      </c>
      <c r="J1053" s="1097">
        <v>86609</v>
      </c>
      <c r="K1053" s="1097">
        <v>138574</v>
      </c>
      <c r="L1053" s="1097">
        <v>111354</v>
      </c>
      <c r="M1053" s="1097">
        <v>178167</v>
      </c>
      <c r="N1053" s="1097">
        <v>148472</v>
      </c>
      <c r="O1053" s="1097">
        <v>237556</v>
      </c>
      <c r="P1053" s="1097">
        <v>185590</v>
      </c>
      <c r="Q1053" s="1097">
        <v>296945</v>
      </c>
      <c r="R1053" s="1097">
        <v>210336</v>
      </c>
      <c r="S1053" s="1097">
        <v>336537</v>
      </c>
      <c r="T1053" s="1097">
        <v>235081</v>
      </c>
      <c r="U1053" s="1097">
        <v>376130</v>
      </c>
    </row>
    <row r="1054" spans="1:21" ht="22.5" customHeight="1">
      <c r="A1054" s="1092">
        <v>6</v>
      </c>
      <c r="B1054" s="1093" t="s">
        <v>435</v>
      </c>
      <c r="C1054" s="1094" t="s">
        <v>471</v>
      </c>
      <c r="D1054" s="1094" t="s">
        <v>686</v>
      </c>
      <c r="E1054" s="1095" t="s">
        <v>486</v>
      </c>
      <c r="F1054">
        <v>1</v>
      </c>
      <c r="G1054" s="1096" t="s">
        <v>240</v>
      </c>
      <c r="H1054" s="1097">
        <v>73490</v>
      </c>
      <c r="I1054" s="1097">
        <v>128608</v>
      </c>
      <c r="J1054" s="1097">
        <v>96834</v>
      </c>
      <c r="K1054" s="1097">
        <v>169459</v>
      </c>
      <c r="L1054" s="1097">
        <v>116037</v>
      </c>
      <c r="M1054" s="1097">
        <v>203065</v>
      </c>
      <c r="N1054" s="1097">
        <v>139745</v>
      </c>
      <c r="O1054" s="1097">
        <v>244554</v>
      </c>
      <c r="P1054" s="1097">
        <v>164784</v>
      </c>
      <c r="Q1054" s="1097">
        <v>288372</v>
      </c>
      <c r="R1054" s="1097">
        <v>180146</v>
      </c>
      <c r="S1054" s="1097">
        <v>315255</v>
      </c>
      <c r="T1054" s="1097">
        <v>193862</v>
      </c>
      <c r="U1054" s="1097">
        <v>339258</v>
      </c>
    </row>
    <row r="1055" spans="1:21" ht="21.95" customHeight="1">
      <c r="A1055" s="1092">
        <v>6</v>
      </c>
      <c r="B1055" s="1093" t="s">
        <v>435</v>
      </c>
      <c r="C1055" s="1094" t="s">
        <v>471</v>
      </c>
      <c r="D1055" s="1094" t="s">
        <v>686</v>
      </c>
      <c r="E1055" s="1095" t="s">
        <v>486</v>
      </c>
      <c r="F1055">
        <v>2</v>
      </c>
      <c r="G1055" s="1096" t="s">
        <v>31</v>
      </c>
      <c r="H1055" s="1097">
        <v>69812</v>
      </c>
      <c r="I1055" s="1097">
        <v>122170</v>
      </c>
      <c r="J1055" s="1097">
        <v>92229</v>
      </c>
      <c r="K1055" s="1097">
        <v>161401</v>
      </c>
      <c r="L1055" s="1097">
        <v>110823</v>
      </c>
      <c r="M1055" s="1097">
        <v>193940</v>
      </c>
      <c r="N1055" s="1097">
        <v>134201</v>
      </c>
      <c r="O1055" s="1097">
        <v>234852</v>
      </c>
      <c r="P1055" s="1097">
        <v>159749</v>
      </c>
      <c r="Q1055" s="1097">
        <v>279561</v>
      </c>
      <c r="R1055" s="1097">
        <v>176196</v>
      </c>
      <c r="S1055" s="1097">
        <v>308343</v>
      </c>
      <c r="T1055" s="1097">
        <v>191638</v>
      </c>
      <c r="U1055" s="1097">
        <v>335366</v>
      </c>
    </row>
    <row r="1056" spans="1:21" ht="21.95" customHeight="1">
      <c r="A1056" s="1092">
        <v>6</v>
      </c>
      <c r="B1056" s="1093" t="s">
        <v>435</v>
      </c>
      <c r="C1056" s="1094" t="s">
        <v>471</v>
      </c>
      <c r="D1056" s="1094" t="s">
        <v>686</v>
      </c>
      <c r="E1056" s="1095" t="s">
        <v>486</v>
      </c>
      <c r="F1056">
        <v>3</v>
      </c>
      <c r="G1056" s="1096" t="s">
        <v>58</v>
      </c>
      <c r="H1056" s="1097">
        <v>56994</v>
      </c>
      <c r="I1056" s="1097">
        <v>99739</v>
      </c>
      <c r="J1056" s="1097">
        <v>78696</v>
      </c>
      <c r="K1056" s="1097">
        <v>137719</v>
      </c>
      <c r="L1056" s="1097">
        <v>99770</v>
      </c>
      <c r="M1056" s="1097">
        <v>174597</v>
      </c>
      <c r="N1056" s="1097">
        <v>130209</v>
      </c>
      <c r="O1056" s="1097">
        <v>227865</v>
      </c>
      <c r="P1056" s="1097">
        <v>162300</v>
      </c>
      <c r="Q1056" s="1097">
        <v>284025</v>
      </c>
      <c r="R1056" s="1097">
        <v>182663</v>
      </c>
      <c r="S1056" s="1097">
        <v>319660</v>
      </c>
      <c r="T1056" s="1097">
        <v>202729</v>
      </c>
      <c r="U1056" s="1097">
        <v>354776</v>
      </c>
    </row>
    <row r="1057" spans="1:21" ht="21.95" customHeight="1">
      <c r="A1057" s="1092">
        <v>6</v>
      </c>
      <c r="B1057" s="1093" t="s">
        <v>435</v>
      </c>
      <c r="C1057" s="1094" t="s">
        <v>471</v>
      </c>
      <c r="D1057" s="1094" t="s">
        <v>686</v>
      </c>
      <c r="E1057" s="1095" t="s">
        <v>486</v>
      </c>
      <c r="F1057">
        <v>4</v>
      </c>
      <c r="G1057" s="1096" t="s">
        <v>33</v>
      </c>
      <c r="H1057" s="1097">
        <v>66059</v>
      </c>
      <c r="I1057" s="1097">
        <v>105695</v>
      </c>
      <c r="J1057" s="1097">
        <v>92483</v>
      </c>
      <c r="K1057" s="1097">
        <v>147972</v>
      </c>
      <c r="L1057" s="1097">
        <v>118906</v>
      </c>
      <c r="M1057" s="1097">
        <v>190250</v>
      </c>
      <c r="N1057" s="1097">
        <v>158542</v>
      </c>
      <c r="O1057" s="1097">
        <v>253667</v>
      </c>
      <c r="P1057" s="1097">
        <v>198177</v>
      </c>
      <c r="Q1057" s="1097">
        <v>317084</v>
      </c>
      <c r="R1057" s="1097">
        <v>224601</v>
      </c>
      <c r="S1057" s="1097">
        <v>359362</v>
      </c>
      <c r="T1057" s="1097">
        <v>251025</v>
      </c>
      <c r="U1057" s="1097">
        <v>401640</v>
      </c>
    </row>
    <row r="1058" spans="1:21" ht="22.5" customHeight="1">
      <c r="A1058" s="1092">
        <v>6</v>
      </c>
      <c r="B1058" s="1093" t="s">
        <v>435</v>
      </c>
      <c r="C1058" s="1094" t="s">
        <v>471</v>
      </c>
      <c r="D1058" s="1094" t="s">
        <v>686</v>
      </c>
      <c r="E1058" s="1095" t="s">
        <v>487</v>
      </c>
      <c r="F1058">
        <v>1</v>
      </c>
      <c r="G1058" s="1096" t="s">
        <v>240</v>
      </c>
      <c r="H1058" s="1097">
        <v>72628</v>
      </c>
      <c r="I1058" s="1097">
        <v>127100</v>
      </c>
      <c r="J1058" s="1097">
        <v>95699</v>
      </c>
      <c r="K1058" s="1097">
        <v>167473</v>
      </c>
      <c r="L1058" s="1097">
        <v>114679</v>
      </c>
      <c r="M1058" s="1097">
        <v>200689</v>
      </c>
      <c r="N1058" s="1097">
        <v>138113</v>
      </c>
      <c r="O1058" s="1097">
        <v>241697</v>
      </c>
      <c r="P1058" s="1097">
        <v>162859</v>
      </c>
      <c r="Q1058" s="1097">
        <v>285004</v>
      </c>
      <c r="R1058" s="1097">
        <v>178042</v>
      </c>
      <c r="S1058" s="1097">
        <v>311573</v>
      </c>
      <c r="T1058" s="1097">
        <v>191598</v>
      </c>
      <c r="U1058" s="1097">
        <v>335296</v>
      </c>
    </row>
    <row r="1059" spans="1:21" ht="21.95" customHeight="1">
      <c r="A1059" s="1092">
        <v>6</v>
      </c>
      <c r="B1059" s="1093" t="s">
        <v>435</v>
      </c>
      <c r="C1059" s="1094" t="s">
        <v>471</v>
      </c>
      <c r="D1059" s="1094" t="s">
        <v>686</v>
      </c>
      <c r="E1059" s="1095" t="s">
        <v>487</v>
      </c>
      <c r="F1059">
        <v>2</v>
      </c>
      <c r="G1059" s="1096" t="s">
        <v>31</v>
      </c>
      <c r="H1059" s="1097">
        <v>68992</v>
      </c>
      <c r="I1059" s="1097">
        <v>120735</v>
      </c>
      <c r="J1059" s="1097">
        <v>91147</v>
      </c>
      <c r="K1059" s="1097">
        <v>159507</v>
      </c>
      <c r="L1059" s="1097">
        <v>109524</v>
      </c>
      <c r="M1059" s="1097">
        <v>191667</v>
      </c>
      <c r="N1059" s="1097">
        <v>132631</v>
      </c>
      <c r="O1059" s="1097">
        <v>232105</v>
      </c>
      <c r="P1059" s="1097">
        <v>157881</v>
      </c>
      <c r="Q1059" s="1097">
        <v>276293</v>
      </c>
      <c r="R1059" s="1097">
        <v>174137</v>
      </c>
      <c r="S1059" s="1097">
        <v>304739</v>
      </c>
      <c r="T1059" s="1097">
        <v>189399</v>
      </c>
      <c r="U1059" s="1097">
        <v>331449</v>
      </c>
    </row>
    <row r="1060" spans="1:21" ht="21.95" customHeight="1">
      <c r="A1060" s="1092">
        <v>6</v>
      </c>
      <c r="B1060" s="1093" t="s">
        <v>435</v>
      </c>
      <c r="C1060" s="1094" t="s">
        <v>471</v>
      </c>
      <c r="D1060" s="1094" t="s">
        <v>686</v>
      </c>
      <c r="E1060" s="1095" t="s">
        <v>487</v>
      </c>
      <c r="F1060">
        <v>3</v>
      </c>
      <c r="G1060" s="1096" t="s">
        <v>58</v>
      </c>
      <c r="H1060" s="1097">
        <v>56322</v>
      </c>
      <c r="I1060" s="1097">
        <v>98564</v>
      </c>
      <c r="J1060" s="1097">
        <v>77769</v>
      </c>
      <c r="K1060" s="1097">
        <v>136095</v>
      </c>
      <c r="L1060" s="1097">
        <v>98593</v>
      </c>
      <c r="M1060" s="1097">
        <v>172538</v>
      </c>
      <c r="N1060" s="1097">
        <v>128672</v>
      </c>
      <c r="O1060" s="1097">
        <v>225176</v>
      </c>
      <c r="P1060" s="1097">
        <v>160384</v>
      </c>
      <c r="Q1060" s="1097">
        <v>280672</v>
      </c>
      <c r="R1060" s="1097">
        <v>180506</v>
      </c>
      <c r="S1060" s="1097">
        <v>315885</v>
      </c>
      <c r="T1060" s="1097">
        <v>200335</v>
      </c>
      <c r="U1060" s="1097">
        <v>350586</v>
      </c>
    </row>
    <row r="1061" spans="1:21" ht="21.95" customHeight="1">
      <c r="A1061" s="1092">
        <v>6</v>
      </c>
      <c r="B1061" s="1093" t="s">
        <v>435</v>
      </c>
      <c r="C1061" s="1094" t="s">
        <v>471</v>
      </c>
      <c r="D1061" s="1094" t="s">
        <v>686</v>
      </c>
      <c r="E1061" s="1095" t="s">
        <v>487</v>
      </c>
      <c r="F1061">
        <v>4</v>
      </c>
      <c r="G1061" s="1096" t="s">
        <v>33</v>
      </c>
      <c r="H1061" s="1097">
        <v>65286</v>
      </c>
      <c r="I1061" s="1097">
        <v>104458</v>
      </c>
      <c r="J1061" s="1097">
        <v>91401</v>
      </c>
      <c r="K1061" s="1097">
        <v>146241</v>
      </c>
      <c r="L1061" s="1097">
        <v>117515</v>
      </c>
      <c r="M1061" s="1097">
        <v>188024</v>
      </c>
      <c r="N1061" s="1097">
        <v>156687</v>
      </c>
      <c r="O1061" s="1097">
        <v>250699</v>
      </c>
      <c r="P1061" s="1097">
        <v>195858</v>
      </c>
      <c r="Q1061" s="1097">
        <v>313374</v>
      </c>
      <c r="R1061" s="1097">
        <v>221973</v>
      </c>
      <c r="S1061" s="1097">
        <v>355157</v>
      </c>
      <c r="T1061" s="1097">
        <v>248087</v>
      </c>
      <c r="U1061" s="1097">
        <v>396940</v>
      </c>
    </row>
    <row r="1062" spans="1:21" ht="22.5" customHeight="1">
      <c r="A1062" s="1092">
        <v>6</v>
      </c>
      <c r="B1062" s="1093" t="s">
        <v>435</v>
      </c>
      <c r="C1062" s="1094" t="s">
        <v>471</v>
      </c>
      <c r="D1062" s="1094" t="s">
        <v>686</v>
      </c>
      <c r="E1062" s="1095" t="s">
        <v>488</v>
      </c>
      <c r="F1062">
        <v>1</v>
      </c>
      <c r="G1062" s="1096" t="s">
        <v>240</v>
      </c>
      <c r="H1062" s="1097">
        <v>74509</v>
      </c>
      <c r="I1062" s="1097">
        <v>130390</v>
      </c>
      <c r="J1062" s="1097">
        <v>98107</v>
      </c>
      <c r="K1062" s="1097">
        <v>171686</v>
      </c>
      <c r="L1062" s="1097">
        <v>117452</v>
      </c>
      <c r="M1062" s="1097">
        <v>205542</v>
      </c>
      <c r="N1062" s="1097">
        <v>141260</v>
      </c>
      <c r="O1062" s="1097">
        <v>247206</v>
      </c>
      <c r="P1062" s="1097">
        <v>166532</v>
      </c>
      <c r="Q1062" s="1097">
        <v>291430</v>
      </c>
      <c r="R1062" s="1097">
        <v>182047</v>
      </c>
      <c r="S1062" s="1097">
        <v>318582</v>
      </c>
      <c r="T1062" s="1097">
        <v>195895</v>
      </c>
      <c r="U1062" s="1097">
        <v>342816</v>
      </c>
    </row>
    <row r="1063" spans="1:21" ht="21.95" customHeight="1">
      <c r="A1063" s="1092">
        <v>6</v>
      </c>
      <c r="B1063" s="1093" t="s">
        <v>435</v>
      </c>
      <c r="C1063" s="1094" t="s">
        <v>471</v>
      </c>
      <c r="D1063" s="1094" t="s">
        <v>686</v>
      </c>
      <c r="E1063" s="1095" t="s">
        <v>488</v>
      </c>
      <c r="F1063">
        <v>2</v>
      </c>
      <c r="G1063" s="1096" t="s">
        <v>31</v>
      </c>
      <c r="H1063" s="1097">
        <v>70872</v>
      </c>
      <c r="I1063" s="1097">
        <v>124026</v>
      </c>
      <c r="J1063" s="1097">
        <v>93555</v>
      </c>
      <c r="K1063" s="1097">
        <v>163721</v>
      </c>
      <c r="L1063" s="1097">
        <v>112298</v>
      </c>
      <c r="M1063" s="1097">
        <v>196521</v>
      </c>
      <c r="N1063" s="1097">
        <v>135779</v>
      </c>
      <c r="O1063" s="1097">
        <v>237614</v>
      </c>
      <c r="P1063" s="1097">
        <v>161554</v>
      </c>
      <c r="Q1063" s="1097">
        <v>282719</v>
      </c>
      <c r="R1063" s="1097">
        <v>178142</v>
      </c>
      <c r="S1063" s="1097">
        <v>311748</v>
      </c>
      <c r="T1063" s="1097">
        <v>193696</v>
      </c>
      <c r="U1063" s="1097">
        <v>338969</v>
      </c>
    </row>
    <row r="1064" spans="1:21" ht="21.95" customHeight="1">
      <c r="A1064" s="1092">
        <v>6</v>
      </c>
      <c r="B1064" s="1093" t="s">
        <v>435</v>
      </c>
      <c r="C1064" s="1094" t="s">
        <v>471</v>
      </c>
      <c r="D1064" s="1094" t="s">
        <v>686</v>
      </c>
      <c r="E1064" s="1095" t="s">
        <v>488</v>
      </c>
      <c r="F1064">
        <v>3</v>
      </c>
      <c r="G1064" s="1096" t="s">
        <v>58</v>
      </c>
      <c r="H1064" s="1097">
        <v>58006</v>
      </c>
      <c r="I1064" s="1097">
        <v>101510</v>
      </c>
      <c r="J1064" s="1097">
        <v>80126</v>
      </c>
      <c r="K1064" s="1097">
        <v>140220</v>
      </c>
      <c r="L1064" s="1097">
        <v>101623</v>
      </c>
      <c r="M1064" s="1097">
        <v>177841</v>
      </c>
      <c r="N1064" s="1097">
        <v>132712</v>
      </c>
      <c r="O1064" s="1097">
        <v>232246</v>
      </c>
      <c r="P1064" s="1097">
        <v>165434</v>
      </c>
      <c r="Q1064" s="1097">
        <v>289510</v>
      </c>
      <c r="R1064" s="1097">
        <v>186230</v>
      </c>
      <c r="S1064" s="1097">
        <v>325902</v>
      </c>
      <c r="T1064" s="1097">
        <v>206732</v>
      </c>
      <c r="U1064" s="1097">
        <v>361781</v>
      </c>
    </row>
    <row r="1065" spans="1:21" ht="21.95" customHeight="1">
      <c r="A1065" s="1092">
        <v>6</v>
      </c>
      <c r="B1065" s="1093" t="s">
        <v>435</v>
      </c>
      <c r="C1065" s="1094" t="s">
        <v>471</v>
      </c>
      <c r="D1065" s="1094" t="s">
        <v>686</v>
      </c>
      <c r="E1065" s="1095" t="s">
        <v>488</v>
      </c>
      <c r="F1065">
        <v>4</v>
      </c>
      <c r="G1065" s="1096" t="s">
        <v>33</v>
      </c>
      <c r="H1065" s="1097">
        <v>66857</v>
      </c>
      <c r="I1065" s="1097">
        <v>106971</v>
      </c>
      <c r="J1065" s="1097">
        <v>93600</v>
      </c>
      <c r="K1065" s="1097">
        <v>149759</v>
      </c>
      <c r="L1065" s="1097">
        <v>120342</v>
      </c>
      <c r="M1065" s="1097">
        <v>192548</v>
      </c>
      <c r="N1065" s="1097">
        <v>160457</v>
      </c>
      <c r="O1065" s="1097">
        <v>256730</v>
      </c>
      <c r="P1065" s="1097">
        <v>200571</v>
      </c>
      <c r="Q1065" s="1097">
        <v>320913</v>
      </c>
      <c r="R1065" s="1097">
        <v>227313</v>
      </c>
      <c r="S1065" s="1097">
        <v>363701</v>
      </c>
      <c r="T1065" s="1097">
        <v>254056</v>
      </c>
      <c r="U1065" s="1097">
        <v>406490</v>
      </c>
    </row>
    <row r="1066" spans="1:21" ht="22.5" customHeight="1">
      <c r="A1066" s="1092">
        <v>6</v>
      </c>
      <c r="B1066" s="1093" t="s">
        <v>435</v>
      </c>
      <c r="C1066" s="1094" t="s">
        <v>471</v>
      </c>
      <c r="D1066" s="1094" t="s">
        <v>686</v>
      </c>
      <c r="E1066" s="1095" t="s">
        <v>489</v>
      </c>
      <c r="F1066">
        <v>1</v>
      </c>
      <c r="G1066" s="1096" t="s">
        <v>240</v>
      </c>
      <c r="H1066" s="1097">
        <v>75684</v>
      </c>
      <c r="I1066" s="1097">
        <v>132447</v>
      </c>
      <c r="J1066" s="1097">
        <v>99705</v>
      </c>
      <c r="K1066" s="1097">
        <v>174483</v>
      </c>
      <c r="L1066" s="1097">
        <v>119446</v>
      </c>
      <c r="M1066" s="1097">
        <v>209031</v>
      </c>
      <c r="N1066" s="1097">
        <v>143798</v>
      </c>
      <c r="O1066" s="1097">
        <v>251646</v>
      </c>
      <c r="P1066" s="1097">
        <v>169552</v>
      </c>
      <c r="Q1066" s="1097">
        <v>296715</v>
      </c>
      <c r="R1066" s="1097">
        <v>185355</v>
      </c>
      <c r="S1066" s="1097">
        <v>324371</v>
      </c>
      <c r="T1066" s="1097">
        <v>199464</v>
      </c>
      <c r="U1066" s="1097">
        <v>349062</v>
      </c>
    </row>
    <row r="1067" spans="1:21" ht="21.95" customHeight="1">
      <c r="A1067" s="1092">
        <v>6</v>
      </c>
      <c r="B1067" s="1093" t="s">
        <v>435</v>
      </c>
      <c r="C1067" s="1094" t="s">
        <v>471</v>
      </c>
      <c r="D1067" s="1094" t="s">
        <v>686</v>
      </c>
      <c r="E1067" s="1095" t="s">
        <v>489</v>
      </c>
      <c r="F1067">
        <v>2</v>
      </c>
      <c r="G1067" s="1096" t="s">
        <v>31</v>
      </c>
      <c r="H1067" s="1097">
        <v>71922</v>
      </c>
      <c r="I1067" s="1097">
        <v>125863</v>
      </c>
      <c r="J1067" s="1097">
        <v>94996</v>
      </c>
      <c r="K1067" s="1097">
        <v>166243</v>
      </c>
      <c r="L1067" s="1097">
        <v>114114</v>
      </c>
      <c r="M1067" s="1097">
        <v>199699</v>
      </c>
      <c r="N1067" s="1097">
        <v>138128</v>
      </c>
      <c r="O1067" s="1097">
        <v>241723</v>
      </c>
      <c r="P1067" s="1097">
        <v>164402</v>
      </c>
      <c r="Q1067" s="1097">
        <v>287703</v>
      </c>
      <c r="R1067" s="1097">
        <v>181315</v>
      </c>
      <c r="S1067" s="1097">
        <v>317302</v>
      </c>
      <c r="T1067" s="1097">
        <v>197190</v>
      </c>
      <c r="U1067" s="1097">
        <v>345082</v>
      </c>
    </row>
    <row r="1068" spans="1:21" ht="21.95" customHeight="1">
      <c r="A1068" s="1092">
        <v>6</v>
      </c>
      <c r="B1068" s="1093" t="s">
        <v>435</v>
      </c>
      <c r="C1068" s="1094" t="s">
        <v>471</v>
      </c>
      <c r="D1068" s="1094" t="s">
        <v>686</v>
      </c>
      <c r="E1068" s="1095" t="s">
        <v>489</v>
      </c>
      <c r="F1068">
        <v>3</v>
      </c>
      <c r="G1068" s="1096" t="s">
        <v>58</v>
      </c>
      <c r="H1068" s="1097">
        <v>58758</v>
      </c>
      <c r="I1068" s="1097">
        <v>102826</v>
      </c>
      <c r="J1068" s="1097">
        <v>81141</v>
      </c>
      <c r="K1068" s="1097">
        <v>141997</v>
      </c>
      <c r="L1068" s="1097">
        <v>102881</v>
      </c>
      <c r="M1068" s="1097">
        <v>180041</v>
      </c>
      <c r="N1068" s="1097">
        <v>134293</v>
      </c>
      <c r="O1068" s="1097">
        <v>235013</v>
      </c>
      <c r="P1068" s="1097">
        <v>167395</v>
      </c>
      <c r="Q1068" s="1097">
        <v>292941</v>
      </c>
      <c r="R1068" s="1097">
        <v>188408</v>
      </c>
      <c r="S1068" s="1097">
        <v>329714</v>
      </c>
      <c r="T1068" s="1097">
        <v>209118</v>
      </c>
      <c r="U1068" s="1097">
        <v>365956</v>
      </c>
    </row>
    <row r="1069" spans="1:21" ht="21.95" customHeight="1">
      <c r="A1069" s="1092">
        <v>6</v>
      </c>
      <c r="B1069" s="1093" t="s">
        <v>435</v>
      </c>
      <c r="C1069" s="1094" t="s">
        <v>471</v>
      </c>
      <c r="D1069" s="1094" t="s">
        <v>686</v>
      </c>
      <c r="E1069" s="1095" t="s">
        <v>489</v>
      </c>
      <c r="F1069">
        <v>4</v>
      </c>
      <c r="G1069" s="1096" t="s">
        <v>33</v>
      </c>
      <c r="H1069" s="1097">
        <v>67998</v>
      </c>
      <c r="I1069" s="1097">
        <v>108796</v>
      </c>
      <c r="J1069" s="1097">
        <v>95197</v>
      </c>
      <c r="K1069" s="1097">
        <v>152315</v>
      </c>
      <c r="L1069" s="1097">
        <v>122396</v>
      </c>
      <c r="M1069" s="1097">
        <v>195834</v>
      </c>
      <c r="N1069" s="1097">
        <v>163195</v>
      </c>
      <c r="O1069" s="1097">
        <v>261111</v>
      </c>
      <c r="P1069" s="1097">
        <v>203993</v>
      </c>
      <c r="Q1069" s="1097">
        <v>326389</v>
      </c>
      <c r="R1069" s="1097">
        <v>231192</v>
      </c>
      <c r="S1069" s="1097">
        <v>369908</v>
      </c>
      <c r="T1069" s="1097">
        <v>258392</v>
      </c>
      <c r="U1069" s="1097">
        <v>413427</v>
      </c>
    </row>
    <row r="1070" spans="1:21" ht="22.5" customHeight="1">
      <c r="A1070" s="1092">
        <v>6</v>
      </c>
      <c r="B1070" s="1093" t="s">
        <v>435</v>
      </c>
      <c r="C1070" s="1094" t="s">
        <v>471</v>
      </c>
      <c r="D1070" s="1094" t="s">
        <v>686</v>
      </c>
      <c r="E1070" s="1095" t="s">
        <v>490</v>
      </c>
      <c r="F1070">
        <v>1</v>
      </c>
      <c r="G1070" s="1096" t="s">
        <v>240</v>
      </c>
      <c r="H1070" s="1097">
        <v>70435</v>
      </c>
      <c r="I1070" s="1097">
        <v>123261</v>
      </c>
      <c r="J1070" s="1097">
        <v>92828</v>
      </c>
      <c r="K1070" s="1097">
        <v>162449</v>
      </c>
      <c r="L1070" s="1097">
        <v>111270</v>
      </c>
      <c r="M1070" s="1097">
        <v>194722</v>
      </c>
      <c r="N1070" s="1097">
        <v>134060</v>
      </c>
      <c r="O1070" s="1097">
        <v>234605</v>
      </c>
      <c r="P1070" s="1097">
        <v>158092</v>
      </c>
      <c r="Q1070" s="1097">
        <v>276661</v>
      </c>
      <c r="R1070" s="1097">
        <v>172832</v>
      </c>
      <c r="S1070" s="1097">
        <v>302457</v>
      </c>
      <c r="T1070" s="1097">
        <v>185995</v>
      </c>
      <c r="U1070" s="1097">
        <v>325492</v>
      </c>
    </row>
    <row r="1071" spans="1:21" ht="21.95" customHeight="1">
      <c r="A1071" s="1092">
        <v>6</v>
      </c>
      <c r="B1071" s="1093" t="s">
        <v>435</v>
      </c>
      <c r="C1071" s="1094" t="s">
        <v>471</v>
      </c>
      <c r="D1071" s="1094" t="s">
        <v>686</v>
      </c>
      <c r="E1071" s="1095" t="s">
        <v>490</v>
      </c>
      <c r="F1071">
        <v>2</v>
      </c>
      <c r="G1071" s="1096" t="s">
        <v>31</v>
      </c>
      <c r="H1071" s="1097">
        <v>66881</v>
      </c>
      <c r="I1071" s="1097">
        <v>117043</v>
      </c>
      <c r="J1071" s="1097">
        <v>88381</v>
      </c>
      <c r="K1071" s="1097">
        <v>154666</v>
      </c>
      <c r="L1071" s="1097">
        <v>106233</v>
      </c>
      <c r="M1071" s="1097">
        <v>185909</v>
      </c>
      <c r="N1071" s="1097">
        <v>128705</v>
      </c>
      <c r="O1071" s="1097">
        <v>225234</v>
      </c>
      <c r="P1071" s="1097">
        <v>153228</v>
      </c>
      <c r="Q1071" s="1097">
        <v>268150</v>
      </c>
      <c r="R1071" s="1097">
        <v>169017</v>
      </c>
      <c r="S1071" s="1097">
        <v>295780</v>
      </c>
      <c r="T1071" s="1097">
        <v>183847</v>
      </c>
      <c r="U1071" s="1097">
        <v>321733</v>
      </c>
    </row>
    <row r="1072" spans="1:21" ht="21.95" customHeight="1">
      <c r="A1072" s="1092">
        <v>6</v>
      </c>
      <c r="B1072" s="1093" t="s">
        <v>435</v>
      </c>
      <c r="C1072" s="1094" t="s">
        <v>471</v>
      </c>
      <c r="D1072" s="1094" t="s">
        <v>686</v>
      </c>
      <c r="E1072" s="1095" t="s">
        <v>490</v>
      </c>
      <c r="F1072">
        <v>3</v>
      </c>
      <c r="G1072" s="1096" t="s">
        <v>58</v>
      </c>
      <c r="H1072" s="1097">
        <v>54558</v>
      </c>
      <c r="I1072" s="1097">
        <v>95477</v>
      </c>
      <c r="J1072" s="1097">
        <v>75324</v>
      </c>
      <c r="K1072" s="1097">
        <v>131817</v>
      </c>
      <c r="L1072" s="1097">
        <v>95482</v>
      </c>
      <c r="M1072" s="1097">
        <v>167093</v>
      </c>
      <c r="N1072" s="1097">
        <v>124588</v>
      </c>
      <c r="O1072" s="1097">
        <v>218028</v>
      </c>
      <c r="P1072" s="1097">
        <v>155289</v>
      </c>
      <c r="Q1072" s="1097">
        <v>271756</v>
      </c>
      <c r="R1072" s="1097">
        <v>174761</v>
      </c>
      <c r="S1072" s="1097">
        <v>305832</v>
      </c>
      <c r="T1072" s="1097">
        <v>193946</v>
      </c>
      <c r="U1072" s="1097">
        <v>339406</v>
      </c>
    </row>
    <row r="1073" spans="1:21" ht="21.95" customHeight="1">
      <c r="A1073" s="1092">
        <v>6</v>
      </c>
      <c r="B1073" s="1093" t="s">
        <v>435</v>
      </c>
      <c r="C1073" s="1094" t="s">
        <v>471</v>
      </c>
      <c r="D1073" s="1094" t="s">
        <v>686</v>
      </c>
      <c r="E1073" s="1095" t="s">
        <v>490</v>
      </c>
      <c r="F1073">
        <v>4</v>
      </c>
      <c r="G1073" s="1096" t="s">
        <v>33</v>
      </c>
      <c r="H1073" s="1097">
        <v>63347</v>
      </c>
      <c r="I1073" s="1097">
        <v>101356</v>
      </c>
      <c r="J1073" s="1097">
        <v>88686</v>
      </c>
      <c r="K1073" s="1097">
        <v>141898</v>
      </c>
      <c r="L1073" s="1097">
        <v>114025</v>
      </c>
      <c r="M1073" s="1097">
        <v>182441</v>
      </c>
      <c r="N1073" s="1097">
        <v>152034</v>
      </c>
      <c r="O1073" s="1097">
        <v>243254</v>
      </c>
      <c r="P1073" s="1097">
        <v>190042</v>
      </c>
      <c r="Q1073" s="1097">
        <v>304068</v>
      </c>
      <c r="R1073" s="1097">
        <v>215381</v>
      </c>
      <c r="S1073" s="1097">
        <v>344610</v>
      </c>
      <c r="T1073" s="1097">
        <v>240720</v>
      </c>
      <c r="U1073" s="1097">
        <v>385153</v>
      </c>
    </row>
    <row r="1074" spans="1:21" ht="22.5" customHeight="1">
      <c r="A1074" s="1092">
        <v>6</v>
      </c>
      <c r="B1074" s="1093" t="s">
        <v>435</v>
      </c>
      <c r="C1074" s="1094" t="s">
        <v>471</v>
      </c>
      <c r="D1074" s="1094" t="s">
        <v>686</v>
      </c>
      <c r="E1074" s="1095" t="s">
        <v>491</v>
      </c>
      <c r="F1074">
        <v>1</v>
      </c>
      <c r="G1074" s="1096" t="s">
        <v>240</v>
      </c>
      <c r="H1074" s="1097">
        <v>70670</v>
      </c>
      <c r="I1074" s="1097">
        <v>123672</v>
      </c>
      <c r="J1074" s="1097">
        <v>93036</v>
      </c>
      <c r="K1074" s="1097">
        <v>162812</v>
      </c>
      <c r="L1074" s="1097">
        <v>111356</v>
      </c>
      <c r="M1074" s="1097">
        <v>194872</v>
      </c>
      <c r="N1074" s="1097">
        <v>133884</v>
      </c>
      <c r="O1074" s="1097">
        <v>234296</v>
      </c>
      <c r="P1074" s="1097">
        <v>157826</v>
      </c>
      <c r="Q1074" s="1097">
        <v>276196</v>
      </c>
      <c r="R1074" s="1097">
        <v>172528</v>
      </c>
      <c r="S1074" s="1097">
        <v>301924</v>
      </c>
      <c r="T1074" s="1097">
        <v>185649</v>
      </c>
      <c r="U1074" s="1097">
        <v>324886</v>
      </c>
    </row>
    <row r="1075" spans="1:21" ht="21.95" customHeight="1">
      <c r="A1075" s="1092">
        <v>6</v>
      </c>
      <c r="B1075" s="1093" t="s">
        <v>435</v>
      </c>
      <c r="C1075" s="1094" t="s">
        <v>471</v>
      </c>
      <c r="D1075" s="1094" t="s">
        <v>686</v>
      </c>
      <c r="E1075" s="1095" t="s">
        <v>491</v>
      </c>
      <c r="F1075">
        <v>2</v>
      </c>
      <c r="G1075" s="1096" t="s">
        <v>31</v>
      </c>
      <c r="H1075" s="1097">
        <v>67242</v>
      </c>
      <c r="I1075" s="1097">
        <v>117673</v>
      </c>
      <c r="J1075" s="1097">
        <v>88745</v>
      </c>
      <c r="K1075" s="1097">
        <v>155304</v>
      </c>
      <c r="L1075" s="1097">
        <v>106497</v>
      </c>
      <c r="M1075" s="1097">
        <v>186370</v>
      </c>
      <c r="N1075" s="1097">
        <v>128718</v>
      </c>
      <c r="O1075" s="1097">
        <v>225256</v>
      </c>
      <c r="P1075" s="1097">
        <v>153134</v>
      </c>
      <c r="Q1075" s="1097">
        <v>267985</v>
      </c>
      <c r="R1075" s="1097">
        <v>168848</v>
      </c>
      <c r="S1075" s="1097">
        <v>295483</v>
      </c>
      <c r="T1075" s="1097">
        <v>183577</v>
      </c>
      <c r="U1075" s="1097">
        <v>321260</v>
      </c>
    </row>
    <row r="1076" spans="1:21" ht="21.95" customHeight="1">
      <c r="A1076" s="1092">
        <v>6</v>
      </c>
      <c r="B1076" s="1093" t="s">
        <v>435</v>
      </c>
      <c r="C1076" s="1094" t="s">
        <v>471</v>
      </c>
      <c r="D1076" s="1094" t="s">
        <v>686</v>
      </c>
      <c r="E1076" s="1095" t="s">
        <v>491</v>
      </c>
      <c r="F1076">
        <v>3</v>
      </c>
      <c r="G1076" s="1096" t="s">
        <v>58</v>
      </c>
      <c r="H1076" s="1097">
        <v>55069</v>
      </c>
      <c r="I1076" s="1097">
        <v>96370</v>
      </c>
      <c r="J1076" s="1097">
        <v>76076</v>
      </c>
      <c r="K1076" s="1097">
        <v>133133</v>
      </c>
      <c r="L1076" s="1097">
        <v>96497</v>
      </c>
      <c r="M1076" s="1097">
        <v>168869</v>
      </c>
      <c r="N1076" s="1097">
        <v>126037</v>
      </c>
      <c r="O1076" s="1097">
        <v>220565</v>
      </c>
      <c r="P1076" s="1097">
        <v>157117</v>
      </c>
      <c r="Q1076" s="1097">
        <v>274954</v>
      </c>
      <c r="R1076" s="1097">
        <v>176876</v>
      </c>
      <c r="S1076" s="1097">
        <v>309533</v>
      </c>
      <c r="T1076" s="1097">
        <v>196358</v>
      </c>
      <c r="U1076" s="1097">
        <v>343627</v>
      </c>
    </row>
    <row r="1077" spans="1:21" ht="21.95" customHeight="1">
      <c r="A1077" s="1092">
        <v>6</v>
      </c>
      <c r="B1077" s="1093" t="s">
        <v>435</v>
      </c>
      <c r="C1077" s="1094" t="s">
        <v>471</v>
      </c>
      <c r="D1077" s="1094" t="s">
        <v>686</v>
      </c>
      <c r="E1077" s="1095" t="s">
        <v>491</v>
      </c>
      <c r="F1077">
        <v>4</v>
      </c>
      <c r="G1077" s="1096" t="s">
        <v>33</v>
      </c>
      <c r="H1077" s="1097">
        <v>63385</v>
      </c>
      <c r="I1077" s="1097">
        <v>101415</v>
      </c>
      <c r="J1077" s="1097">
        <v>88739</v>
      </c>
      <c r="K1077" s="1097">
        <v>141982</v>
      </c>
      <c r="L1077" s="1097">
        <v>114092</v>
      </c>
      <c r="M1077" s="1097">
        <v>182548</v>
      </c>
      <c r="N1077" s="1097">
        <v>152123</v>
      </c>
      <c r="O1077" s="1097">
        <v>243397</v>
      </c>
      <c r="P1077" s="1097">
        <v>190154</v>
      </c>
      <c r="Q1077" s="1097">
        <v>304246</v>
      </c>
      <c r="R1077" s="1097">
        <v>215508</v>
      </c>
      <c r="S1077" s="1097">
        <v>344813</v>
      </c>
      <c r="T1077" s="1097">
        <v>240862</v>
      </c>
      <c r="U1077" s="1097">
        <v>385379</v>
      </c>
    </row>
    <row r="1078" spans="1:21" ht="22.5" customHeight="1">
      <c r="A1078" s="1092">
        <v>6</v>
      </c>
      <c r="B1078" s="1093" t="s">
        <v>435</v>
      </c>
      <c r="C1078" s="1094" t="s">
        <v>471</v>
      </c>
      <c r="D1078" s="1094" t="s">
        <v>686</v>
      </c>
      <c r="E1078" s="1095" t="s">
        <v>492</v>
      </c>
      <c r="F1078">
        <v>1</v>
      </c>
      <c r="G1078" s="1096" t="s">
        <v>240</v>
      </c>
      <c r="H1078" s="1097">
        <v>73804</v>
      </c>
      <c r="I1078" s="1097">
        <v>129156</v>
      </c>
      <c r="J1078" s="1097">
        <v>97297</v>
      </c>
      <c r="K1078" s="1097">
        <v>170270</v>
      </c>
      <c r="L1078" s="1097">
        <v>116673</v>
      </c>
      <c r="M1078" s="1097">
        <v>204178</v>
      </c>
      <c r="N1078" s="1097">
        <v>140650</v>
      </c>
      <c r="O1078" s="1097">
        <v>246137</v>
      </c>
      <c r="P1078" s="1097">
        <v>165879</v>
      </c>
      <c r="Q1078" s="1097">
        <v>290289</v>
      </c>
      <c r="R1078" s="1097">
        <v>181350</v>
      </c>
      <c r="S1078" s="1097">
        <v>317362</v>
      </c>
      <c r="T1078" s="1097">
        <v>195167</v>
      </c>
      <c r="U1078" s="1097">
        <v>341542</v>
      </c>
    </row>
    <row r="1079" spans="1:21" ht="21.95" customHeight="1">
      <c r="A1079" s="1092">
        <v>6</v>
      </c>
      <c r="B1079" s="1093" t="s">
        <v>435</v>
      </c>
      <c r="C1079" s="1094" t="s">
        <v>471</v>
      </c>
      <c r="D1079" s="1094" t="s">
        <v>686</v>
      </c>
      <c r="E1079" s="1095" t="s">
        <v>492</v>
      </c>
      <c r="F1079">
        <v>2</v>
      </c>
      <c r="G1079" s="1096" t="s">
        <v>31</v>
      </c>
      <c r="H1079" s="1097">
        <v>70041</v>
      </c>
      <c r="I1079" s="1097">
        <v>122572</v>
      </c>
      <c r="J1079" s="1097">
        <v>92588</v>
      </c>
      <c r="K1079" s="1097">
        <v>162029</v>
      </c>
      <c r="L1079" s="1097">
        <v>111341</v>
      </c>
      <c r="M1079" s="1097">
        <v>194846</v>
      </c>
      <c r="N1079" s="1097">
        <v>134980</v>
      </c>
      <c r="O1079" s="1097">
        <v>236215</v>
      </c>
      <c r="P1079" s="1097">
        <v>160730</v>
      </c>
      <c r="Q1079" s="1097">
        <v>281277</v>
      </c>
      <c r="R1079" s="1097">
        <v>177310</v>
      </c>
      <c r="S1079" s="1097">
        <v>310293</v>
      </c>
      <c r="T1079" s="1097">
        <v>192893</v>
      </c>
      <c r="U1079" s="1097">
        <v>337562</v>
      </c>
    </row>
    <row r="1080" spans="1:21" ht="21.95" customHeight="1">
      <c r="A1080" s="1092">
        <v>6</v>
      </c>
      <c r="B1080" s="1093" t="s">
        <v>435</v>
      </c>
      <c r="C1080" s="1094" t="s">
        <v>471</v>
      </c>
      <c r="D1080" s="1094" t="s">
        <v>686</v>
      </c>
      <c r="E1080" s="1095" t="s">
        <v>492</v>
      </c>
      <c r="F1080">
        <v>3</v>
      </c>
      <c r="G1080" s="1096" t="s">
        <v>58</v>
      </c>
      <c r="H1080" s="1097">
        <v>57074</v>
      </c>
      <c r="I1080" s="1097">
        <v>99880</v>
      </c>
      <c r="J1080" s="1097">
        <v>78784</v>
      </c>
      <c r="K1080" s="1097">
        <v>137872</v>
      </c>
      <c r="L1080" s="1097">
        <v>99851</v>
      </c>
      <c r="M1080" s="1097">
        <v>174738</v>
      </c>
      <c r="N1080" s="1097">
        <v>130253</v>
      </c>
      <c r="O1080" s="1097">
        <v>227942</v>
      </c>
      <c r="P1080" s="1097">
        <v>162344</v>
      </c>
      <c r="Q1080" s="1097">
        <v>284102</v>
      </c>
      <c r="R1080" s="1097">
        <v>182684</v>
      </c>
      <c r="S1080" s="1097">
        <v>319697</v>
      </c>
      <c r="T1080" s="1097">
        <v>202720</v>
      </c>
      <c r="U1080" s="1097">
        <v>354761</v>
      </c>
    </row>
    <row r="1081" spans="1:21" ht="21.95" customHeight="1">
      <c r="A1081" s="1092">
        <v>6</v>
      </c>
      <c r="B1081" s="1093" t="s">
        <v>435</v>
      </c>
      <c r="C1081" s="1094" t="s">
        <v>471</v>
      </c>
      <c r="D1081" s="1094" t="s">
        <v>686</v>
      </c>
      <c r="E1081" s="1095" t="s">
        <v>492</v>
      </c>
      <c r="F1081">
        <v>4</v>
      </c>
      <c r="G1081" s="1096" t="s">
        <v>33</v>
      </c>
      <c r="H1081" s="1097">
        <v>66427</v>
      </c>
      <c r="I1081" s="1097">
        <v>106283</v>
      </c>
      <c r="J1081" s="1097">
        <v>92998</v>
      </c>
      <c r="K1081" s="1097">
        <v>148797</v>
      </c>
      <c r="L1081" s="1097">
        <v>119569</v>
      </c>
      <c r="M1081" s="1097">
        <v>191310</v>
      </c>
      <c r="N1081" s="1097">
        <v>159425</v>
      </c>
      <c r="O1081" s="1097">
        <v>255080</v>
      </c>
      <c r="P1081" s="1097">
        <v>199281</v>
      </c>
      <c r="Q1081" s="1097">
        <v>318850</v>
      </c>
      <c r="R1081" s="1097">
        <v>225852</v>
      </c>
      <c r="S1081" s="1097">
        <v>361363</v>
      </c>
      <c r="T1081" s="1097">
        <v>252423</v>
      </c>
      <c r="U1081" s="1097">
        <v>403876</v>
      </c>
    </row>
    <row r="1082" spans="1:21" ht="22.5" customHeight="1">
      <c r="A1082" s="1092">
        <v>6</v>
      </c>
      <c r="B1082" s="1093" t="s">
        <v>435</v>
      </c>
      <c r="C1082" s="1094" t="s">
        <v>471</v>
      </c>
      <c r="D1082" s="1094" t="s">
        <v>686</v>
      </c>
      <c r="E1082" s="1095" t="s">
        <v>493</v>
      </c>
      <c r="F1082">
        <v>1</v>
      </c>
      <c r="G1082" s="1096" t="s">
        <v>240</v>
      </c>
      <c r="H1082" s="1097">
        <v>74352</v>
      </c>
      <c r="I1082" s="1097">
        <v>130116</v>
      </c>
      <c r="J1082" s="1097">
        <v>97968</v>
      </c>
      <c r="K1082" s="1097">
        <v>171444</v>
      </c>
      <c r="L1082" s="1097">
        <v>117395</v>
      </c>
      <c r="M1082" s="1097">
        <v>205441</v>
      </c>
      <c r="N1082" s="1097">
        <v>141378</v>
      </c>
      <c r="O1082" s="1097">
        <v>247412</v>
      </c>
      <c r="P1082" s="1097">
        <v>166709</v>
      </c>
      <c r="Q1082" s="1097">
        <v>291740</v>
      </c>
      <c r="R1082" s="1097">
        <v>182250</v>
      </c>
      <c r="S1082" s="1097">
        <v>318937</v>
      </c>
      <c r="T1082" s="1097">
        <v>196126</v>
      </c>
      <c r="U1082" s="1097">
        <v>343220</v>
      </c>
    </row>
    <row r="1083" spans="1:21" ht="21.95" customHeight="1">
      <c r="A1083" s="1092">
        <v>6</v>
      </c>
      <c r="B1083" s="1093" t="s">
        <v>435</v>
      </c>
      <c r="C1083" s="1094" t="s">
        <v>471</v>
      </c>
      <c r="D1083" s="1094" t="s">
        <v>686</v>
      </c>
      <c r="E1083" s="1095" t="s">
        <v>493</v>
      </c>
      <c r="F1083">
        <v>2</v>
      </c>
      <c r="G1083" s="1096" t="s">
        <v>31</v>
      </c>
      <c r="H1083" s="1097">
        <v>70632</v>
      </c>
      <c r="I1083" s="1097">
        <v>123605</v>
      </c>
      <c r="J1083" s="1097">
        <v>93312</v>
      </c>
      <c r="K1083" s="1097">
        <v>163295</v>
      </c>
      <c r="L1083" s="1097">
        <v>112122</v>
      </c>
      <c r="M1083" s="1097">
        <v>196213</v>
      </c>
      <c r="N1083" s="1097">
        <v>135771</v>
      </c>
      <c r="O1083" s="1097">
        <v>237599</v>
      </c>
      <c r="P1083" s="1097">
        <v>161616</v>
      </c>
      <c r="Q1083" s="1097">
        <v>282829</v>
      </c>
      <c r="R1083" s="1097">
        <v>178255</v>
      </c>
      <c r="S1083" s="1097">
        <v>311946</v>
      </c>
      <c r="T1083" s="1097">
        <v>193877</v>
      </c>
      <c r="U1083" s="1097">
        <v>339284</v>
      </c>
    </row>
    <row r="1084" spans="1:21" ht="21.95" customHeight="1">
      <c r="A1084" s="1092">
        <v>6</v>
      </c>
      <c r="B1084" s="1093" t="s">
        <v>435</v>
      </c>
      <c r="C1084" s="1094" t="s">
        <v>471</v>
      </c>
      <c r="D1084" s="1094" t="s">
        <v>686</v>
      </c>
      <c r="E1084" s="1095" t="s">
        <v>493</v>
      </c>
      <c r="F1084">
        <v>3</v>
      </c>
      <c r="G1084" s="1096" t="s">
        <v>58</v>
      </c>
      <c r="H1084" s="1097">
        <v>57665</v>
      </c>
      <c r="I1084" s="1097">
        <v>100914</v>
      </c>
      <c r="J1084" s="1097">
        <v>79624</v>
      </c>
      <c r="K1084" s="1097">
        <v>139342</v>
      </c>
      <c r="L1084" s="1097">
        <v>100946</v>
      </c>
      <c r="M1084" s="1097">
        <v>176656</v>
      </c>
      <c r="N1084" s="1097">
        <v>131746</v>
      </c>
      <c r="O1084" s="1097">
        <v>230555</v>
      </c>
      <c r="P1084" s="1097">
        <v>164216</v>
      </c>
      <c r="Q1084" s="1097">
        <v>287378</v>
      </c>
      <c r="R1084" s="1097">
        <v>184820</v>
      </c>
      <c r="S1084" s="1097">
        <v>323435</v>
      </c>
      <c r="T1084" s="1097">
        <v>205124</v>
      </c>
      <c r="U1084" s="1097">
        <v>358967</v>
      </c>
    </row>
    <row r="1085" spans="1:21" ht="21.95" customHeight="1">
      <c r="A1085" s="1092">
        <v>6</v>
      </c>
      <c r="B1085" s="1093" t="s">
        <v>435</v>
      </c>
      <c r="C1085" s="1094" t="s">
        <v>471</v>
      </c>
      <c r="D1085" s="1094" t="s">
        <v>686</v>
      </c>
      <c r="E1085" s="1095" t="s">
        <v>493</v>
      </c>
      <c r="F1085">
        <v>4</v>
      </c>
      <c r="G1085" s="1096" t="s">
        <v>33</v>
      </c>
      <c r="H1085" s="1097">
        <v>66832</v>
      </c>
      <c r="I1085" s="1097">
        <v>106931</v>
      </c>
      <c r="J1085" s="1097">
        <v>93565</v>
      </c>
      <c r="K1085" s="1097">
        <v>149704</v>
      </c>
      <c r="L1085" s="1097">
        <v>120298</v>
      </c>
      <c r="M1085" s="1097">
        <v>192476</v>
      </c>
      <c r="N1085" s="1097">
        <v>160397</v>
      </c>
      <c r="O1085" s="1097">
        <v>256635</v>
      </c>
      <c r="P1085" s="1097">
        <v>200496</v>
      </c>
      <c r="Q1085" s="1097">
        <v>320794</v>
      </c>
      <c r="R1085" s="1097">
        <v>227229</v>
      </c>
      <c r="S1085" s="1097">
        <v>363567</v>
      </c>
      <c r="T1085" s="1097">
        <v>253962</v>
      </c>
      <c r="U1085" s="1097">
        <v>406339</v>
      </c>
    </row>
    <row r="1086" spans="1:21" ht="22.5" customHeight="1">
      <c r="A1086" s="1092">
        <v>6</v>
      </c>
      <c r="B1086" s="1093" t="s">
        <v>435</v>
      </c>
      <c r="C1086" s="1094" t="s">
        <v>471</v>
      </c>
      <c r="D1086" s="1094" t="s">
        <v>686</v>
      </c>
      <c r="E1086" s="1095" t="s">
        <v>494</v>
      </c>
      <c r="F1086">
        <v>1</v>
      </c>
      <c r="G1086" s="1096" t="s">
        <v>240</v>
      </c>
      <c r="H1086" s="1097">
        <v>73569</v>
      </c>
      <c r="I1086" s="1097">
        <v>128745</v>
      </c>
      <c r="J1086" s="1097">
        <v>96903</v>
      </c>
      <c r="K1086" s="1097">
        <v>169580</v>
      </c>
      <c r="L1086" s="1097">
        <v>116066</v>
      </c>
      <c r="M1086" s="1097">
        <v>203115</v>
      </c>
      <c r="N1086" s="1097">
        <v>139686</v>
      </c>
      <c r="O1086" s="1097">
        <v>244451</v>
      </c>
      <c r="P1086" s="1097">
        <v>164695</v>
      </c>
      <c r="Q1086" s="1097">
        <v>288217</v>
      </c>
      <c r="R1086" s="1097">
        <v>180044</v>
      </c>
      <c r="S1086" s="1097">
        <v>315077</v>
      </c>
      <c r="T1086" s="1097">
        <v>193746</v>
      </c>
      <c r="U1086" s="1097">
        <v>339056</v>
      </c>
    </row>
    <row r="1087" spans="1:21" ht="21.95" customHeight="1">
      <c r="A1087" s="1092">
        <v>6</v>
      </c>
      <c r="B1087" s="1093" t="s">
        <v>435</v>
      </c>
      <c r="C1087" s="1094" t="s">
        <v>471</v>
      </c>
      <c r="D1087" s="1094" t="s">
        <v>686</v>
      </c>
      <c r="E1087" s="1095" t="s">
        <v>494</v>
      </c>
      <c r="F1087">
        <v>2</v>
      </c>
      <c r="G1087" s="1096" t="s">
        <v>31</v>
      </c>
      <c r="H1087" s="1097">
        <v>69932</v>
      </c>
      <c r="I1087" s="1097">
        <v>122381</v>
      </c>
      <c r="J1087" s="1097">
        <v>92351</v>
      </c>
      <c r="K1087" s="1097">
        <v>161614</v>
      </c>
      <c r="L1087" s="1097">
        <v>110911</v>
      </c>
      <c r="M1087" s="1097">
        <v>194094</v>
      </c>
      <c r="N1087" s="1097">
        <v>134205</v>
      </c>
      <c r="O1087" s="1097">
        <v>234859</v>
      </c>
      <c r="P1087" s="1097">
        <v>159718</v>
      </c>
      <c r="Q1087" s="1097">
        <v>279506</v>
      </c>
      <c r="R1087" s="1097">
        <v>176139</v>
      </c>
      <c r="S1087" s="1097">
        <v>308244</v>
      </c>
      <c r="T1087" s="1097">
        <v>191548</v>
      </c>
      <c r="U1087" s="1097">
        <v>335209</v>
      </c>
    </row>
    <row r="1088" spans="1:21" ht="21.95" customHeight="1">
      <c r="A1088" s="1092">
        <v>6</v>
      </c>
      <c r="B1088" s="1093" t="s">
        <v>435</v>
      </c>
      <c r="C1088" s="1094" t="s">
        <v>471</v>
      </c>
      <c r="D1088" s="1094" t="s">
        <v>686</v>
      </c>
      <c r="E1088" s="1095" t="s">
        <v>494</v>
      </c>
      <c r="F1088">
        <v>3</v>
      </c>
      <c r="G1088" s="1096" t="s">
        <v>58</v>
      </c>
      <c r="H1088" s="1097">
        <v>57164</v>
      </c>
      <c r="I1088" s="1097">
        <v>100037</v>
      </c>
      <c r="J1088" s="1097">
        <v>78947</v>
      </c>
      <c r="K1088" s="1097">
        <v>138157</v>
      </c>
      <c r="L1088" s="1097">
        <v>100108</v>
      </c>
      <c r="M1088" s="1097">
        <v>175189</v>
      </c>
      <c r="N1088" s="1097">
        <v>130692</v>
      </c>
      <c r="O1088" s="1097">
        <v>228711</v>
      </c>
      <c r="P1088" s="1097">
        <v>162909</v>
      </c>
      <c r="Q1088" s="1097">
        <v>285091</v>
      </c>
      <c r="R1088" s="1097">
        <v>183368</v>
      </c>
      <c r="S1088" s="1097">
        <v>320894</v>
      </c>
      <c r="T1088" s="1097">
        <v>203533</v>
      </c>
      <c r="U1088" s="1097">
        <v>356183</v>
      </c>
    </row>
    <row r="1089" spans="1:21" ht="21.95" customHeight="1">
      <c r="A1089" s="1092">
        <v>6</v>
      </c>
      <c r="B1089" s="1093" t="s">
        <v>435</v>
      </c>
      <c r="C1089" s="1094" t="s">
        <v>471</v>
      </c>
      <c r="D1089" s="1094" t="s">
        <v>686</v>
      </c>
      <c r="E1089" s="1095" t="s">
        <v>494</v>
      </c>
      <c r="F1089">
        <v>4</v>
      </c>
      <c r="G1089" s="1096" t="s">
        <v>33</v>
      </c>
      <c r="H1089" s="1097">
        <v>66072</v>
      </c>
      <c r="I1089" s="1097">
        <v>105714</v>
      </c>
      <c r="J1089" s="1097">
        <v>92500</v>
      </c>
      <c r="K1089" s="1097">
        <v>148000</v>
      </c>
      <c r="L1089" s="1097">
        <v>118929</v>
      </c>
      <c r="M1089" s="1097">
        <v>190286</v>
      </c>
      <c r="N1089" s="1097">
        <v>158572</v>
      </c>
      <c r="O1089" s="1097">
        <v>253715</v>
      </c>
      <c r="P1089" s="1097">
        <v>198215</v>
      </c>
      <c r="Q1089" s="1097">
        <v>317143</v>
      </c>
      <c r="R1089" s="1097">
        <v>224643</v>
      </c>
      <c r="S1089" s="1097">
        <v>359429</v>
      </c>
      <c r="T1089" s="1097">
        <v>251072</v>
      </c>
      <c r="U1089" s="1097">
        <v>401715</v>
      </c>
    </row>
    <row r="1090" spans="1:21" ht="22.5" customHeight="1">
      <c r="A1090" s="1092">
        <v>6</v>
      </c>
      <c r="B1090" s="1093" t="s">
        <v>435</v>
      </c>
      <c r="C1090" s="1094" t="s">
        <v>471</v>
      </c>
      <c r="D1090" s="1094" t="s">
        <v>686</v>
      </c>
      <c r="E1090" s="1095" t="s">
        <v>495</v>
      </c>
      <c r="F1090">
        <v>1</v>
      </c>
      <c r="G1090" s="1096" t="s">
        <v>240</v>
      </c>
      <c r="H1090" s="1097">
        <v>70278</v>
      </c>
      <c r="I1090" s="1097">
        <v>122986</v>
      </c>
      <c r="J1090" s="1097">
        <v>92503</v>
      </c>
      <c r="K1090" s="1097">
        <v>161880</v>
      </c>
      <c r="L1090" s="1097">
        <v>110691</v>
      </c>
      <c r="M1090" s="1097">
        <v>193709</v>
      </c>
      <c r="N1090" s="1097">
        <v>133038</v>
      </c>
      <c r="O1090" s="1097">
        <v>232816</v>
      </c>
      <c r="P1090" s="1097">
        <v>156819</v>
      </c>
      <c r="Q1090" s="1097">
        <v>274434</v>
      </c>
      <c r="R1090" s="1097">
        <v>171425</v>
      </c>
      <c r="S1090" s="1097">
        <v>299995</v>
      </c>
      <c r="T1090" s="1097">
        <v>184459</v>
      </c>
      <c r="U1090" s="1097">
        <v>322804</v>
      </c>
    </row>
    <row r="1091" spans="1:21" ht="21.95" customHeight="1">
      <c r="A1091" s="1092">
        <v>6</v>
      </c>
      <c r="B1091" s="1093" t="s">
        <v>435</v>
      </c>
      <c r="C1091" s="1094" t="s">
        <v>471</v>
      </c>
      <c r="D1091" s="1094" t="s">
        <v>686</v>
      </c>
      <c r="E1091" s="1095" t="s">
        <v>495</v>
      </c>
      <c r="F1091">
        <v>2</v>
      </c>
      <c r="G1091" s="1096" t="s">
        <v>31</v>
      </c>
      <c r="H1091" s="1097">
        <v>66892</v>
      </c>
      <c r="I1091" s="1097">
        <v>117061</v>
      </c>
      <c r="J1091" s="1097">
        <v>88265</v>
      </c>
      <c r="K1091" s="1097">
        <v>154463</v>
      </c>
      <c r="L1091" s="1097">
        <v>105892</v>
      </c>
      <c r="M1091" s="1097">
        <v>185310</v>
      </c>
      <c r="N1091" s="1097">
        <v>127935</v>
      </c>
      <c r="O1091" s="1097">
        <v>223886</v>
      </c>
      <c r="P1091" s="1097">
        <v>152185</v>
      </c>
      <c r="Q1091" s="1097">
        <v>266323</v>
      </c>
      <c r="R1091" s="1097">
        <v>167790</v>
      </c>
      <c r="S1091" s="1097">
        <v>293632</v>
      </c>
      <c r="T1091" s="1097">
        <v>182412</v>
      </c>
      <c r="U1091" s="1097">
        <v>319222</v>
      </c>
    </row>
    <row r="1092" spans="1:21" ht="21.95" customHeight="1">
      <c r="A1092" s="1092">
        <v>6</v>
      </c>
      <c r="B1092" s="1093" t="s">
        <v>435</v>
      </c>
      <c r="C1092" s="1094" t="s">
        <v>471</v>
      </c>
      <c r="D1092" s="1094" t="s">
        <v>686</v>
      </c>
      <c r="E1092" s="1095" t="s">
        <v>495</v>
      </c>
      <c r="F1092">
        <v>3</v>
      </c>
      <c r="G1092" s="1096" t="s">
        <v>58</v>
      </c>
      <c r="H1092" s="1097">
        <v>54818</v>
      </c>
      <c r="I1092" s="1097">
        <v>95931</v>
      </c>
      <c r="J1092" s="1097">
        <v>75737</v>
      </c>
      <c r="K1092" s="1097">
        <v>132540</v>
      </c>
      <c r="L1092" s="1097">
        <v>96078</v>
      </c>
      <c r="M1092" s="1097">
        <v>168136</v>
      </c>
      <c r="N1092" s="1097">
        <v>125510</v>
      </c>
      <c r="O1092" s="1097">
        <v>219643</v>
      </c>
      <c r="P1092" s="1097">
        <v>156463</v>
      </c>
      <c r="Q1092" s="1097">
        <v>273811</v>
      </c>
      <c r="R1092" s="1097">
        <v>176150</v>
      </c>
      <c r="S1092" s="1097">
        <v>308262</v>
      </c>
      <c r="T1092" s="1097">
        <v>195563</v>
      </c>
      <c r="U1092" s="1097">
        <v>342235</v>
      </c>
    </row>
    <row r="1093" spans="1:21" ht="21.95" customHeight="1">
      <c r="A1093" s="1092">
        <v>6</v>
      </c>
      <c r="B1093" s="1093" t="s">
        <v>435</v>
      </c>
      <c r="C1093" s="1094" t="s">
        <v>471</v>
      </c>
      <c r="D1093" s="1094" t="s">
        <v>686</v>
      </c>
      <c r="E1093" s="1095" t="s">
        <v>495</v>
      </c>
      <c r="F1093">
        <v>4</v>
      </c>
      <c r="G1093" s="1096" t="s">
        <v>33</v>
      </c>
      <c r="H1093" s="1097">
        <v>63004</v>
      </c>
      <c r="I1093" s="1097">
        <v>100807</v>
      </c>
      <c r="J1093" s="1097">
        <v>88206</v>
      </c>
      <c r="K1093" s="1097">
        <v>141130</v>
      </c>
      <c r="L1093" s="1097">
        <v>113408</v>
      </c>
      <c r="M1093" s="1097">
        <v>181453</v>
      </c>
      <c r="N1093" s="1097">
        <v>151210</v>
      </c>
      <c r="O1093" s="1097">
        <v>241937</v>
      </c>
      <c r="P1093" s="1097">
        <v>189013</v>
      </c>
      <c r="Q1093" s="1097">
        <v>302421</v>
      </c>
      <c r="R1093" s="1097">
        <v>214215</v>
      </c>
      <c r="S1093" s="1097">
        <v>342744</v>
      </c>
      <c r="T1093" s="1097">
        <v>239417</v>
      </c>
      <c r="U1093" s="1097">
        <v>383067</v>
      </c>
    </row>
    <row r="1094" spans="1:21" ht="22.5" customHeight="1">
      <c r="A1094" s="1092">
        <v>6</v>
      </c>
      <c r="B1094" s="1093" t="s">
        <v>435</v>
      </c>
      <c r="C1094" s="1094" t="s">
        <v>471</v>
      </c>
      <c r="D1094" s="1094" t="s">
        <v>686</v>
      </c>
      <c r="E1094" s="1095" t="s">
        <v>496</v>
      </c>
      <c r="F1094">
        <v>1</v>
      </c>
      <c r="G1094" s="1096" t="s">
        <v>240</v>
      </c>
      <c r="H1094" s="1097">
        <v>73177</v>
      </c>
      <c r="I1094" s="1097">
        <v>128059</v>
      </c>
      <c r="J1094" s="1097">
        <v>96370</v>
      </c>
      <c r="K1094" s="1097">
        <v>168648</v>
      </c>
      <c r="L1094" s="1097">
        <v>115401</v>
      </c>
      <c r="M1094" s="1097">
        <v>201952</v>
      </c>
      <c r="N1094" s="1097">
        <v>138841</v>
      </c>
      <c r="O1094" s="1097">
        <v>242971</v>
      </c>
      <c r="P1094" s="1097">
        <v>163689</v>
      </c>
      <c r="Q1094" s="1097">
        <v>286455</v>
      </c>
      <c r="R1094" s="1097">
        <v>178942</v>
      </c>
      <c r="S1094" s="1097">
        <v>313148</v>
      </c>
      <c r="T1094" s="1097">
        <v>192556</v>
      </c>
      <c r="U1094" s="1097">
        <v>336974</v>
      </c>
    </row>
    <row r="1095" spans="1:21" ht="21.95" customHeight="1">
      <c r="A1095" s="1092">
        <v>6</v>
      </c>
      <c r="B1095" s="1093" t="s">
        <v>435</v>
      </c>
      <c r="C1095" s="1094" t="s">
        <v>471</v>
      </c>
      <c r="D1095" s="1094" t="s">
        <v>686</v>
      </c>
      <c r="E1095" s="1095" t="s">
        <v>496</v>
      </c>
      <c r="F1095">
        <v>2</v>
      </c>
      <c r="G1095" s="1096" t="s">
        <v>31</v>
      </c>
      <c r="H1095" s="1097">
        <v>69582</v>
      </c>
      <c r="I1095" s="1097">
        <v>121768</v>
      </c>
      <c r="J1095" s="1097">
        <v>91870</v>
      </c>
      <c r="K1095" s="1097">
        <v>160773</v>
      </c>
      <c r="L1095" s="1097">
        <v>110305</v>
      </c>
      <c r="M1095" s="1097">
        <v>193035</v>
      </c>
      <c r="N1095" s="1097">
        <v>133423</v>
      </c>
      <c r="O1095" s="1097">
        <v>233489</v>
      </c>
      <c r="P1095" s="1097">
        <v>158768</v>
      </c>
      <c r="Q1095" s="1097">
        <v>277844</v>
      </c>
      <c r="R1095" s="1097">
        <v>175081</v>
      </c>
      <c r="S1095" s="1097">
        <v>306393</v>
      </c>
      <c r="T1095" s="1097">
        <v>190383</v>
      </c>
      <c r="U1095" s="1097">
        <v>333171</v>
      </c>
    </row>
    <row r="1096" spans="1:21" ht="21.95" customHeight="1">
      <c r="A1096" s="1092">
        <v>6</v>
      </c>
      <c r="B1096" s="1093" t="s">
        <v>435</v>
      </c>
      <c r="C1096" s="1094" t="s">
        <v>471</v>
      </c>
      <c r="D1096" s="1094" t="s">
        <v>686</v>
      </c>
      <c r="E1096" s="1095" t="s">
        <v>496</v>
      </c>
      <c r="F1096">
        <v>3</v>
      </c>
      <c r="G1096" s="1096" t="s">
        <v>58</v>
      </c>
      <c r="H1096" s="1097">
        <v>56913</v>
      </c>
      <c r="I1096" s="1097">
        <v>99598</v>
      </c>
      <c r="J1096" s="1097">
        <v>78609</v>
      </c>
      <c r="K1096" s="1097">
        <v>137565</v>
      </c>
      <c r="L1096" s="1097">
        <v>99689</v>
      </c>
      <c r="M1096" s="1097">
        <v>174455</v>
      </c>
      <c r="N1096" s="1097">
        <v>130165</v>
      </c>
      <c r="O1096" s="1097">
        <v>227789</v>
      </c>
      <c r="P1096" s="1097">
        <v>162256</v>
      </c>
      <c r="Q1096" s="1097">
        <v>283947</v>
      </c>
      <c r="R1096" s="1097">
        <v>182642</v>
      </c>
      <c r="S1096" s="1097">
        <v>319623</v>
      </c>
      <c r="T1096" s="1097">
        <v>202738</v>
      </c>
      <c r="U1096" s="1097">
        <v>354791</v>
      </c>
    </row>
    <row r="1097" spans="1:21" ht="21.95" customHeight="1">
      <c r="A1097" s="1092">
        <v>6</v>
      </c>
      <c r="B1097" s="1093" t="s">
        <v>435</v>
      </c>
      <c r="C1097" s="1094" t="s">
        <v>471</v>
      </c>
      <c r="D1097" s="1094" t="s">
        <v>686</v>
      </c>
      <c r="E1097" s="1095" t="s">
        <v>496</v>
      </c>
      <c r="F1097">
        <v>4</v>
      </c>
      <c r="G1097" s="1096" t="s">
        <v>33</v>
      </c>
      <c r="H1097" s="1097">
        <v>65691</v>
      </c>
      <c r="I1097" s="1097">
        <v>105106</v>
      </c>
      <c r="J1097" s="1097">
        <v>91968</v>
      </c>
      <c r="K1097" s="1097">
        <v>147148</v>
      </c>
      <c r="L1097" s="1097">
        <v>118244</v>
      </c>
      <c r="M1097" s="1097">
        <v>189191</v>
      </c>
      <c r="N1097" s="1097">
        <v>157659</v>
      </c>
      <c r="O1097" s="1097">
        <v>252254</v>
      </c>
      <c r="P1097" s="1097">
        <v>197074</v>
      </c>
      <c r="Q1097" s="1097">
        <v>315318</v>
      </c>
      <c r="R1097" s="1097">
        <v>223350</v>
      </c>
      <c r="S1097" s="1097">
        <v>357360</v>
      </c>
      <c r="T1097" s="1097">
        <v>249627</v>
      </c>
      <c r="U1097" s="1097">
        <v>399403</v>
      </c>
    </row>
    <row r="1098" spans="1:21" ht="22.5" customHeight="1">
      <c r="A1098" s="1092">
        <v>6</v>
      </c>
      <c r="B1098" s="1093" t="s">
        <v>435</v>
      </c>
      <c r="C1098" s="1094" t="s">
        <v>471</v>
      </c>
      <c r="D1098" s="1094" t="s">
        <v>686</v>
      </c>
      <c r="E1098" s="1095" t="s">
        <v>497</v>
      </c>
      <c r="F1098">
        <v>1</v>
      </c>
      <c r="G1098" s="1096" t="s">
        <v>240</v>
      </c>
      <c r="H1098" s="1097">
        <v>74822</v>
      </c>
      <c r="I1098" s="1097">
        <v>130939</v>
      </c>
      <c r="J1098" s="1097">
        <v>98570</v>
      </c>
      <c r="K1098" s="1097">
        <v>172498</v>
      </c>
      <c r="L1098" s="1097">
        <v>118088</v>
      </c>
      <c r="M1098" s="1097">
        <v>206655</v>
      </c>
      <c r="N1098" s="1097">
        <v>142165</v>
      </c>
      <c r="O1098" s="1097">
        <v>248789</v>
      </c>
      <c r="P1098" s="1097">
        <v>167627</v>
      </c>
      <c r="Q1098" s="1097">
        <v>293347</v>
      </c>
      <c r="R1098" s="1097">
        <v>183251</v>
      </c>
      <c r="S1098" s="1097">
        <v>320689</v>
      </c>
      <c r="T1098" s="1097">
        <v>197200</v>
      </c>
      <c r="U1098" s="1097">
        <v>345100</v>
      </c>
    </row>
    <row r="1099" spans="1:21" ht="21.95" customHeight="1">
      <c r="A1099" s="1092">
        <v>6</v>
      </c>
      <c r="B1099" s="1093" t="s">
        <v>435</v>
      </c>
      <c r="C1099" s="1094" t="s">
        <v>471</v>
      </c>
      <c r="D1099" s="1094" t="s">
        <v>686</v>
      </c>
      <c r="E1099" s="1095" t="s">
        <v>497</v>
      </c>
      <c r="F1099">
        <v>2</v>
      </c>
      <c r="G1099" s="1096" t="s">
        <v>31</v>
      </c>
      <c r="H1099" s="1097">
        <v>71102</v>
      </c>
      <c r="I1099" s="1097">
        <v>124428</v>
      </c>
      <c r="J1099" s="1097">
        <v>93913</v>
      </c>
      <c r="K1099" s="1097">
        <v>164349</v>
      </c>
      <c r="L1099" s="1097">
        <v>112815</v>
      </c>
      <c r="M1099" s="1097">
        <v>197426</v>
      </c>
      <c r="N1099" s="1097">
        <v>136558</v>
      </c>
      <c r="O1099" s="1097">
        <v>238976</v>
      </c>
      <c r="P1099" s="1097">
        <v>162535</v>
      </c>
      <c r="Q1099" s="1097">
        <v>284435</v>
      </c>
      <c r="R1099" s="1097">
        <v>179256</v>
      </c>
      <c r="S1099" s="1097">
        <v>313698</v>
      </c>
      <c r="T1099" s="1097">
        <v>194951</v>
      </c>
      <c r="U1099" s="1097">
        <v>341164</v>
      </c>
    </row>
    <row r="1100" spans="1:21" ht="21.95" customHeight="1">
      <c r="A1100" s="1092">
        <v>6</v>
      </c>
      <c r="B1100" s="1093" t="s">
        <v>435</v>
      </c>
      <c r="C1100" s="1094" t="s">
        <v>471</v>
      </c>
      <c r="D1100" s="1094" t="s">
        <v>686</v>
      </c>
      <c r="E1100" s="1095" t="s">
        <v>497</v>
      </c>
      <c r="F1100">
        <v>3</v>
      </c>
      <c r="G1100" s="1096" t="s">
        <v>58</v>
      </c>
      <c r="H1100" s="1097">
        <v>58086</v>
      </c>
      <c r="I1100" s="1097">
        <v>101651</v>
      </c>
      <c r="J1100" s="1097">
        <v>80213</v>
      </c>
      <c r="K1100" s="1097">
        <v>140373</v>
      </c>
      <c r="L1100" s="1097">
        <v>101704</v>
      </c>
      <c r="M1100" s="1097">
        <v>177982</v>
      </c>
      <c r="N1100" s="1097">
        <v>132756</v>
      </c>
      <c r="O1100" s="1097">
        <v>232323</v>
      </c>
      <c r="P1100" s="1097">
        <v>165479</v>
      </c>
      <c r="Q1100" s="1097">
        <v>289587</v>
      </c>
      <c r="R1100" s="1097">
        <v>186251</v>
      </c>
      <c r="S1100" s="1097">
        <v>325939</v>
      </c>
      <c r="T1100" s="1097">
        <v>206723</v>
      </c>
      <c r="U1100" s="1097">
        <v>361766</v>
      </c>
    </row>
    <row r="1101" spans="1:21" ht="21.95" customHeight="1">
      <c r="A1101" s="1092">
        <v>6</v>
      </c>
      <c r="B1101" s="1093" t="s">
        <v>435</v>
      </c>
      <c r="C1101" s="1094" t="s">
        <v>471</v>
      </c>
      <c r="D1101" s="1094" t="s">
        <v>686</v>
      </c>
      <c r="E1101" s="1095" t="s">
        <v>497</v>
      </c>
      <c r="F1101">
        <v>4</v>
      </c>
      <c r="G1101" s="1096" t="s">
        <v>33</v>
      </c>
      <c r="H1101" s="1097">
        <v>67225</v>
      </c>
      <c r="I1101" s="1097">
        <v>107560</v>
      </c>
      <c r="J1101" s="1097">
        <v>94115</v>
      </c>
      <c r="K1101" s="1097">
        <v>150584</v>
      </c>
      <c r="L1101" s="1097">
        <v>121005</v>
      </c>
      <c r="M1101" s="1097">
        <v>193607</v>
      </c>
      <c r="N1101" s="1097">
        <v>161340</v>
      </c>
      <c r="O1101" s="1097">
        <v>258143</v>
      </c>
      <c r="P1101" s="1097">
        <v>201674</v>
      </c>
      <c r="Q1101" s="1097">
        <v>322679</v>
      </c>
      <c r="R1101" s="1097">
        <v>228564</v>
      </c>
      <c r="S1101" s="1097">
        <v>365703</v>
      </c>
      <c r="T1101" s="1097">
        <v>255454</v>
      </c>
      <c r="U1101" s="1097">
        <v>408727</v>
      </c>
    </row>
    <row r="1102" spans="1:21" ht="22.5" customHeight="1">
      <c r="A1102" s="1092">
        <v>7</v>
      </c>
      <c r="B1102" s="1093" t="s">
        <v>498</v>
      </c>
      <c r="C1102" s="1094" t="s">
        <v>499</v>
      </c>
      <c r="D1102" s="1094" t="s">
        <v>687</v>
      </c>
      <c r="E1102" s="1095" t="s">
        <v>500</v>
      </c>
      <c r="F1102">
        <v>1</v>
      </c>
      <c r="G1102" s="1096" t="s">
        <v>240</v>
      </c>
      <c r="H1102" s="1097">
        <v>87515</v>
      </c>
      <c r="I1102" s="1097">
        <v>153150</v>
      </c>
      <c r="J1102" s="1097">
        <v>115381</v>
      </c>
      <c r="K1102" s="1097">
        <v>201917</v>
      </c>
      <c r="L1102" s="1097">
        <v>138373</v>
      </c>
      <c r="M1102" s="1097">
        <v>242152</v>
      </c>
      <c r="N1102" s="1097">
        <v>166832</v>
      </c>
      <c r="O1102" s="1097">
        <v>291957</v>
      </c>
      <c r="P1102" s="1097">
        <v>196763</v>
      </c>
      <c r="Q1102" s="1097">
        <v>344336</v>
      </c>
      <c r="R1102" s="1097">
        <v>215115</v>
      </c>
      <c r="S1102" s="1097">
        <v>376452</v>
      </c>
      <c r="T1102" s="1097">
        <v>231506</v>
      </c>
      <c r="U1102" s="1097">
        <v>405136</v>
      </c>
    </row>
    <row r="1103" spans="1:21" ht="21.95" customHeight="1">
      <c r="A1103" s="1092">
        <v>7</v>
      </c>
      <c r="B1103" s="1093" t="s">
        <v>498</v>
      </c>
      <c r="C1103" s="1094" t="s">
        <v>499</v>
      </c>
      <c r="D1103" s="1094" t="s">
        <v>687</v>
      </c>
      <c r="E1103" s="1095" t="s">
        <v>500</v>
      </c>
      <c r="F1103">
        <v>2</v>
      </c>
      <c r="G1103" s="1096" t="s">
        <v>31</v>
      </c>
      <c r="H1103" s="1097">
        <v>83042</v>
      </c>
      <c r="I1103" s="1097">
        <v>145323</v>
      </c>
      <c r="J1103" s="1097">
        <v>109783</v>
      </c>
      <c r="K1103" s="1097">
        <v>192120</v>
      </c>
      <c r="L1103" s="1097">
        <v>132033</v>
      </c>
      <c r="M1103" s="1097">
        <v>231057</v>
      </c>
      <c r="N1103" s="1097">
        <v>160091</v>
      </c>
      <c r="O1103" s="1097">
        <v>280160</v>
      </c>
      <c r="P1103" s="1097">
        <v>190641</v>
      </c>
      <c r="Q1103" s="1097">
        <v>333622</v>
      </c>
      <c r="R1103" s="1097">
        <v>210313</v>
      </c>
      <c r="S1103" s="1097">
        <v>368047</v>
      </c>
      <c r="T1103" s="1097">
        <v>228803</v>
      </c>
      <c r="U1103" s="1097">
        <v>400405</v>
      </c>
    </row>
    <row r="1104" spans="1:21" ht="21.95" customHeight="1">
      <c r="A1104" s="1092">
        <v>7</v>
      </c>
      <c r="B1104" s="1093" t="s">
        <v>498</v>
      </c>
      <c r="C1104" s="1094" t="s">
        <v>499</v>
      </c>
      <c r="D1104" s="1094" t="s">
        <v>687</v>
      </c>
      <c r="E1104" s="1095" t="s">
        <v>500</v>
      </c>
      <c r="F1104">
        <v>3</v>
      </c>
      <c r="G1104" s="1096" t="s">
        <v>58</v>
      </c>
      <c r="H1104" s="1097">
        <v>67649</v>
      </c>
      <c r="I1104" s="1097">
        <v>118386</v>
      </c>
      <c r="J1104" s="1097">
        <v>93378</v>
      </c>
      <c r="K1104" s="1097">
        <v>163411</v>
      </c>
      <c r="L1104" s="1097">
        <v>118341</v>
      </c>
      <c r="M1104" s="1097">
        <v>207096</v>
      </c>
      <c r="N1104" s="1097">
        <v>154362</v>
      </c>
      <c r="O1104" s="1097">
        <v>270134</v>
      </c>
      <c r="P1104" s="1097">
        <v>192392</v>
      </c>
      <c r="Q1104" s="1097">
        <v>336686</v>
      </c>
      <c r="R1104" s="1097">
        <v>216492</v>
      </c>
      <c r="S1104" s="1097">
        <v>378860</v>
      </c>
      <c r="T1104" s="1097">
        <v>240230</v>
      </c>
      <c r="U1104" s="1097">
        <v>420403</v>
      </c>
    </row>
    <row r="1105" spans="1:21" ht="21.95" customHeight="1">
      <c r="A1105" s="1092">
        <v>7</v>
      </c>
      <c r="B1105" s="1093" t="s">
        <v>498</v>
      </c>
      <c r="C1105" s="1094" t="s">
        <v>499</v>
      </c>
      <c r="D1105" s="1094" t="s">
        <v>687</v>
      </c>
      <c r="E1105" s="1095" t="s">
        <v>500</v>
      </c>
      <c r="F1105">
        <v>4</v>
      </c>
      <c r="G1105" s="1096" t="s">
        <v>33</v>
      </c>
      <c r="H1105" s="1097">
        <v>78782</v>
      </c>
      <c r="I1105" s="1097">
        <v>126052</v>
      </c>
      <c r="J1105" s="1097">
        <v>110295</v>
      </c>
      <c r="K1105" s="1097">
        <v>176473</v>
      </c>
      <c r="L1105" s="1097">
        <v>141808</v>
      </c>
      <c r="M1105" s="1097">
        <v>226893</v>
      </c>
      <c r="N1105" s="1097">
        <v>189078</v>
      </c>
      <c r="O1105" s="1097">
        <v>302524</v>
      </c>
      <c r="P1105" s="1097">
        <v>236347</v>
      </c>
      <c r="Q1105" s="1097">
        <v>378155</v>
      </c>
      <c r="R1105" s="1097">
        <v>267860</v>
      </c>
      <c r="S1105" s="1097">
        <v>428576</v>
      </c>
      <c r="T1105" s="1097">
        <v>299373</v>
      </c>
      <c r="U1105" s="1097">
        <v>478997</v>
      </c>
    </row>
    <row r="1106" spans="1:21" ht="22.5" customHeight="1">
      <c r="A1106" s="1092">
        <v>7</v>
      </c>
      <c r="B1106" s="1093" t="s">
        <v>498</v>
      </c>
      <c r="C1106" s="1094" t="s">
        <v>499</v>
      </c>
      <c r="D1106" s="1094" t="s">
        <v>687</v>
      </c>
      <c r="E1106" s="1095" t="s">
        <v>501</v>
      </c>
      <c r="F1106">
        <v>1</v>
      </c>
      <c r="G1106" s="1096" t="s">
        <v>240</v>
      </c>
      <c r="H1106" s="1097">
        <v>82500</v>
      </c>
      <c r="I1106" s="1097">
        <v>144375</v>
      </c>
      <c r="J1106" s="1097">
        <v>108712</v>
      </c>
      <c r="K1106" s="1097">
        <v>190246</v>
      </c>
      <c r="L1106" s="1097">
        <v>130282</v>
      </c>
      <c r="M1106" s="1097">
        <v>227993</v>
      </c>
      <c r="N1106" s="1097">
        <v>156918</v>
      </c>
      <c r="O1106" s="1097">
        <v>274607</v>
      </c>
      <c r="P1106" s="1097">
        <v>185038</v>
      </c>
      <c r="Q1106" s="1097">
        <v>323816</v>
      </c>
      <c r="R1106" s="1097">
        <v>202288</v>
      </c>
      <c r="S1106" s="1097">
        <v>354005</v>
      </c>
      <c r="T1106" s="1097">
        <v>217691</v>
      </c>
      <c r="U1106" s="1097">
        <v>380960</v>
      </c>
    </row>
    <row r="1107" spans="1:21" ht="21.95" customHeight="1">
      <c r="A1107" s="1092">
        <v>7</v>
      </c>
      <c r="B1107" s="1093" t="s">
        <v>498</v>
      </c>
      <c r="C1107" s="1094" t="s">
        <v>499</v>
      </c>
      <c r="D1107" s="1094" t="s">
        <v>687</v>
      </c>
      <c r="E1107" s="1095" t="s">
        <v>501</v>
      </c>
      <c r="F1107">
        <v>2</v>
      </c>
      <c r="G1107" s="1096" t="s">
        <v>31</v>
      </c>
      <c r="H1107" s="1097">
        <v>78362</v>
      </c>
      <c r="I1107" s="1097">
        <v>137133</v>
      </c>
      <c r="J1107" s="1097">
        <v>103532</v>
      </c>
      <c r="K1107" s="1097">
        <v>181182</v>
      </c>
      <c r="L1107" s="1097">
        <v>124416</v>
      </c>
      <c r="M1107" s="1097">
        <v>217728</v>
      </c>
      <c r="N1107" s="1097">
        <v>150681</v>
      </c>
      <c r="O1107" s="1097">
        <v>263692</v>
      </c>
      <c r="P1107" s="1097">
        <v>179373</v>
      </c>
      <c r="Q1107" s="1097">
        <v>313903</v>
      </c>
      <c r="R1107" s="1097">
        <v>197845</v>
      </c>
      <c r="S1107" s="1097">
        <v>346228</v>
      </c>
      <c r="T1107" s="1097">
        <v>215190</v>
      </c>
      <c r="U1107" s="1097">
        <v>376582</v>
      </c>
    </row>
    <row r="1108" spans="1:21" ht="21.95" customHeight="1">
      <c r="A1108" s="1092">
        <v>7</v>
      </c>
      <c r="B1108" s="1093" t="s">
        <v>498</v>
      </c>
      <c r="C1108" s="1094" t="s">
        <v>499</v>
      </c>
      <c r="D1108" s="1094" t="s">
        <v>687</v>
      </c>
      <c r="E1108" s="1095" t="s">
        <v>501</v>
      </c>
      <c r="F1108">
        <v>3</v>
      </c>
      <c r="G1108" s="1096" t="s">
        <v>58</v>
      </c>
      <c r="H1108" s="1097">
        <v>63960</v>
      </c>
      <c r="I1108" s="1097">
        <v>111930</v>
      </c>
      <c r="J1108" s="1097">
        <v>88312</v>
      </c>
      <c r="K1108" s="1097">
        <v>154547</v>
      </c>
      <c r="L1108" s="1097">
        <v>111957</v>
      </c>
      <c r="M1108" s="1097">
        <v>195924</v>
      </c>
      <c r="N1108" s="1097">
        <v>146106</v>
      </c>
      <c r="O1108" s="1097">
        <v>255686</v>
      </c>
      <c r="P1108" s="1097">
        <v>182114</v>
      </c>
      <c r="Q1108" s="1097">
        <v>318699</v>
      </c>
      <c r="R1108" s="1097">
        <v>204959</v>
      </c>
      <c r="S1108" s="1097">
        <v>358679</v>
      </c>
      <c r="T1108" s="1097">
        <v>227471</v>
      </c>
      <c r="U1108" s="1097">
        <v>398074</v>
      </c>
    </row>
    <row r="1109" spans="1:21" ht="21.95" customHeight="1">
      <c r="A1109" s="1092">
        <v>7</v>
      </c>
      <c r="B1109" s="1093" t="s">
        <v>498</v>
      </c>
      <c r="C1109" s="1094" t="s">
        <v>499</v>
      </c>
      <c r="D1109" s="1094" t="s">
        <v>687</v>
      </c>
      <c r="E1109" s="1095" t="s">
        <v>501</v>
      </c>
      <c r="F1109">
        <v>4</v>
      </c>
      <c r="G1109" s="1096" t="s">
        <v>33</v>
      </c>
      <c r="H1109" s="1097">
        <v>74169</v>
      </c>
      <c r="I1109" s="1097">
        <v>118671</v>
      </c>
      <c r="J1109" s="1097">
        <v>103837</v>
      </c>
      <c r="K1109" s="1097">
        <v>166139</v>
      </c>
      <c r="L1109" s="1097">
        <v>133505</v>
      </c>
      <c r="M1109" s="1097">
        <v>213607</v>
      </c>
      <c r="N1109" s="1097">
        <v>178006</v>
      </c>
      <c r="O1109" s="1097">
        <v>284810</v>
      </c>
      <c r="P1109" s="1097">
        <v>222508</v>
      </c>
      <c r="Q1109" s="1097">
        <v>356012</v>
      </c>
      <c r="R1109" s="1097">
        <v>252175</v>
      </c>
      <c r="S1109" s="1097">
        <v>403481</v>
      </c>
      <c r="T1109" s="1097">
        <v>281843</v>
      </c>
      <c r="U1109" s="1097">
        <v>450949</v>
      </c>
    </row>
    <row r="1110" spans="1:21" ht="22.5" customHeight="1">
      <c r="A1110" s="1092">
        <v>7</v>
      </c>
      <c r="B1110" s="1093" t="s">
        <v>498</v>
      </c>
      <c r="C1110" s="1094" t="s">
        <v>499</v>
      </c>
      <c r="D1110" s="1094" t="s">
        <v>687</v>
      </c>
      <c r="E1110" s="1095" t="s">
        <v>502</v>
      </c>
      <c r="F1110">
        <v>1</v>
      </c>
      <c r="G1110" s="1096" t="s">
        <v>240</v>
      </c>
      <c r="H1110" s="1097">
        <v>76076</v>
      </c>
      <c r="I1110" s="1097">
        <v>133132</v>
      </c>
      <c r="J1110" s="1097">
        <v>100237</v>
      </c>
      <c r="K1110" s="1097">
        <v>175415</v>
      </c>
      <c r="L1110" s="1097">
        <v>120111</v>
      </c>
      <c r="M1110" s="1097">
        <v>210194</v>
      </c>
      <c r="N1110" s="1097">
        <v>144643</v>
      </c>
      <c r="O1110" s="1097">
        <v>253126</v>
      </c>
      <c r="P1110" s="1097">
        <v>170558</v>
      </c>
      <c r="Q1110" s="1097">
        <v>298477</v>
      </c>
      <c r="R1110" s="1097">
        <v>186458</v>
      </c>
      <c r="S1110" s="1097">
        <v>326301</v>
      </c>
      <c r="T1110" s="1097">
        <v>200654</v>
      </c>
      <c r="U1110" s="1097">
        <v>351144</v>
      </c>
    </row>
    <row r="1111" spans="1:21" ht="21.95" customHeight="1">
      <c r="A1111" s="1092">
        <v>7</v>
      </c>
      <c r="B1111" s="1093" t="s">
        <v>498</v>
      </c>
      <c r="C1111" s="1094" t="s">
        <v>499</v>
      </c>
      <c r="D1111" s="1094" t="s">
        <v>687</v>
      </c>
      <c r="E1111" s="1095" t="s">
        <v>502</v>
      </c>
      <c r="F1111">
        <v>2</v>
      </c>
      <c r="G1111" s="1096" t="s">
        <v>31</v>
      </c>
      <c r="H1111" s="1097">
        <v>72272</v>
      </c>
      <c r="I1111" s="1097">
        <v>126475</v>
      </c>
      <c r="J1111" s="1097">
        <v>95476</v>
      </c>
      <c r="K1111" s="1097">
        <v>167083</v>
      </c>
      <c r="L1111" s="1097">
        <v>114719</v>
      </c>
      <c r="M1111" s="1097">
        <v>200759</v>
      </c>
      <c r="N1111" s="1097">
        <v>138910</v>
      </c>
      <c r="O1111" s="1097">
        <v>243093</v>
      </c>
      <c r="P1111" s="1097">
        <v>165351</v>
      </c>
      <c r="Q1111" s="1097">
        <v>289365</v>
      </c>
      <c r="R1111" s="1097">
        <v>182373</v>
      </c>
      <c r="S1111" s="1097">
        <v>319153</v>
      </c>
      <c r="T1111" s="1097">
        <v>198354</v>
      </c>
      <c r="U1111" s="1097">
        <v>347120</v>
      </c>
    </row>
    <row r="1112" spans="1:21" ht="21.95" customHeight="1">
      <c r="A1112" s="1092">
        <v>7</v>
      </c>
      <c r="B1112" s="1093" t="s">
        <v>498</v>
      </c>
      <c r="C1112" s="1094" t="s">
        <v>499</v>
      </c>
      <c r="D1112" s="1094" t="s">
        <v>687</v>
      </c>
      <c r="E1112" s="1095" t="s">
        <v>502</v>
      </c>
      <c r="F1112">
        <v>3</v>
      </c>
      <c r="G1112" s="1096" t="s">
        <v>58</v>
      </c>
      <c r="H1112" s="1097">
        <v>59008</v>
      </c>
      <c r="I1112" s="1097">
        <v>103265</v>
      </c>
      <c r="J1112" s="1097">
        <v>81480</v>
      </c>
      <c r="K1112" s="1097">
        <v>142589</v>
      </c>
      <c r="L1112" s="1097">
        <v>103300</v>
      </c>
      <c r="M1112" s="1097">
        <v>180775</v>
      </c>
      <c r="N1112" s="1097">
        <v>134820</v>
      </c>
      <c r="O1112" s="1097">
        <v>235935</v>
      </c>
      <c r="P1112" s="1097">
        <v>168048</v>
      </c>
      <c r="Q1112" s="1097">
        <v>294084</v>
      </c>
      <c r="R1112" s="1097">
        <v>189134</v>
      </c>
      <c r="S1112" s="1097">
        <v>330985</v>
      </c>
      <c r="T1112" s="1097">
        <v>209913</v>
      </c>
      <c r="U1112" s="1097">
        <v>367348</v>
      </c>
    </row>
    <row r="1113" spans="1:21" ht="21.95" customHeight="1">
      <c r="A1113" s="1092">
        <v>7</v>
      </c>
      <c r="B1113" s="1093" t="s">
        <v>498</v>
      </c>
      <c r="C1113" s="1094" t="s">
        <v>499</v>
      </c>
      <c r="D1113" s="1094" t="s">
        <v>687</v>
      </c>
      <c r="E1113" s="1095" t="s">
        <v>502</v>
      </c>
      <c r="F1113">
        <v>4</v>
      </c>
      <c r="G1113" s="1096" t="s">
        <v>33</v>
      </c>
      <c r="H1113" s="1097">
        <v>68378</v>
      </c>
      <c r="I1113" s="1097">
        <v>109405</v>
      </c>
      <c r="J1113" s="1097">
        <v>95729</v>
      </c>
      <c r="K1113" s="1097">
        <v>153167</v>
      </c>
      <c r="L1113" s="1097">
        <v>123081</v>
      </c>
      <c r="M1113" s="1097">
        <v>196929</v>
      </c>
      <c r="N1113" s="1097">
        <v>164107</v>
      </c>
      <c r="O1113" s="1097">
        <v>262572</v>
      </c>
      <c r="P1113" s="1097">
        <v>205134</v>
      </c>
      <c r="Q1113" s="1097">
        <v>328215</v>
      </c>
      <c r="R1113" s="1097">
        <v>232485</v>
      </c>
      <c r="S1113" s="1097">
        <v>371977</v>
      </c>
      <c r="T1113" s="1097">
        <v>259837</v>
      </c>
      <c r="U1113" s="1097">
        <v>415739</v>
      </c>
    </row>
    <row r="1114" spans="1:21" ht="22.5" customHeight="1">
      <c r="A1114" s="1092">
        <v>7</v>
      </c>
      <c r="B1114" s="1093" t="s">
        <v>498</v>
      </c>
      <c r="C1114" s="1094" t="s">
        <v>499</v>
      </c>
      <c r="D1114" s="1094" t="s">
        <v>687</v>
      </c>
      <c r="E1114" s="1095" t="s">
        <v>503</v>
      </c>
      <c r="F1114">
        <v>1</v>
      </c>
      <c r="G1114" s="1096" t="s">
        <v>240</v>
      </c>
      <c r="H1114" s="1097">
        <v>87515</v>
      </c>
      <c r="I1114" s="1097">
        <v>153150</v>
      </c>
      <c r="J1114" s="1097">
        <v>115381</v>
      </c>
      <c r="K1114" s="1097">
        <v>201917</v>
      </c>
      <c r="L1114" s="1097">
        <v>138373</v>
      </c>
      <c r="M1114" s="1097">
        <v>242152</v>
      </c>
      <c r="N1114" s="1097">
        <v>166832</v>
      </c>
      <c r="O1114" s="1097">
        <v>291957</v>
      </c>
      <c r="P1114" s="1097">
        <v>196763</v>
      </c>
      <c r="Q1114" s="1097">
        <v>344336</v>
      </c>
      <c r="R1114" s="1097">
        <v>215115</v>
      </c>
      <c r="S1114" s="1097">
        <v>376452</v>
      </c>
      <c r="T1114" s="1097">
        <v>231506</v>
      </c>
      <c r="U1114" s="1097">
        <v>405136</v>
      </c>
    </row>
    <row r="1115" spans="1:21" ht="21.95" customHeight="1">
      <c r="A1115" s="1092">
        <v>7</v>
      </c>
      <c r="B1115" s="1093" t="s">
        <v>498</v>
      </c>
      <c r="C1115" s="1094" t="s">
        <v>499</v>
      </c>
      <c r="D1115" s="1094" t="s">
        <v>687</v>
      </c>
      <c r="E1115" s="1095" t="s">
        <v>503</v>
      </c>
      <c r="F1115">
        <v>2</v>
      </c>
      <c r="G1115" s="1096" t="s">
        <v>31</v>
      </c>
      <c r="H1115" s="1097">
        <v>83042</v>
      </c>
      <c r="I1115" s="1097">
        <v>145323</v>
      </c>
      <c r="J1115" s="1097">
        <v>109783</v>
      </c>
      <c r="K1115" s="1097">
        <v>192120</v>
      </c>
      <c r="L1115" s="1097">
        <v>132033</v>
      </c>
      <c r="M1115" s="1097">
        <v>231057</v>
      </c>
      <c r="N1115" s="1097">
        <v>160091</v>
      </c>
      <c r="O1115" s="1097">
        <v>280160</v>
      </c>
      <c r="P1115" s="1097">
        <v>190641</v>
      </c>
      <c r="Q1115" s="1097">
        <v>333622</v>
      </c>
      <c r="R1115" s="1097">
        <v>210313</v>
      </c>
      <c r="S1115" s="1097">
        <v>368047</v>
      </c>
      <c r="T1115" s="1097">
        <v>228803</v>
      </c>
      <c r="U1115" s="1097">
        <v>400405</v>
      </c>
    </row>
    <row r="1116" spans="1:21" ht="21.95" customHeight="1">
      <c r="A1116" s="1092">
        <v>7</v>
      </c>
      <c r="B1116" s="1093" t="s">
        <v>498</v>
      </c>
      <c r="C1116" s="1094" t="s">
        <v>499</v>
      </c>
      <c r="D1116" s="1094" t="s">
        <v>687</v>
      </c>
      <c r="E1116" s="1095" t="s">
        <v>503</v>
      </c>
      <c r="F1116">
        <v>3</v>
      </c>
      <c r="G1116" s="1096" t="s">
        <v>58</v>
      </c>
      <c r="H1116" s="1097">
        <v>67649</v>
      </c>
      <c r="I1116" s="1097">
        <v>118386</v>
      </c>
      <c r="J1116" s="1097">
        <v>93378</v>
      </c>
      <c r="K1116" s="1097">
        <v>163411</v>
      </c>
      <c r="L1116" s="1097">
        <v>118341</v>
      </c>
      <c r="M1116" s="1097">
        <v>207096</v>
      </c>
      <c r="N1116" s="1097">
        <v>154362</v>
      </c>
      <c r="O1116" s="1097">
        <v>270134</v>
      </c>
      <c r="P1116" s="1097">
        <v>192392</v>
      </c>
      <c r="Q1116" s="1097">
        <v>336686</v>
      </c>
      <c r="R1116" s="1097">
        <v>216492</v>
      </c>
      <c r="S1116" s="1097">
        <v>378860</v>
      </c>
      <c r="T1116" s="1097">
        <v>240230</v>
      </c>
      <c r="U1116" s="1097">
        <v>420403</v>
      </c>
    </row>
    <row r="1117" spans="1:21" ht="21.95" customHeight="1">
      <c r="A1117" s="1092">
        <v>7</v>
      </c>
      <c r="B1117" s="1093" t="s">
        <v>498</v>
      </c>
      <c r="C1117" s="1094" t="s">
        <v>499</v>
      </c>
      <c r="D1117" s="1094" t="s">
        <v>687</v>
      </c>
      <c r="E1117" s="1095" t="s">
        <v>503</v>
      </c>
      <c r="F1117">
        <v>4</v>
      </c>
      <c r="G1117" s="1096" t="s">
        <v>33</v>
      </c>
      <c r="H1117" s="1097">
        <v>78782</v>
      </c>
      <c r="I1117" s="1097">
        <v>126052</v>
      </c>
      <c r="J1117" s="1097">
        <v>110295</v>
      </c>
      <c r="K1117" s="1097">
        <v>176473</v>
      </c>
      <c r="L1117" s="1097">
        <v>141808</v>
      </c>
      <c r="M1117" s="1097">
        <v>226893</v>
      </c>
      <c r="N1117" s="1097">
        <v>189078</v>
      </c>
      <c r="O1117" s="1097">
        <v>302524</v>
      </c>
      <c r="P1117" s="1097">
        <v>236347</v>
      </c>
      <c r="Q1117" s="1097">
        <v>378155</v>
      </c>
      <c r="R1117" s="1097">
        <v>267860</v>
      </c>
      <c r="S1117" s="1097">
        <v>428576</v>
      </c>
      <c r="T1117" s="1097">
        <v>299373</v>
      </c>
      <c r="U1117" s="1097">
        <v>478997</v>
      </c>
    </row>
    <row r="1118" spans="1:21" ht="22.5" customHeight="1">
      <c r="A1118" s="1092">
        <v>7</v>
      </c>
      <c r="B1118" s="1093" t="s">
        <v>498</v>
      </c>
      <c r="C1118" s="1094" t="s">
        <v>499</v>
      </c>
      <c r="D1118" s="1094" t="s">
        <v>687</v>
      </c>
      <c r="E1118" s="1095" t="s">
        <v>504</v>
      </c>
      <c r="F1118">
        <v>1</v>
      </c>
      <c r="G1118" s="1096" t="s">
        <v>240</v>
      </c>
      <c r="H1118" s="1097">
        <v>80777</v>
      </c>
      <c r="I1118" s="1097">
        <v>141359</v>
      </c>
      <c r="J1118" s="1097">
        <v>106443</v>
      </c>
      <c r="K1118" s="1097">
        <v>186275</v>
      </c>
      <c r="L1118" s="1097">
        <v>127566</v>
      </c>
      <c r="M1118" s="1097">
        <v>223240</v>
      </c>
      <c r="N1118" s="1097">
        <v>153653</v>
      </c>
      <c r="O1118" s="1097">
        <v>268893</v>
      </c>
      <c r="P1118" s="1097">
        <v>181189</v>
      </c>
      <c r="Q1118" s="1097">
        <v>317080</v>
      </c>
      <c r="R1118" s="1097">
        <v>198080</v>
      </c>
      <c r="S1118" s="1097">
        <v>346641</v>
      </c>
      <c r="T1118" s="1097">
        <v>213163</v>
      </c>
      <c r="U1118" s="1097">
        <v>373036</v>
      </c>
    </row>
    <row r="1119" spans="1:21" ht="21.95" customHeight="1">
      <c r="A1119" s="1092">
        <v>7</v>
      </c>
      <c r="B1119" s="1093" t="s">
        <v>498</v>
      </c>
      <c r="C1119" s="1094" t="s">
        <v>499</v>
      </c>
      <c r="D1119" s="1094" t="s">
        <v>687</v>
      </c>
      <c r="E1119" s="1095" t="s">
        <v>504</v>
      </c>
      <c r="F1119">
        <v>2</v>
      </c>
      <c r="G1119" s="1096" t="s">
        <v>31</v>
      </c>
      <c r="H1119" s="1097">
        <v>76722</v>
      </c>
      <c r="I1119" s="1097">
        <v>134263</v>
      </c>
      <c r="J1119" s="1097">
        <v>101368</v>
      </c>
      <c r="K1119" s="1097">
        <v>177394</v>
      </c>
      <c r="L1119" s="1097">
        <v>121818</v>
      </c>
      <c r="M1119" s="1097">
        <v>213182</v>
      </c>
      <c r="N1119" s="1097">
        <v>147542</v>
      </c>
      <c r="O1119" s="1097">
        <v>258198</v>
      </c>
      <c r="P1119" s="1097">
        <v>175638</v>
      </c>
      <c r="Q1119" s="1097">
        <v>307367</v>
      </c>
      <c r="R1119" s="1097">
        <v>193727</v>
      </c>
      <c r="S1119" s="1097">
        <v>339021</v>
      </c>
      <c r="T1119" s="1097">
        <v>210712</v>
      </c>
      <c r="U1119" s="1097">
        <v>368747</v>
      </c>
    </row>
    <row r="1120" spans="1:21" ht="21.95" customHeight="1">
      <c r="A1120" s="1092">
        <v>7</v>
      </c>
      <c r="B1120" s="1093" t="s">
        <v>498</v>
      </c>
      <c r="C1120" s="1094" t="s">
        <v>499</v>
      </c>
      <c r="D1120" s="1094" t="s">
        <v>687</v>
      </c>
      <c r="E1120" s="1095" t="s">
        <v>504</v>
      </c>
      <c r="F1120">
        <v>3</v>
      </c>
      <c r="G1120" s="1096" t="s">
        <v>58</v>
      </c>
      <c r="H1120" s="1097">
        <v>62617</v>
      </c>
      <c r="I1120" s="1097">
        <v>109579</v>
      </c>
      <c r="J1120" s="1097">
        <v>86457</v>
      </c>
      <c r="K1120" s="1097">
        <v>151300</v>
      </c>
      <c r="L1120" s="1097">
        <v>109603</v>
      </c>
      <c r="M1120" s="1097">
        <v>191806</v>
      </c>
      <c r="N1120" s="1097">
        <v>143032</v>
      </c>
      <c r="O1120" s="1097">
        <v>250306</v>
      </c>
      <c r="P1120" s="1097">
        <v>178282</v>
      </c>
      <c r="Q1120" s="1097">
        <v>311993</v>
      </c>
      <c r="R1120" s="1097">
        <v>200645</v>
      </c>
      <c r="S1120" s="1097">
        <v>351129</v>
      </c>
      <c r="T1120" s="1097">
        <v>222681</v>
      </c>
      <c r="U1120" s="1097">
        <v>389692</v>
      </c>
    </row>
    <row r="1121" spans="1:21" ht="21.95" customHeight="1">
      <c r="A1121" s="1092">
        <v>7</v>
      </c>
      <c r="B1121" s="1093" t="s">
        <v>498</v>
      </c>
      <c r="C1121" s="1094" t="s">
        <v>499</v>
      </c>
      <c r="D1121" s="1094" t="s">
        <v>687</v>
      </c>
      <c r="E1121" s="1095" t="s">
        <v>504</v>
      </c>
      <c r="F1121">
        <v>4</v>
      </c>
      <c r="G1121" s="1096" t="s">
        <v>33</v>
      </c>
      <c r="H1121" s="1097">
        <v>72623</v>
      </c>
      <c r="I1121" s="1097">
        <v>116197</v>
      </c>
      <c r="J1121" s="1097">
        <v>101673</v>
      </c>
      <c r="K1121" s="1097">
        <v>162676</v>
      </c>
      <c r="L1121" s="1097">
        <v>130722</v>
      </c>
      <c r="M1121" s="1097">
        <v>209155</v>
      </c>
      <c r="N1121" s="1097">
        <v>174296</v>
      </c>
      <c r="O1121" s="1097">
        <v>278873</v>
      </c>
      <c r="P1121" s="1097">
        <v>217870</v>
      </c>
      <c r="Q1121" s="1097">
        <v>348592</v>
      </c>
      <c r="R1121" s="1097">
        <v>246919</v>
      </c>
      <c r="S1121" s="1097">
        <v>395071</v>
      </c>
      <c r="T1121" s="1097">
        <v>275969</v>
      </c>
      <c r="U1121" s="1097">
        <v>441550</v>
      </c>
    </row>
    <row r="1122" spans="1:21" ht="22.5" customHeight="1">
      <c r="A1122" s="1092">
        <v>7</v>
      </c>
      <c r="B1122" s="1093" t="s">
        <v>498</v>
      </c>
      <c r="C1122" s="1094" t="s">
        <v>499</v>
      </c>
      <c r="D1122" s="1094" t="s">
        <v>687</v>
      </c>
      <c r="E1122" s="1095" t="s">
        <v>505</v>
      </c>
      <c r="F1122">
        <v>1</v>
      </c>
      <c r="G1122" s="1096" t="s">
        <v>240</v>
      </c>
      <c r="H1122" s="1097">
        <v>82030</v>
      </c>
      <c r="I1122" s="1097">
        <v>143553</v>
      </c>
      <c r="J1122" s="1097">
        <v>108297</v>
      </c>
      <c r="K1122" s="1097">
        <v>189520</v>
      </c>
      <c r="L1122" s="1097">
        <v>130110</v>
      </c>
      <c r="M1122" s="1097">
        <v>227693</v>
      </c>
      <c r="N1122" s="1097">
        <v>157272</v>
      </c>
      <c r="O1122" s="1097">
        <v>275225</v>
      </c>
      <c r="P1122" s="1097">
        <v>185570</v>
      </c>
      <c r="Q1122" s="1097">
        <v>324747</v>
      </c>
      <c r="R1122" s="1097">
        <v>202897</v>
      </c>
      <c r="S1122" s="1097">
        <v>355069</v>
      </c>
      <c r="T1122" s="1097">
        <v>218384</v>
      </c>
      <c r="U1122" s="1097">
        <v>382172</v>
      </c>
    </row>
    <row r="1123" spans="1:21" ht="21.95" customHeight="1">
      <c r="A1123" s="1092">
        <v>7</v>
      </c>
      <c r="B1123" s="1093" t="s">
        <v>498</v>
      </c>
      <c r="C1123" s="1094" t="s">
        <v>499</v>
      </c>
      <c r="D1123" s="1094" t="s">
        <v>687</v>
      </c>
      <c r="E1123" s="1095" t="s">
        <v>505</v>
      </c>
      <c r="F1123">
        <v>2</v>
      </c>
      <c r="G1123" s="1096" t="s">
        <v>31</v>
      </c>
      <c r="H1123" s="1097">
        <v>77641</v>
      </c>
      <c r="I1123" s="1097">
        <v>135872</v>
      </c>
      <c r="J1123" s="1097">
        <v>102803</v>
      </c>
      <c r="K1123" s="1097">
        <v>179906</v>
      </c>
      <c r="L1123" s="1097">
        <v>123889</v>
      </c>
      <c r="M1123" s="1097">
        <v>216805</v>
      </c>
      <c r="N1123" s="1097">
        <v>150656</v>
      </c>
      <c r="O1123" s="1097">
        <v>263649</v>
      </c>
      <c r="P1123" s="1097">
        <v>179562</v>
      </c>
      <c r="Q1123" s="1097">
        <v>314233</v>
      </c>
      <c r="R1123" s="1097">
        <v>198184</v>
      </c>
      <c r="S1123" s="1097">
        <v>346822</v>
      </c>
      <c r="T1123" s="1097">
        <v>215731</v>
      </c>
      <c r="U1123" s="1097">
        <v>377529</v>
      </c>
    </row>
    <row r="1124" spans="1:21" ht="21.95" customHeight="1">
      <c r="A1124" s="1092">
        <v>7</v>
      </c>
      <c r="B1124" s="1093" t="s">
        <v>498</v>
      </c>
      <c r="C1124" s="1094" t="s">
        <v>499</v>
      </c>
      <c r="D1124" s="1094" t="s">
        <v>687</v>
      </c>
      <c r="E1124" s="1095" t="s">
        <v>505</v>
      </c>
      <c r="F1124">
        <v>3</v>
      </c>
      <c r="G1124" s="1096" t="s">
        <v>58</v>
      </c>
      <c r="H1124" s="1097">
        <v>62939</v>
      </c>
      <c r="I1124" s="1097">
        <v>110143</v>
      </c>
      <c r="J1124" s="1097">
        <v>86808</v>
      </c>
      <c r="K1124" s="1097">
        <v>151914</v>
      </c>
      <c r="L1124" s="1097">
        <v>109927</v>
      </c>
      <c r="M1124" s="1097">
        <v>192372</v>
      </c>
      <c r="N1124" s="1097">
        <v>143207</v>
      </c>
      <c r="O1124" s="1097">
        <v>250612</v>
      </c>
      <c r="P1124" s="1097">
        <v>178459</v>
      </c>
      <c r="Q1124" s="1097">
        <v>312303</v>
      </c>
      <c r="R1124" s="1097">
        <v>200730</v>
      </c>
      <c r="S1124" s="1097">
        <v>351277</v>
      </c>
      <c r="T1124" s="1097">
        <v>222646</v>
      </c>
      <c r="U1124" s="1097">
        <v>389631</v>
      </c>
    </row>
    <row r="1125" spans="1:21" ht="21.95" customHeight="1">
      <c r="A1125" s="1092">
        <v>7</v>
      </c>
      <c r="B1125" s="1093" t="s">
        <v>498</v>
      </c>
      <c r="C1125" s="1094" t="s">
        <v>499</v>
      </c>
      <c r="D1125" s="1094" t="s">
        <v>687</v>
      </c>
      <c r="E1125" s="1095" t="s">
        <v>505</v>
      </c>
      <c r="F1125">
        <v>4</v>
      </c>
      <c r="G1125" s="1096" t="s">
        <v>33</v>
      </c>
      <c r="H1125" s="1097">
        <v>74095</v>
      </c>
      <c r="I1125" s="1097">
        <v>118552</v>
      </c>
      <c r="J1125" s="1097">
        <v>103733</v>
      </c>
      <c r="K1125" s="1097">
        <v>165973</v>
      </c>
      <c r="L1125" s="1097">
        <v>133371</v>
      </c>
      <c r="M1125" s="1097">
        <v>213393</v>
      </c>
      <c r="N1125" s="1097">
        <v>177828</v>
      </c>
      <c r="O1125" s="1097">
        <v>284525</v>
      </c>
      <c r="P1125" s="1097">
        <v>222285</v>
      </c>
      <c r="Q1125" s="1097">
        <v>355656</v>
      </c>
      <c r="R1125" s="1097">
        <v>251923</v>
      </c>
      <c r="S1125" s="1097">
        <v>403076</v>
      </c>
      <c r="T1125" s="1097">
        <v>281561</v>
      </c>
      <c r="U1125" s="1097">
        <v>450497</v>
      </c>
    </row>
    <row r="1126" spans="1:21" ht="22.5" customHeight="1">
      <c r="A1126" s="1092">
        <v>7</v>
      </c>
      <c r="B1126" s="1093" t="s">
        <v>498</v>
      </c>
      <c r="C1126" s="1094" t="s">
        <v>499</v>
      </c>
      <c r="D1126" s="1094" t="s">
        <v>687</v>
      </c>
      <c r="E1126" s="1095" t="s">
        <v>506</v>
      </c>
      <c r="F1126">
        <v>1</v>
      </c>
      <c r="G1126" s="1096" t="s">
        <v>240</v>
      </c>
      <c r="H1126" s="1097">
        <v>75684</v>
      </c>
      <c r="I1126" s="1097">
        <v>132447</v>
      </c>
      <c r="J1126" s="1097">
        <v>100078</v>
      </c>
      <c r="K1126" s="1097">
        <v>175137</v>
      </c>
      <c r="L1126" s="1097">
        <v>120490</v>
      </c>
      <c r="M1126" s="1097">
        <v>210857</v>
      </c>
      <c r="N1126" s="1097">
        <v>146078</v>
      </c>
      <c r="O1126" s="1097">
        <v>255636</v>
      </c>
      <c r="P1126" s="1097">
        <v>172452</v>
      </c>
      <c r="Q1126" s="1097">
        <v>301790</v>
      </c>
      <c r="R1126" s="1097">
        <v>188574</v>
      </c>
      <c r="S1126" s="1097">
        <v>330005</v>
      </c>
      <c r="T1126" s="1097">
        <v>202998</v>
      </c>
      <c r="U1126" s="1097">
        <v>355246</v>
      </c>
    </row>
    <row r="1127" spans="1:21" ht="21.95" customHeight="1">
      <c r="A1127" s="1092">
        <v>7</v>
      </c>
      <c r="B1127" s="1093" t="s">
        <v>498</v>
      </c>
      <c r="C1127" s="1094" t="s">
        <v>499</v>
      </c>
      <c r="D1127" s="1094" t="s">
        <v>687</v>
      </c>
      <c r="E1127" s="1095" t="s">
        <v>506</v>
      </c>
      <c r="F1127">
        <v>2</v>
      </c>
      <c r="G1127" s="1096" t="s">
        <v>31</v>
      </c>
      <c r="H1127" s="1097">
        <v>71420</v>
      </c>
      <c r="I1127" s="1097">
        <v>124985</v>
      </c>
      <c r="J1127" s="1097">
        <v>94742</v>
      </c>
      <c r="K1127" s="1097">
        <v>165798</v>
      </c>
      <c r="L1127" s="1097">
        <v>114446</v>
      </c>
      <c r="M1127" s="1097">
        <v>200280</v>
      </c>
      <c r="N1127" s="1097">
        <v>139652</v>
      </c>
      <c r="O1127" s="1097">
        <v>244391</v>
      </c>
      <c r="P1127" s="1097">
        <v>166615</v>
      </c>
      <c r="Q1127" s="1097">
        <v>291577</v>
      </c>
      <c r="R1127" s="1097">
        <v>183996</v>
      </c>
      <c r="S1127" s="1097">
        <v>321993</v>
      </c>
      <c r="T1127" s="1097">
        <v>200421</v>
      </c>
      <c r="U1127" s="1097">
        <v>350736</v>
      </c>
    </row>
    <row r="1128" spans="1:21" ht="21.95" customHeight="1">
      <c r="A1128" s="1092">
        <v>7</v>
      </c>
      <c r="B1128" s="1093" t="s">
        <v>498</v>
      </c>
      <c r="C1128" s="1094" t="s">
        <v>499</v>
      </c>
      <c r="D1128" s="1094" t="s">
        <v>687</v>
      </c>
      <c r="E1128" s="1095" t="s">
        <v>506</v>
      </c>
      <c r="F1128">
        <v>3</v>
      </c>
      <c r="G1128" s="1096" t="s">
        <v>58</v>
      </c>
      <c r="H1128" s="1097">
        <v>57557</v>
      </c>
      <c r="I1128" s="1097">
        <v>100725</v>
      </c>
      <c r="J1128" s="1097">
        <v>79311</v>
      </c>
      <c r="K1128" s="1097">
        <v>138795</v>
      </c>
      <c r="L1128" s="1097">
        <v>100336</v>
      </c>
      <c r="M1128" s="1097">
        <v>175587</v>
      </c>
      <c r="N1128" s="1097">
        <v>130515</v>
      </c>
      <c r="O1128" s="1097">
        <v>228402</v>
      </c>
      <c r="P1128" s="1097">
        <v>162610</v>
      </c>
      <c r="Q1128" s="1097">
        <v>284567</v>
      </c>
      <c r="R1128" s="1097">
        <v>182811</v>
      </c>
      <c r="S1128" s="1097">
        <v>319919</v>
      </c>
      <c r="T1128" s="1097">
        <v>202668</v>
      </c>
      <c r="U1128" s="1097">
        <v>354669</v>
      </c>
    </row>
    <row r="1129" spans="1:21" ht="21.95" customHeight="1">
      <c r="A1129" s="1092">
        <v>7</v>
      </c>
      <c r="B1129" s="1093" t="s">
        <v>498</v>
      </c>
      <c r="C1129" s="1094" t="s">
        <v>499</v>
      </c>
      <c r="D1129" s="1094" t="s">
        <v>687</v>
      </c>
      <c r="E1129" s="1095" t="s">
        <v>506</v>
      </c>
      <c r="F1129">
        <v>4</v>
      </c>
      <c r="G1129" s="1096" t="s">
        <v>33</v>
      </c>
      <c r="H1129" s="1097">
        <v>68634</v>
      </c>
      <c r="I1129" s="1097">
        <v>109815</v>
      </c>
      <c r="J1129" s="1097">
        <v>96088</v>
      </c>
      <c r="K1129" s="1097">
        <v>153741</v>
      </c>
      <c r="L1129" s="1097">
        <v>123542</v>
      </c>
      <c r="M1129" s="1097">
        <v>197667</v>
      </c>
      <c r="N1129" s="1097">
        <v>164723</v>
      </c>
      <c r="O1129" s="1097">
        <v>263556</v>
      </c>
      <c r="P1129" s="1097">
        <v>205903</v>
      </c>
      <c r="Q1129" s="1097">
        <v>329446</v>
      </c>
      <c r="R1129" s="1097">
        <v>233357</v>
      </c>
      <c r="S1129" s="1097">
        <v>373372</v>
      </c>
      <c r="T1129" s="1097">
        <v>260811</v>
      </c>
      <c r="U1129" s="1097">
        <v>417298</v>
      </c>
    </row>
    <row r="1130" spans="1:21" ht="22.5" customHeight="1">
      <c r="A1130" s="1092">
        <v>7</v>
      </c>
      <c r="B1130" s="1093" t="s">
        <v>498</v>
      </c>
      <c r="C1130" s="1094" t="s">
        <v>499</v>
      </c>
      <c r="D1130" s="1094" t="s">
        <v>687</v>
      </c>
      <c r="E1130" s="1095" t="s">
        <v>507</v>
      </c>
      <c r="F1130">
        <v>1</v>
      </c>
      <c r="G1130" s="1096" t="s">
        <v>240</v>
      </c>
      <c r="H1130" s="1097">
        <v>77251</v>
      </c>
      <c r="I1130" s="1097">
        <v>135189</v>
      </c>
      <c r="J1130" s="1097">
        <v>101836</v>
      </c>
      <c r="K1130" s="1097">
        <v>178212</v>
      </c>
      <c r="L1130" s="1097">
        <v>122105</v>
      </c>
      <c r="M1130" s="1097">
        <v>213684</v>
      </c>
      <c r="N1130" s="1097">
        <v>147181</v>
      </c>
      <c r="O1130" s="1097">
        <v>257567</v>
      </c>
      <c r="P1130" s="1097">
        <v>173578</v>
      </c>
      <c r="Q1130" s="1097">
        <v>303762</v>
      </c>
      <c r="R1130" s="1097">
        <v>189766</v>
      </c>
      <c r="S1130" s="1097">
        <v>332090</v>
      </c>
      <c r="T1130" s="1097">
        <v>204223</v>
      </c>
      <c r="U1130" s="1097">
        <v>357390</v>
      </c>
    </row>
    <row r="1131" spans="1:21" ht="21.95" customHeight="1">
      <c r="A1131" s="1092">
        <v>7</v>
      </c>
      <c r="B1131" s="1093" t="s">
        <v>498</v>
      </c>
      <c r="C1131" s="1094" t="s">
        <v>499</v>
      </c>
      <c r="D1131" s="1094" t="s">
        <v>687</v>
      </c>
      <c r="E1131" s="1095" t="s">
        <v>507</v>
      </c>
      <c r="F1131">
        <v>2</v>
      </c>
      <c r="G1131" s="1096" t="s">
        <v>31</v>
      </c>
      <c r="H1131" s="1097">
        <v>73321</v>
      </c>
      <c r="I1131" s="1097">
        <v>128313</v>
      </c>
      <c r="J1131" s="1097">
        <v>96917</v>
      </c>
      <c r="K1131" s="1097">
        <v>169605</v>
      </c>
      <c r="L1131" s="1097">
        <v>116536</v>
      </c>
      <c r="M1131" s="1097">
        <v>203937</v>
      </c>
      <c r="N1131" s="1097">
        <v>141259</v>
      </c>
      <c r="O1131" s="1097">
        <v>247203</v>
      </c>
      <c r="P1131" s="1097">
        <v>168200</v>
      </c>
      <c r="Q1131" s="1097">
        <v>294350</v>
      </c>
      <c r="R1131" s="1097">
        <v>185547</v>
      </c>
      <c r="S1131" s="1097">
        <v>324707</v>
      </c>
      <c r="T1131" s="1097">
        <v>201848</v>
      </c>
      <c r="U1131" s="1097">
        <v>353233</v>
      </c>
    </row>
    <row r="1132" spans="1:21" ht="21.95" customHeight="1">
      <c r="A1132" s="1092">
        <v>7</v>
      </c>
      <c r="B1132" s="1093" t="s">
        <v>498</v>
      </c>
      <c r="C1132" s="1094" t="s">
        <v>499</v>
      </c>
      <c r="D1132" s="1094" t="s">
        <v>687</v>
      </c>
      <c r="E1132" s="1095" t="s">
        <v>507</v>
      </c>
      <c r="F1132">
        <v>3</v>
      </c>
      <c r="G1132" s="1096" t="s">
        <v>58</v>
      </c>
      <c r="H1132" s="1097">
        <v>59760</v>
      </c>
      <c r="I1132" s="1097">
        <v>104581</v>
      </c>
      <c r="J1132" s="1097">
        <v>82495</v>
      </c>
      <c r="K1132" s="1097">
        <v>144367</v>
      </c>
      <c r="L1132" s="1097">
        <v>104558</v>
      </c>
      <c r="M1132" s="1097">
        <v>182976</v>
      </c>
      <c r="N1132" s="1097">
        <v>136401</v>
      </c>
      <c r="O1132" s="1097">
        <v>238701</v>
      </c>
      <c r="P1132" s="1097">
        <v>170008</v>
      </c>
      <c r="Q1132" s="1097">
        <v>297515</v>
      </c>
      <c r="R1132" s="1097">
        <v>191312</v>
      </c>
      <c r="S1132" s="1097">
        <v>334796</v>
      </c>
      <c r="T1132" s="1097">
        <v>212299</v>
      </c>
      <c r="U1132" s="1097">
        <v>371523</v>
      </c>
    </row>
    <row r="1133" spans="1:21" ht="21.95" customHeight="1">
      <c r="A1133" s="1092">
        <v>7</v>
      </c>
      <c r="B1133" s="1093" t="s">
        <v>498</v>
      </c>
      <c r="C1133" s="1094" t="s">
        <v>499</v>
      </c>
      <c r="D1133" s="1094" t="s">
        <v>687</v>
      </c>
      <c r="E1133" s="1095" t="s">
        <v>507</v>
      </c>
      <c r="F1133">
        <v>4</v>
      </c>
      <c r="G1133" s="1096" t="s">
        <v>33</v>
      </c>
      <c r="H1133" s="1097">
        <v>69519</v>
      </c>
      <c r="I1133" s="1097">
        <v>111230</v>
      </c>
      <c r="J1133" s="1097">
        <v>97327</v>
      </c>
      <c r="K1133" s="1097">
        <v>155723</v>
      </c>
      <c r="L1133" s="1097">
        <v>125134</v>
      </c>
      <c r="M1133" s="1097">
        <v>200215</v>
      </c>
      <c r="N1133" s="1097">
        <v>166846</v>
      </c>
      <c r="O1133" s="1097">
        <v>266953</v>
      </c>
      <c r="P1133" s="1097">
        <v>208557</v>
      </c>
      <c r="Q1133" s="1097">
        <v>333691</v>
      </c>
      <c r="R1133" s="1097">
        <v>236365</v>
      </c>
      <c r="S1133" s="1097">
        <v>378183</v>
      </c>
      <c r="T1133" s="1097">
        <v>264172</v>
      </c>
      <c r="U1133" s="1097">
        <v>422675</v>
      </c>
    </row>
    <row r="1134" spans="1:21" ht="22.5" customHeight="1">
      <c r="A1134" s="1092">
        <v>7</v>
      </c>
      <c r="B1134" s="1093" t="s">
        <v>498</v>
      </c>
      <c r="C1134" s="1094" t="s">
        <v>499</v>
      </c>
      <c r="D1134" s="1094" t="s">
        <v>687</v>
      </c>
      <c r="E1134" s="1095" t="s">
        <v>508</v>
      </c>
      <c r="F1134">
        <v>1</v>
      </c>
      <c r="G1134" s="1096" t="s">
        <v>240</v>
      </c>
      <c r="H1134" s="1097">
        <v>77799</v>
      </c>
      <c r="I1134" s="1097">
        <v>136149</v>
      </c>
      <c r="J1134" s="1097">
        <v>102693</v>
      </c>
      <c r="K1134" s="1097">
        <v>179714</v>
      </c>
      <c r="L1134" s="1097">
        <v>123349</v>
      </c>
      <c r="M1134" s="1097">
        <v>215860</v>
      </c>
      <c r="N1134" s="1097">
        <v>149049</v>
      </c>
      <c r="O1134" s="1097">
        <v>260836</v>
      </c>
      <c r="P1134" s="1097">
        <v>175858</v>
      </c>
      <c r="Q1134" s="1097">
        <v>307751</v>
      </c>
      <c r="R1134" s="1097">
        <v>192275</v>
      </c>
      <c r="S1134" s="1097">
        <v>336482</v>
      </c>
      <c r="T1134" s="1097">
        <v>206949</v>
      </c>
      <c r="U1134" s="1097">
        <v>362160</v>
      </c>
    </row>
    <row r="1135" spans="1:21" ht="21.95" customHeight="1">
      <c r="A1135" s="1092">
        <v>7</v>
      </c>
      <c r="B1135" s="1093" t="s">
        <v>498</v>
      </c>
      <c r="C1135" s="1094" t="s">
        <v>499</v>
      </c>
      <c r="D1135" s="1094" t="s">
        <v>687</v>
      </c>
      <c r="E1135" s="1095" t="s">
        <v>508</v>
      </c>
      <c r="F1135">
        <v>2</v>
      </c>
      <c r="G1135" s="1096" t="s">
        <v>31</v>
      </c>
      <c r="H1135" s="1097">
        <v>73661</v>
      </c>
      <c r="I1135" s="1097">
        <v>128907</v>
      </c>
      <c r="J1135" s="1097">
        <v>97514</v>
      </c>
      <c r="K1135" s="1097">
        <v>170649</v>
      </c>
      <c r="L1135" s="1097">
        <v>117483</v>
      </c>
      <c r="M1135" s="1097">
        <v>205595</v>
      </c>
      <c r="N1135" s="1097">
        <v>142812</v>
      </c>
      <c r="O1135" s="1097">
        <v>249921</v>
      </c>
      <c r="P1135" s="1097">
        <v>170193</v>
      </c>
      <c r="Q1135" s="1097">
        <v>297838</v>
      </c>
      <c r="R1135" s="1097">
        <v>187832</v>
      </c>
      <c r="S1135" s="1097">
        <v>328706</v>
      </c>
      <c r="T1135" s="1097">
        <v>204447</v>
      </c>
      <c r="U1135" s="1097">
        <v>357782</v>
      </c>
    </row>
    <row r="1136" spans="1:21" ht="21.95" customHeight="1">
      <c r="A1136" s="1092">
        <v>7</v>
      </c>
      <c r="B1136" s="1093" t="s">
        <v>498</v>
      </c>
      <c r="C1136" s="1094" t="s">
        <v>499</v>
      </c>
      <c r="D1136" s="1094" t="s">
        <v>687</v>
      </c>
      <c r="E1136" s="1095" t="s">
        <v>508</v>
      </c>
      <c r="F1136">
        <v>3</v>
      </c>
      <c r="G1136" s="1096" t="s">
        <v>58</v>
      </c>
      <c r="H1136" s="1097">
        <v>59751</v>
      </c>
      <c r="I1136" s="1097">
        <v>104565</v>
      </c>
      <c r="J1136" s="1097">
        <v>82420</v>
      </c>
      <c r="K1136" s="1097">
        <v>144235</v>
      </c>
      <c r="L1136" s="1097">
        <v>104381</v>
      </c>
      <c r="M1136" s="1097">
        <v>182667</v>
      </c>
      <c r="N1136" s="1097">
        <v>136005</v>
      </c>
      <c r="O1136" s="1097">
        <v>238009</v>
      </c>
      <c r="P1136" s="1097">
        <v>169488</v>
      </c>
      <c r="Q1136" s="1097">
        <v>296603</v>
      </c>
      <c r="R1136" s="1097">
        <v>190649</v>
      </c>
      <c r="S1136" s="1097">
        <v>333637</v>
      </c>
      <c r="T1136" s="1097">
        <v>211477</v>
      </c>
      <c r="U1136" s="1097">
        <v>370085</v>
      </c>
    </row>
    <row r="1137" spans="1:21" ht="21.95" customHeight="1">
      <c r="A1137" s="1092">
        <v>7</v>
      </c>
      <c r="B1137" s="1093" t="s">
        <v>498</v>
      </c>
      <c r="C1137" s="1094" t="s">
        <v>499</v>
      </c>
      <c r="D1137" s="1094" t="s">
        <v>687</v>
      </c>
      <c r="E1137" s="1095" t="s">
        <v>508</v>
      </c>
      <c r="F1137">
        <v>4</v>
      </c>
      <c r="G1137" s="1096" t="s">
        <v>33</v>
      </c>
      <c r="H1137" s="1097">
        <v>70242</v>
      </c>
      <c r="I1137" s="1097">
        <v>112388</v>
      </c>
      <c r="J1137" s="1097">
        <v>98339</v>
      </c>
      <c r="K1137" s="1097">
        <v>157343</v>
      </c>
      <c r="L1137" s="1097">
        <v>126436</v>
      </c>
      <c r="M1137" s="1097">
        <v>202298</v>
      </c>
      <c r="N1137" s="1097">
        <v>168582</v>
      </c>
      <c r="O1137" s="1097">
        <v>269731</v>
      </c>
      <c r="P1137" s="1097">
        <v>210727</v>
      </c>
      <c r="Q1137" s="1097">
        <v>337164</v>
      </c>
      <c r="R1137" s="1097">
        <v>238824</v>
      </c>
      <c r="S1137" s="1097">
        <v>382119</v>
      </c>
      <c r="T1137" s="1097">
        <v>266921</v>
      </c>
      <c r="U1137" s="1097">
        <v>427074</v>
      </c>
    </row>
    <row r="1138" spans="1:21" ht="22.5" customHeight="1">
      <c r="A1138" s="1092">
        <v>7</v>
      </c>
      <c r="B1138" s="1093" t="s">
        <v>498</v>
      </c>
      <c r="C1138" s="1094" t="s">
        <v>509</v>
      </c>
      <c r="D1138" s="1094" t="s">
        <v>1207</v>
      </c>
      <c r="E1138" s="1095" t="s">
        <v>510</v>
      </c>
      <c r="F1138">
        <v>1</v>
      </c>
      <c r="G1138" s="1096" t="s">
        <v>240</v>
      </c>
      <c r="H1138" s="1097">
        <v>72158</v>
      </c>
      <c r="I1138" s="1097">
        <v>126277</v>
      </c>
      <c r="J1138" s="1097">
        <v>95097</v>
      </c>
      <c r="K1138" s="1097">
        <v>166420</v>
      </c>
      <c r="L1138" s="1097">
        <v>113986</v>
      </c>
      <c r="M1138" s="1097">
        <v>199475</v>
      </c>
      <c r="N1138" s="1097">
        <v>137326</v>
      </c>
      <c r="O1138" s="1097">
        <v>240320</v>
      </c>
      <c r="P1138" s="1097">
        <v>161941</v>
      </c>
      <c r="Q1138" s="1097">
        <v>283397</v>
      </c>
      <c r="R1138" s="1097">
        <v>177040</v>
      </c>
      <c r="S1138" s="1097">
        <v>309821</v>
      </c>
      <c r="T1138" s="1097">
        <v>190523</v>
      </c>
      <c r="U1138" s="1097">
        <v>333416</v>
      </c>
    </row>
    <row r="1139" spans="1:21" ht="21.95" customHeight="1">
      <c r="A1139" s="1092">
        <v>7</v>
      </c>
      <c r="B1139" s="1093" t="s">
        <v>498</v>
      </c>
      <c r="C1139" s="1094" t="s">
        <v>509</v>
      </c>
      <c r="D1139" s="1094" t="s">
        <v>1207</v>
      </c>
      <c r="E1139" s="1095" t="s">
        <v>510</v>
      </c>
      <c r="F1139">
        <v>2</v>
      </c>
      <c r="G1139" s="1096" t="s">
        <v>31</v>
      </c>
      <c r="H1139" s="1097">
        <v>68521</v>
      </c>
      <c r="I1139" s="1097">
        <v>119913</v>
      </c>
      <c r="J1139" s="1097">
        <v>90545</v>
      </c>
      <c r="K1139" s="1097">
        <v>158454</v>
      </c>
      <c r="L1139" s="1097">
        <v>108831</v>
      </c>
      <c r="M1139" s="1097">
        <v>190454</v>
      </c>
      <c r="N1139" s="1097">
        <v>131845</v>
      </c>
      <c r="O1139" s="1097">
        <v>230728</v>
      </c>
      <c r="P1139" s="1097">
        <v>156963</v>
      </c>
      <c r="Q1139" s="1097">
        <v>274686</v>
      </c>
      <c r="R1139" s="1097">
        <v>173135</v>
      </c>
      <c r="S1139" s="1097">
        <v>302987</v>
      </c>
      <c r="T1139" s="1097">
        <v>188325</v>
      </c>
      <c r="U1139" s="1097">
        <v>329569</v>
      </c>
    </row>
    <row r="1140" spans="1:21" ht="21.95" customHeight="1">
      <c r="A1140" s="1092">
        <v>7</v>
      </c>
      <c r="B1140" s="1093" t="s">
        <v>498</v>
      </c>
      <c r="C1140" s="1094" t="s">
        <v>509</v>
      </c>
      <c r="D1140" s="1094" t="s">
        <v>1207</v>
      </c>
      <c r="E1140" s="1095" t="s">
        <v>510</v>
      </c>
      <c r="F1140">
        <v>3</v>
      </c>
      <c r="G1140" s="1096" t="s">
        <v>58</v>
      </c>
      <c r="H1140" s="1097">
        <v>55901</v>
      </c>
      <c r="I1140" s="1097">
        <v>97827</v>
      </c>
      <c r="J1140" s="1097">
        <v>77179</v>
      </c>
      <c r="K1140" s="1097">
        <v>135064</v>
      </c>
      <c r="L1140" s="1097">
        <v>97835</v>
      </c>
      <c r="M1140" s="1097">
        <v>171212</v>
      </c>
      <c r="N1140" s="1097">
        <v>127662</v>
      </c>
      <c r="O1140" s="1097">
        <v>223408</v>
      </c>
      <c r="P1140" s="1097">
        <v>159121</v>
      </c>
      <c r="Q1140" s="1097">
        <v>278462</v>
      </c>
      <c r="R1140" s="1097">
        <v>179075</v>
      </c>
      <c r="S1140" s="1097">
        <v>313381</v>
      </c>
      <c r="T1140" s="1097">
        <v>198735</v>
      </c>
      <c r="U1140" s="1097">
        <v>347787</v>
      </c>
    </row>
    <row r="1141" spans="1:21" ht="21.95" customHeight="1">
      <c r="A1141" s="1092">
        <v>7</v>
      </c>
      <c r="B1141" s="1093" t="s">
        <v>498</v>
      </c>
      <c r="C1141" s="1094" t="s">
        <v>509</v>
      </c>
      <c r="D1141" s="1094" t="s">
        <v>1207</v>
      </c>
      <c r="E1141" s="1095" t="s">
        <v>510</v>
      </c>
      <c r="F1141">
        <v>4</v>
      </c>
      <c r="G1141" s="1096" t="s">
        <v>33</v>
      </c>
      <c r="H1141" s="1097">
        <v>64893</v>
      </c>
      <c r="I1141" s="1097">
        <v>103830</v>
      </c>
      <c r="J1141" s="1097">
        <v>90851</v>
      </c>
      <c r="K1141" s="1097">
        <v>145361</v>
      </c>
      <c r="L1141" s="1097">
        <v>116808</v>
      </c>
      <c r="M1141" s="1097">
        <v>186893</v>
      </c>
      <c r="N1141" s="1097">
        <v>155744</v>
      </c>
      <c r="O1141" s="1097">
        <v>249191</v>
      </c>
      <c r="P1141" s="1097">
        <v>194680</v>
      </c>
      <c r="Q1141" s="1097">
        <v>311489</v>
      </c>
      <c r="R1141" s="1097">
        <v>220638</v>
      </c>
      <c r="S1141" s="1097">
        <v>353020</v>
      </c>
      <c r="T1141" s="1097">
        <v>246595</v>
      </c>
      <c r="U1141" s="1097">
        <v>394552</v>
      </c>
    </row>
    <row r="1142" spans="1:21" ht="22.5" customHeight="1">
      <c r="A1142" s="1092">
        <v>7</v>
      </c>
      <c r="B1142" s="1093" t="s">
        <v>498</v>
      </c>
      <c r="C1142" s="1094" t="s">
        <v>509</v>
      </c>
      <c r="D1142" s="1094" t="s">
        <v>1207</v>
      </c>
      <c r="E1142" s="1095" t="s">
        <v>511</v>
      </c>
      <c r="F1142">
        <v>1</v>
      </c>
      <c r="G1142" s="1096" t="s">
        <v>240</v>
      </c>
      <c r="H1142" s="1097">
        <v>88690</v>
      </c>
      <c r="I1142" s="1097">
        <v>155207</v>
      </c>
      <c r="J1142" s="1097">
        <v>116979</v>
      </c>
      <c r="K1142" s="1097">
        <v>204714</v>
      </c>
      <c r="L1142" s="1097">
        <v>140367</v>
      </c>
      <c r="M1142" s="1097">
        <v>245642</v>
      </c>
      <c r="N1142" s="1097">
        <v>169370</v>
      </c>
      <c r="O1142" s="1097">
        <v>296397</v>
      </c>
      <c r="P1142" s="1097">
        <v>199784</v>
      </c>
      <c r="Q1142" s="1097">
        <v>349621</v>
      </c>
      <c r="R1142" s="1097">
        <v>218423</v>
      </c>
      <c r="S1142" s="1097">
        <v>382241</v>
      </c>
      <c r="T1142" s="1097">
        <v>235076</v>
      </c>
      <c r="U1142" s="1097">
        <v>411382</v>
      </c>
    </row>
    <row r="1143" spans="1:21" ht="21.95" customHeight="1">
      <c r="A1143" s="1092">
        <v>7</v>
      </c>
      <c r="B1143" s="1093" t="s">
        <v>498</v>
      </c>
      <c r="C1143" s="1094" t="s">
        <v>509</v>
      </c>
      <c r="D1143" s="1094" t="s">
        <v>1207</v>
      </c>
      <c r="E1143" s="1095" t="s">
        <v>511</v>
      </c>
      <c r="F1143">
        <v>2</v>
      </c>
      <c r="G1143" s="1096" t="s">
        <v>31</v>
      </c>
      <c r="H1143" s="1097">
        <v>84091</v>
      </c>
      <c r="I1143" s="1097">
        <v>147160</v>
      </c>
      <c r="J1143" s="1097">
        <v>111224</v>
      </c>
      <c r="K1143" s="1097">
        <v>194642</v>
      </c>
      <c r="L1143" s="1097">
        <v>133849</v>
      </c>
      <c r="M1143" s="1097">
        <v>234236</v>
      </c>
      <c r="N1143" s="1097">
        <v>162440</v>
      </c>
      <c r="O1143" s="1097">
        <v>284270</v>
      </c>
      <c r="P1143" s="1097">
        <v>193490</v>
      </c>
      <c r="Q1143" s="1097">
        <v>338607</v>
      </c>
      <c r="R1143" s="1097">
        <v>213486</v>
      </c>
      <c r="S1143" s="1097">
        <v>373600</v>
      </c>
      <c r="T1143" s="1097">
        <v>232296</v>
      </c>
      <c r="U1143" s="1097">
        <v>406518</v>
      </c>
    </row>
    <row r="1144" spans="1:21" ht="21.95" customHeight="1">
      <c r="A1144" s="1092">
        <v>7</v>
      </c>
      <c r="B1144" s="1093" t="s">
        <v>498</v>
      </c>
      <c r="C1144" s="1094" t="s">
        <v>509</v>
      </c>
      <c r="D1144" s="1094" t="s">
        <v>1207</v>
      </c>
      <c r="E1144" s="1095" t="s">
        <v>511</v>
      </c>
      <c r="F1144">
        <v>3</v>
      </c>
      <c r="G1144" s="1096" t="s">
        <v>58</v>
      </c>
      <c r="H1144" s="1097">
        <v>68401</v>
      </c>
      <c r="I1144" s="1097">
        <v>119702</v>
      </c>
      <c r="J1144" s="1097">
        <v>94393</v>
      </c>
      <c r="K1144" s="1097">
        <v>165188</v>
      </c>
      <c r="L1144" s="1097">
        <v>119598</v>
      </c>
      <c r="M1144" s="1097">
        <v>209297</v>
      </c>
      <c r="N1144" s="1097">
        <v>155943</v>
      </c>
      <c r="O1144" s="1097">
        <v>272900</v>
      </c>
      <c r="P1144" s="1097">
        <v>194352</v>
      </c>
      <c r="Q1144" s="1097">
        <v>340116</v>
      </c>
      <c r="R1144" s="1097">
        <v>218670</v>
      </c>
      <c r="S1144" s="1097">
        <v>382672</v>
      </c>
      <c r="T1144" s="1097">
        <v>242616</v>
      </c>
      <c r="U1144" s="1097">
        <v>424578</v>
      </c>
    </row>
    <row r="1145" spans="1:21" ht="21.95" customHeight="1">
      <c r="A1145" s="1092">
        <v>7</v>
      </c>
      <c r="B1145" s="1093" t="s">
        <v>498</v>
      </c>
      <c r="C1145" s="1094" t="s">
        <v>509</v>
      </c>
      <c r="D1145" s="1094" t="s">
        <v>1207</v>
      </c>
      <c r="E1145" s="1095" t="s">
        <v>511</v>
      </c>
      <c r="F1145">
        <v>4</v>
      </c>
      <c r="G1145" s="1096" t="s">
        <v>33</v>
      </c>
      <c r="H1145" s="1097">
        <v>79923</v>
      </c>
      <c r="I1145" s="1097">
        <v>127877</v>
      </c>
      <c r="J1145" s="1097">
        <v>111893</v>
      </c>
      <c r="K1145" s="1097">
        <v>179028</v>
      </c>
      <c r="L1145" s="1097">
        <v>143862</v>
      </c>
      <c r="M1145" s="1097">
        <v>230179</v>
      </c>
      <c r="N1145" s="1097">
        <v>191816</v>
      </c>
      <c r="O1145" s="1097">
        <v>306905</v>
      </c>
      <c r="P1145" s="1097">
        <v>239770</v>
      </c>
      <c r="Q1145" s="1097">
        <v>383632</v>
      </c>
      <c r="R1145" s="1097">
        <v>271739</v>
      </c>
      <c r="S1145" s="1097">
        <v>434783</v>
      </c>
      <c r="T1145" s="1097">
        <v>303708</v>
      </c>
      <c r="U1145" s="1097">
        <v>485934</v>
      </c>
    </row>
    <row r="1146" spans="1:21" ht="22.5" customHeight="1">
      <c r="A1146" s="1092">
        <v>7</v>
      </c>
      <c r="B1146" s="1093" t="s">
        <v>498</v>
      </c>
      <c r="C1146" s="1094" t="s">
        <v>509</v>
      </c>
      <c r="D1146" s="1094" t="s">
        <v>1207</v>
      </c>
      <c r="E1146" s="1095" t="s">
        <v>512</v>
      </c>
      <c r="F1146">
        <v>1</v>
      </c>
      <c r="G1146" s="1096" t="s">
        <v>240</v>
      </c>
      <c r="H1146" s="1097">
        <v>76624</v>
      </c>
      <c r="I1146" s="1097">
        <v>134092</v>
      </c>
      <c r="J1146" s="1097">
        <v>100908</v>
      </c>
      <c r="K1146" s="1097">
        <v>176590</v>
      </c>
      <c r="L1146" s="1097">
        <v>120833</v>
      </c>
      <c r="M1146" s="1097">
        <v>211458</v>
      </c>
      <c r="N1146" s="1097">
        <v>145372</v>
      </c>
      <c r="O1146" s="1097">
        <v>254400</v>
      </c>
      <c r="P1146" s="1097">
        <v>171388</v>
      </c>
      <c r="Q1146" s="1097">
        <v>299928</v>
      </c>
      <c r="R1146" s="1097">
        <v>187358</v>
      </c>
      <c r="S1146" s="1097">
        <v>327876</v>
      </c>
      <c r="T1146" s="1097">
        <v>201612</v>
      </c>
      <c r="U1146" s="1097">
        <v>352822</v>
      </c>
    </row>
    <row r="1147" spans="1:21" ht="21.95" customHeight="1">
      <c r="A1147" s="1092">
        <v>7</v>
      </c>
      <c r="B1147" s="1093" t="s">
        <v>498</v>
      </c>
      <c r="C1147" s="1094" t="s">
        <v>509</v>
      </c>
      <c r="D1147" s="1094" t="s">
        <v>1207</v>
      </c>
      <c r="E1147" s="1095" t="s">
        <v>512</v>
      </c>
      <c r="F1147">
        <v>2</v>
      </c>
      <c r="G1147" s="1096" t="s">
        <v>31</v>
      </c>
      <c r="H1147" s="1097">
        <v>72862</v>
      </c>
      <c r="I1147" s="1097">
        <v>127508</v>
      </c>
      <c r="J1147" s="1097">
        <v>96199</v>
      </c>
      <c r="K1147" s="1097">
        <v>168349</v>
      </c>
      <c r="L1147" s="1097">
        <v>115500</v>
      </c>
      <c r="M1147" s="1097">
        <v>202126</v>
      </c>
      <c r="N1147" s="1097">
        <v>139701</v>
      </c>
      <c r="O1147" s="1097">
        <v>244478</v>
      </c>
      <c r="P1147" s="1097">
        <v>166238</v>
      </c>
      <c r="Q1147" s="1097">
        <v>290917</v>
      </c>
      <c r="R1147" s="1097">
        <v>183318</v>
      </c>
      <c r="S1147" s="1097">
        <v>320806</v>
      </c>
      <c r="T1147" s="1097">
        <v>199338</v>
      </c>
      <c r="U1147" s="1097">
        <v>348842</v>
      </c>
    </row>
    <row r="1148" spans="1:21" ht="21.95" customHeight="1">
      <c r="A1148" s="1092">
        <v>7</v>
      </c>
      <c r="B1148" s="1093" t="s">
        <v>498</v>
      </c>
      <c r="C1148" s="1094" t="s">
        <v>509</v>
      </c>
      <c r="D1148" s="1094" t="s">
        <v>1207</v>
      </c>
      <c r="E1148" s="1095" t="s">
        <v>512</v>
      </c>
      <c r="F1148">
        <v>3</v>
      </c>
      <c r="G1148" s="1096" t="s">
        <v>58</v>
      </c>
      <c r="H1148" s="1097">
        <v>59599</v>
      </c>
      <c r="I1148" s="1097">
        <v>104299</v>
      </c>
      <c r="J1148" s="1097">
        <v>82320</v>
      </c>
      <c r="K1148" s="1097">
        <v>144059</v>
      </c>
      <c r="L1148" s="1097">
        <v>104396</v>
      </c>
      <c r="M1148" s="1097">
        <v>182693</v>
      </c>
      <c r="N1148" s="1097">
        <v>136313</v>
      </c>
      <c r="O1148" s="1097">
        <v>238548</v>
      </c>
      <c r="P1148" s="1097">
        <v>169920</v>
      </c>
      <c r="Q1148" s="1097">
        <v>297360</v>
      </c>
      <c r="R1148" s="1097">
        <v>191270</v>
      </c>
      <c r="S1148" s="1097">
        <v>334722</v>
      </c>
      <c r="T1148" s="1097">
        <v>212316</v>
      </c>
      <c r="U1148" s="1097">
        <v>371554</v>
      </c>
    </row>
    <row r="1149" spans="1:21" ht="21.95" customHeight="1">
      <c r="A1149" s="1092">
        <v>7</v>
      </c>
      <c r="B1149" s="1093" t="s">
        <v>498</v>
      </c>
      <c r="C1149" s="1094" t="s">
        <v>509</v>
      </c>
      <c r="D1149" s="1094" t="s">
        <v>1207</v>
      </c>
      <c r="E1149" s="1095" t="s">
        <v>512</v>
      </c>
      <c r="F1149">
        <v>4</v>
      </c>
      <c r="G1149" s="1096" t="s">
        <v>33</v>
      </c>
      <c r="H1149" s="1097">
        <v>68783</v>
      </c>
      <c r="I1149" s="1097">
        <v>110053</v>
      </c>
      <c r="J1149" s="1097">
        <v>96296</v>
      </c>
      <c r="K1149" s="1097">
        <v>154074</v>
      </c>
      <c r="L1149" s="1097">
        <v>123810</v>
      </c>
      <c r="M1149" s="1097">
        <v>198095</v>
      </c>
      <c r="N1149" s="1097">
        <v>165080</v>
      </c>
      <c r="O1149" s="1097">
        <v>264127</v>
      </c>
      <c r="P1149" s="1097">
        <v>206349</v>
      </c>
      <c r="Q1149" s="1097">
        <v>330159</v>
      </c>
      <c r="R1149" s="1097">
        <v>233863</v>
      </c>
      <c r="S1149" s="1097">
        <v>374180</v>
      </c>
      <c r="T1149" s="1097">
        <v>261376</v>
      </c>
      <c r="U1149" s="1097">
        <v>418202</v>
      </c>
    </row>
    <row r="1150" spans="1:21" ht="22.5" customHeight="1">
      <c r="A1150" s="1092">
        <v>7</v>
      </c>
      <c r="B1150" s="1093" t="s">
        <v>498</v>
      </c>
      <c r="C1150" s="1094" t="s">
        <v>509</v>
      </c>
      <c r="D1150" s="1094" t="s">
        <v>1207</v>
      </c>
      <c r="E1150" s="1095" t="s">
        <v>513</v>
      </c>
      <c r="F1150">
        <v>1</v>
      </c>
      <c r="G1150" s="1096" t="s">
        <v>240</v>
      </c>
      <c r="H1150" s="1097">
        <v>74039</v>
      </c>
      <c r="I1150" s="1097">
        <v>129568</v>
      </c>
      <c r="J1150" s="1097">
        <v>97692</v>
      </c>
      <c r="K1150" s="1097">
        <v>170960</v>
      </c>
      <c r="L1150" s="1097">
        <v>117281</v>
      </c>
      <c r="M1150" s="1097">
        <v>205241</v>
      </c>
      <c r="N1150" s="1097">
        <v>141613</v>
      </c>
      <c r="O1150" s="1097">
        <v>247824</v>
      </c>
      <c r="P1150" s="1097">
        <v>167063</v>
      </c>
      <c r="Q1150" s="1097">
        <v>292361</v>
      </c>
      <c r="R1150" s="1097">
        <v>182655</v>
      </c>
      <c r="S1150" s="1097">
        <v>319647</v>
      </c>
      <c r="T1150" s="1097">
        <v>196587</v>
      </c>
      <c r="U1150" s="1097">
        <v>344028</v>
      </c>
    </row>
    <row r="1151" spans="1:21" ht="21.95" customHeight="1">
      <c r="A1151" s="1092">
        <v>7</v>
      </c>
      <c r="B1151" s="1093" t="s">
        <v>498</v>
      </c>
      <c r="C1151" s="1094" t="s">
        <v>509</v>
      </c>
      <c r="D1151" s="1094" t="s">
        <v>1207</v>
      </c>
      <c r="E1151" s="1095" t="s">
        <v>513</v>
      </c>
      <c r="F1151">
        <v>2</v>
      </c>
      <c r="G1151" s="1096" t="s">
        <v>31</v>
      </c>
      <c r="H1151" s="1097">
        <v>70151</v>
      </c>
      <c r="I1151" s="1097">
        <v>122764</v>
      </c>
      <c r="J1151" s="1097">
        <v>92826</v>
      </c>
      <c r="K1151" s="1097">
        <v>162445</v>
      </c>
      <c r="L1151" s="1097">
        <v>111770</v>
      </c>
      <c r="M1151" s="1097">
        <v>195598</v>
      </c>
      <c r="N1151" s="1097">
        <v>135754</v>
      </c>
      <c r="O1151" s="1097">
        <v>237570</v>
      </c>
      <c r="P1151" s="1097">
        <v>161742</v>
      </c>
      <c r="Q1151" s="1097">
        <v>283049</v>
      </c>
      <c r="R1151" s="1097">
        <v>178481</v>
      </c>
      <c r="S1151" s="1097">
        <v>312342</v>
      </c>
      <c r="T1151" s="1097">
        <v>194237</v>
      </c>
      <c r="U1151" s="1097">
        <v>339916</v>
      </c>
    </row>
    <row r="1152" spans="1:21" ht="21.95" customHeight="1">
      <c r="A1152" s="1092">
        <v>7</v>
      </c>
      <c r="B1152" s="1093" t="s">
        <v>498</v>
      </c>
      <c r="C1152" s="1094" t="s">
        <v>509</v>
      </c>
      <c r="D1152" s="1094" t="s">
        <v>1207</v>
      </c>
      <c r="E1152" s="1095" t="s">
        <v>513</v>
      </c>
      <c r="F1152">
        <v>3</v>
      </c>
      <c r="G1152" s="1096" t="s">
        <v>58</v>
      </c>
      <c r="H1152" s="1097">
        <v>56984</v>
      </c>
      <c r="I1152" s="1097">
        <v>99723</v>
      </c>
      <c r="J1152" s="1097">
        <v>78621</v>
      </c>
      <c r="K1152" s="1097">
        <v>137587</v>
      </c>
      <c r="L1152" s="1097">
        <v>99593</v>
      </c>
      <c r="M1152" s="1097">
        <v>174288</v>
      </c>
      <c r="N1152" s="1097">
        <v>129813</v>
      </c>
      <c r="O1152" s="1097">
        <v>227173</v>
      </c>
      <c r="P1152" s="1097">
        <v>161779</v>
      </c>
      <c r="Q1152" s="1097">
        <v>283114</v>
      </c>
      <c r="R1152" s="1097">
        <v>182000</v>
      </c>
      <c r="S1152" s="1097">
        <v>318501</v>
      </c>
      <c r="T1152" s="1097">
        <v>201908</v>
      </c>
      <c r="U1152" s="1097">
        <v>353338</v>
      </c>
    </row>
    <row r="1153" spans="1:21" ht="21.95" customHeight="1">
      <c r="A1153" s="1092">
        <v>7</v>
      </c>
      <c r="B1153" s="1093" t="s">
        <v>498</v>
      </c>
      <c r="C1153" s="1094" t="s">
        <v>509</v>
      </c>
      <c r="D1153" s="1094" t="s">
        <v>1207</v>
      </c>
      <c r="E1153" s="1095" t="s">
        <v>513</v>
      </c>
      <c r="F1153">
        <v>4</v>
      </c>
      <c r="G1153" s="1096" t="s">
        <v>33</v>
      </c>
      <c r="H1153" s="1097">
        <v>66783</v>
      </c>
      <c r="I1153" s="1097">
        <v>106852</v>
      </c>
      <c r="J1153" s="1097">
        <v>93496</v>
      </c>
      <c r="K1153" s="1097">
        <v>149593</v>
      </c>
      <c r="L1153" s="1097">
        <v>120209</v>
      </c>
      <c r="M1153" s="1097">
        <v>192334</v>
      </c>
      <c r="N1153" s="1097">
        <v>160278</v>
      </c>
      <c r="O1153" s="1097">
        <v>256445</v>
      </c>
      <c r="P1153" s="1097">
        <v>200348</v>
      </c>
      <c r="Q1153" s="1097">
        <v>320556</v>
      </c>
      <c r="R1153" s="1097">
        <v>227061</v>
      </c>
      <c r="S1153" s="1097">
        <v>363297</v>
      </c>
      <c r="T1153" s="1097">
        <v>253774</v>
      </c>
      <c r="U1153" s="1097">
        <v>406038</v>
      </c>
    </row>
    <row r="1154" spans="1:21" ht="22.5" customHeight="1">
      <c r="A1154" s="1092">
        <v>7</v>
      </c>
      <c r="B1154" s="1093" t="s">
        <v>498</v>
      </c>
      <c r="C1154" s="1094" t="s">
        <v>509</v>
      </c>
      <c r="D1154" s="1094" t="s">
        <v>1207</v>
      </c>
      <c r="E1154" s="1095" t="s">
        <v>514</v>
      </c>
      <c r="F1154">
        <v>1</v>
      </c>
      <c r="G1154" s="1096" t="s">
        <v>240</v>
      </c>
      <c r="H1154" s="1097">
        <v>74274</v>
      </c>
      <c r="I1154" s="1097">
        <v>129979</v>
      </c>
      <c r="J1154" s="1097">
        <v>98086</v>
      </c>
      <c r="K1154" s="1097">
        <v>171650</v>
      </c>
      <c r="L1154" s="1097">
        <v>117888</v>
      </c>
      <c r="M1154" s="1097">
        <v>206304</v>
      </c>
      <c r="N1154" s="1097">
        <v>142577</v>
      </c>
      <c r="O1154" s="1097">
        <v>249510</v>
      </c>
      <c r="P1154" s="1097">
        <v>168247</v>
      </c>
      <c r="Q1154" s="1097">
        <v>294433</v>
      </c>
      <c r="R1154" s="1097">
        <v>183961</v>
      </c>
      <c r="S1154" s="1097">
        <v>321931</v>
      </c>
      <c r="T1154" s="1097">
        <v>198008</v>
      </c>
      <c r="U1154" s="1097">
        <v>346514</v>
      </c>
    </row>
    <row r="1155" spans="1:21" ht="21.95" customHeight="1">
      <c r="A1155" s="1092">
        <v>7</v>
      </c>
      <c r="B1155" s="1093" t="s">
        <v>498</v>
      </c>
      <c r="C1155" s="1094" t="s">
        <v>509</v>
      </c>
      <c r="D1155" s="1094" t="s">
        <v>1207</v>
      </c>
      <c r="E1155" s="1095" t="s">
        <v>514</v>
      </c>
      <c r="F1155">
        <v>2</v>
      </c>
      <c r="G1155" s="1096" t="s">
        <v>31</v>
      </c>
      <c r="H1155" s="1097">
        <v>70261</v>
      </c>
      <c r="I1155" s="1097">
        <v>122956</v>
      </c>
      <c r="J1155" s="1097">
        <v>93063</v>
      </c>
      <c r="K1155" s="1097">
        <v>162860</v>
      </c>
      <c r="L1155" s="1097">
        <v>112200</v>
      </c>
      <c r="M1155" s="1097">
        <v>196350</v>
      </c>
      <c r="N1155" s="1097">
        <v>136529</v>
      </c>
      <c r="O1155" s="1097">
        <v>238926</v>
      </c>
      <c r="P1155" s="1097">
        <v>162755</v>
      </c>
      <c r="Q1155" s="1097">
        <v>284820</v>
      </c>
      <c r="R1155" s="1097">
        <v>179652</v>
      </c>
      <c r="S1155" s="1097">
        <v>314391</v>
      </c>
      <c r="T1155" s="1097">
        <v>195582</v>
      </c>
      <c r="U1155" s="1097">
        <v>342269</v>
      </c>
    </row>
    <row r="1156" spans="1:21" ht="21.95" customHeight="1">
      <c r="A1156" s="1092">
        <v>7</v>
      </c>
      <c r="B1156" s="1093" t="s">
        <v>498</v>
      </c>
      <c r="C1156" s="1094" t="s">
        <v>509</v>
      </c>
      <c r="D1156" s="1094" t="s">
        <v>1207</v>
      </c>
      <c r="E1156" s="1095" t="s">
        <v>514</v>
      </c>
      <c r="F1156">
        <v>3</v>
      </c>
      <c r="G1156" s="1096" t="s">
        <v>58</v>
      </c>
      <c r="H1156" s="1097">
        <v>56895</v>
      </c>
      <c r="I1156" s="1097">
        <v>99566</v>
      </c>
      <c r="J1156" s="1097">
        <v>78458</v>
      </c>
      <c r="K1156" s="1097">
        <v>137302</v>
      </c>
      <c r="L1156" s="1097">
        <v>99336</v>
      </c>
      <c r="M1156" s="1097">
        <v>173837</v>
      </c>
      <c r="N1156" s="1097">
        <v>129374</v>
      </c>
      <c r="O1156" s="1097">
        <v>226404</v>
      </c>
      <c r="P1156" s="1097">
        <v>161214</v>
      </c>
      <c r="Q1156" s="1097">
        <v>282125</v>
      </c>
      <c r="R1156" s="1097">
        <v>181316</v>
      </c>
      <c r="S1156" s="1097">
        <v>317304</v>
      </c>
      <c r="T1156" s="1097">
        <v>201095</v>
      </c>
      <c r="U1156" s="1097">
        <v>351916</v>
      </c>
    </row>
    <row r="1157" spans="1:21" ht="21.95" customHeight="1">
      <c r="A1157" s="1092">
        <v>7</v>
      </c>
      <c r="B1157" s="1093" t="s">
        <v>498</v>
      </c>
      <c r="C1157" s="1094" t="s">
        <v>509</v>
      </c>
      <c r="D1157" s="1094" t="s">
        <v>1207</v>
      </c>
      <c r="E1157" s="1095" t="s">
        <v>514</v>
      </c>
      <c r="F1157">
        <v>4</v>
      </c>
      <c r="G1157" s="1096" t="s">
        <v>33</v>
      </c>
      <c r="H1157" s="1097">
        <v>67138</v>
      </c>
      <c r="I1157" s="1097">
        <v>107421</v>
      </c>
      <c r="J1157" s="1097">
        <v>93993</v>
      </c>
      <c r="K1157" s="1097">
        <v>150389</v>
      </c>
      <c r="L1157" s="1097">
        <v>120849</v>
      </c>
      <c r="M1157" s="1097">
        <v>193358</v>
      </c>
      <c r="N1157" s="1097">
        <v>161131</v>
      </c>
      <c r="O1157" s="1097">
        <v>257810</v>
      </c>
      <c r="P1157" s="1097">
        <v>201414</v>
      </c>
      <c r="Q1157" s="1097">
        <v>322263</v>
      </c>
      <c r="R1157" s="1097">
        <v>228269</v>
      </c>
      <c r="S1157" s="1097">
        <v>365231</v>
      </c>
      <c r="T1157" s="1097">
        <v>255125</v>
      </c>
      <c r="U1157" s="1097">
        <v>408200</v>
      </c>
    </row>
    <row r="1158" spans="1:21" ht="22.5" customHeight="1">
      <c r="A1158" s="1092">
        <v>7</v>
      </c>
      <c r="B1158" s="1093" t="s">
        <v>498</v>
      </c>
      <c r="C1158" s="1094" t="s">
        <v>509</v>
      </c>
      <c r="D1158" s="1094" t="s">
        <v>1207</v>
      </c>
      <c r="E1158" s="1095" t="s">
        <v>515</v>
      </c>
      <c r="F1158">
        <v>1</v>
      </c>
      <c r="G1158" s="1096" t="s">
        <v>240</v>
      </c>
      <c r="H1158" s="1097">
        <v>71610</v>
      </c>
      <c r="I1158" s="1097">
        <v>125317</v>
      </c>
      <c r="J1158" s="1097">
        <v>94426</v>
      </c>
      <c r="K1158" s="1097">
        <v>165246</v>
      </c>
      <c r="L1158" s="1097">
        <v>113264</v>
      </c>
      <c r="M1158" s="1097">
        <v>198212</v>
      </c>
      <c r="N1158" s="1097">
        <v>136598</v>
      </c>
      <c r="O1158" s="1097">
        <v>239046</v>
      </c>
      <c r="P1158" s="1097">
        <v>161112</v>
      </c>
      <c r="Q1158" s="1097">
        <v>281946</v>
      </c>
      <c r="R1158" s="1097">
        <v>176140</v>
      </c>
      <c r="S1158" s="1097">
        <v>308246</v>
      </c>
      <c r="T1158" s="1097">
        <v>189565</v>
      </c>
      <c r="U1158" s="1097">
        <v>331738</v>
      </c>
    </row>
    <row r="1159" spans="1:21" ht="21.95" customHeight="1">
      <c r="A1159" s="1092">
        <v>7</v>
      </c>
      <c r="B1159" s="1093" t="s">
        <v>498</v>
      </c>
      <c r="C1159" s="1094" t="s">
        <v>509</v>
      </c>
      <c r="D1159" s="1094" t="s">
        <v>1207</v>
      </c>
      <c r="E1159" s="1095" t="s">
        <v>515</v>
      </c>
      <c r="F1159">
        <v>2</v>
      </c>
      <c r="G1159" s="1096" t="s">
        <v>31</v>
      </c>
      <c r="H1159" s="1097">
        <v>67931</v>
      </c>
      <c r="I1159" s="1097">
        <v>118880</v>
      </c>
      <c r="J1159" s="1097">
        <v>89822</v>
      </c>
      <c r="K1159" s="1097">
        <v>157188</v>
      </c>
      <c r="L1159" s="1097">
        <v>108050</v>
      </c>
      <c r="M1159" s="1097">
        <v>189087</v>
      </c>
      <c r="N1159" s="1097">
        <v>131053</v>
      </c>
      <c r="O1159" s="1097">
        <v>229344</v>
      </c>
      <c r="P1159" s="1097">
        <v>156077</v>
      </c>
      <c r="Q1159" s="1097">
        <v>273135</v>
      </c>
      <c r="R1159" s="1097">
        <v>172191</v>
      </c>
      <c r="S1159" s="1097">
        <v>301334</v>
      </c>
      <c r="T1159" s="1097">
        <v>187341</v>
      </c>
      <c r="U1159" s="1097">
        <v>327847</v>
      </c>
    </row>
    <row r="1160" spans="1:21" ht="21.95" customHeight="1">
      <c r="A1160" s="1092">
        <v>7</v>
      </c>
      <c r="B1160" s="1093" t="s">
        <v>498</v>
      </c>
      <c r="C1160" s="1094" t="s">
        <v>509</v>
      </c>
      <c r="D1160" s="1094" t="s">
        <v>1207</v>
      </c>
      <c r="E1160" s="1095" t="s">
        <v>515</v>
      </c>
      <c r="F1160">
        <v>3</v>
      </c>
      <c r="G1160" s="1096" t="s">
        <v>58</v>
      </c>
      <c r="H1160" s="1097">
        <v>55310</v>
      </c>
      <c r="I1160" s="1097">
        <v>96793</v>
      </c>
      <c r="J1160" s="1097">
        <v>76339</v>
      </c>
      <c r="K1160" s="1097">
        <v>133594</v>
      </c>
      <c r="L1160" s="1097">
        <v>96739</v>
      </c>
      <c r="M1160" s="1097">
        <v>169294</v>
      </c>
      <c r="N1160" s="1097">
        <v>126168</v>
      </c>
      <c r="O1160" s="1097">
        <v>220795</v>
      </c>
      <c r="P1160" s="1097">
        <v>157249</v>
      </c>
      <c r="Q1160" s="1097">
        <v>275186</v>
      </c>
      <c r="R1160" s="1097">
        <v>176939</v>
      </c>
      <c r="S1160" s="1097">
        <v>309643</v>
      </c>
      <c r="T1160" s="1097">
        <v>196332</v>
      </c>
      <c r="U1160" s="1097">
        <v>343581</v>
      </c>
    </row>
    <row r="1161" spans="1:21" ht="21.95" customHeight="1">
      <c r="A1161" s="1092">
        <v>7</v>
      </c>
      <c r="B1161" s="1093" t="s">
        <v>498</v>
      </c>
      <c r="C1161" s="1094" t="s">
        <v>509</v>
      </c>
      <c r="D1161" s="1094" t="s">
        <v>1207</v>
      </c>
      <c r="E1161" s="1095" t="s">
        <v>515</v>
      </c>
      <c r="F1161">
        <v>4</v>
      </c>
      <c r="G1161" s="1096" t="s">
        <v>33</v>
      </c>
      <c r="H1161" s="1097">
        <v>64488</v>
      </c>
      <c r="I1161" s="1097">
        <v>103181</v>
      </c>
      <c r="J1161" s="1097">
        <v>90284</v>
      </c>
      <c r="K1161" s="1097">
        <v>144454</v>
      </c>
      <c r="L1161" s="1097">
        <v>116079</v>
      </c>
      <c r="M1161" s="1097">
        <v>185727</v>
      </c>
      <c r="N1161" s="1097">
        <v>154772</v>
      </c>
      <c r="O1161" s="1097">
        <v>247635</v>
      </c>
      <c r="P1161" s="1097">
        <v>193465</v>
      </c>
      <c r="Q1161" s="1097">
        <v>309544</v>
      </c>
      <c r="R1161" s="1097">
        <v>219261</v>
      </c>
      <c r="S1161" s="1097">
        <v>350817</v>
      </c>
      <c r="T1161" s="1097">
        <v>245056</v>
      </c>
      <c r="U1161" s="1097">
        <v>392089</v>
      </c>
    </row>
    <row r="1162" spans="1:21" ht="22.5" customHeight="1">
      <c r="A1162" s="1092">
        <v>7</v>
      </c>
      <c r="B1162" s="1093" t="s">
        <v>498</v>
      </c>
      <c r="C1162" s="1094" t="s">
        <v>516</v>
      </c>
      <c r="D1162" s="1094" t="s">
        <v>688</v>
      </c>
      <c r="E1162" s="1095" t="s">
        <v>517</v>
      </c>
      <c r="F1162">
        <v>1</v>
      </c>
      <c r="G1162" s="1096" t="s">
        <v>240</v>
      </c>
      <c r="H1162" s="1097">
        <v>78818</v>
      </c>
      <c r="I1162" s="1097">
        <v>137931</v>
      </c>
      <c r="J1162" s="1097">
        <v>103779</v>
      </c>
      <c r="K1162" s="1097">
        <v>181614</v>
      </c>
      <c r="L1162" s="1097">
        <v>124242</v>
      </c>
      <c r="M1162" s="1097">
        <v>217424</v>
      </c>
      <c r="N1162" s="1097">
        <v>149424</v>
      </c>
      <c r="O1162" s="1097">
        <v>261492</v>
      </c>
      <c r="P1162" s="1097">
        <v>176155</v>
      </c>
      <c r="Q1162" s="1097">
        <v>308271</v>
      </c>
      <c r="R1162" s="1097">
        <v>192567</v>
      </c>
      <c r="S1162" s="1097">
        <v>336992</v>
      </c>
      <c r="T1162" s="1097">
        <v>207215</v>
      </c>
      <c r="U1162" s="1097">
        <v>362626</v>
      </c>
    </row>
    <row r="1163" spans="1:21" ht="21.95" customHeight="1">
      <c r="A1163" s="1092">
        <v>7</v>
      </c>
      <c r="B1163" s="1093" t="s">
        <v>498</v>
      </c>
      <c r="C1163" s="1094" t="s">
        <v>516</v>
      </c>
      <c r="D1163" s="1094" t="s">
        <v>688</v>
      </c>
      <c r="E1163" s="1095" t="s">
        <v>517</v>
      </c>
      <c r="F1163">
        <v>2</v>
      </c>
      <c r="G1163" s="1096" t="s">
        <v>31</v>
      </c>
      <c r="H1163" s="1097">
        <v>74972</v>
      </c>
      <c r="I1163" s="1097">
        <v>131201</v>
      </c>
      <c r="J1163" s="1097">
        <v>98966</v>
      </c>
      <c r="K1163" s="1097">
        <v>173190</v>
      </c>
      <c r="L1163" s="1097">
        <v>118791</v>
      </c>
      <c r="M1163" s="1097">
        <v>207885</v>
      </c>
      <c r="N1163" s="1097">
        <v>143628</v>
      </c>
      <c r="O1163" s="1097">
        <v>251349</v>
      </c>
      <c r="P1163" s="1097">
        <v>170891</v>
      </c>
      <c r="Q1163" s="1097">
        <v>299059</v>
      </c>
      <c r="R1163" s="1097">
        <v>188437</v>
      </c>
      <c r="S1163" s="1097">
        <v>329766</v>
      </c>
      <c r="T1163" s="1097">
        <v>204890</v>
      </c>
      <c r="U1163" s="1097">
        <v>358558</v>
      </c>
    </row>
    <row r="1164" spans="1:21" ht="21.95" customHeight="1">
      <c r="A1164" s="1092">
        <v>7</v>
      </c>
      <c r="B1164" s="1093" t="s">
        <v>498</v>
      </c>
      <c r="C1164" s="1094" t="s">
        <v>516</v>
      </c>
      <c r="D1164" s="1094" t="s">
        <v>688</v>
      </c>
      <c r="E1164" s="1095" t="s">
        <v>517</v>
      </c>
      <c r="F1164">
        <v>3</v>
      </c>
      <c r="G1164" s="1096" t="s">
        <v>58</v>
      </c>
      <c r="H1164" s="1097">
        <v>61363</v>
      </c>
      <c r="I1164" s="1097">
        <v>107386</v>
      </c>
      <c r="J1164" s="1097">
        <v>84764</v>
      </c>
      <c r="K1164" s="1097">
        <v>148337</v>
      </c>
      <c r="L1164" s="1097">
        <v>107507</v>
      </c>
      <c r="M1164" s="1097">
        <v>188138</v>
      </c>
      <c r="N1164" s="1097">
        <v>140397</v>
      </c>
      <c r="O1164" s="1097">
        <v>245695</v>
      </c>
      <c r="P1164" s="1097">
        <v>175015</v>
      </c>
      <c r="Q1164" s="1097">
        <v>306276</v>
      </c>
      <c r="R1164" s="1097">
        <v>197015</v>
      </c>
      <c r="S1164" s="1097">
        <v>344776</v>
      </c>
      <c r="T1164" s="1097">
        <v>218705</v>
      </c>
      <c r="U1164" s="1097">
        <v>382734</v>
      </c>
    </row>
    <row r="1165" spans="1:21" ht="21.95" customHeight="1">
      <c r="A1165" s="1092">
        <v>7</v>
      </c>
      <c r="B1165" s="1093" t="s">
        <v>498</v>
      </c>
      <c r="C1165" s="1094" t="s">
        <v>516</v>
      </c>
      <c r="D1165" s="1094" t="s">
        <v>688</v>
      </c>
      <c r="E1165" s="1095" t="s">
        <v>517</v>
      </c>
      <c r="F1165">
        <v>4</v>
      </c>
      <c r="G1165" s="1096" t="s">
        <v>33</v>
      </c>
      <c r="H1165" s="1097">
        <v>70722</v>
      </c>
      <c r="I1165" s="1097">
        <v>113155</v>
      </c>
      <c r="J1165" s="1097">
        <v>99011</v>
      </c>
      <c r="K1165" s="1097">
        <v>158417</v>
      </c>
      <c r="L1165" s="1097">
        <v>127299</v>
      </c>
      <c r="M1165" s="1097">
        <v>203679</v>
      </c>
      <c r="N1165" s="1097">
        <v>169732</v>
      </c>
      <c r="O1165" s="1097">
        <v>271572</v>
      </c>
      <c r="P1165" s="1097">
        <v>212165</v>
      </c>
      <c r="Q1165" s="1097">
        <v>339465</v>
      </c>
      <c r="R1165" s="1097">
        <v>240454</v>
      </c>
      <c r="S1165" s="1097">
        <v>384727</v>
      </c>
      <c r="T1165" s="1097">
        <v>268743</v>
      </c>
      <c r="U1165" s="1097">
        <v>429989</v>
      </c>
    </row>
    <row r="1166" spans="1:21" ht="22.5" customHeight="1">
      <c r="A1166" s="1092">
        <v>7</v>
      </c>
      <c r="B1166" s="1093" t="s">
        <v>498</v>
      </c>
      <c r="C1166" s="1094" t="s">
        <v>516</v>
      </c>
      <c r="D1166" s="1094" t="s">
        <v>688</v>
      </c>
      <c r="E1166" s="1095" t="s">
        <v>365</v>
      </c>
      <c r="F1166">
        <v>1</v>
      </c>
      <c r="G1166" s="1096" t="s">
        <v>240</v>
      </c>
      <c r="H1166" s="1097">
        <v>83205</v>
      </c>
      <c r="I1166" s="1097">
        <v>145609</v>
      </c>
      <c r="J1166" s="1097">
        <v>109708</v>
      </c>
      <c r="K1166" s="1097">
        <v>191990</v>
      </c>
      <c r="L1166" s="1097">
        <v>131583</v>
      </c>
      <c r="M1166" s="1097">
        <v>230269</v>
      </c>
      <c r="N1166" s="1097">
        <v>158669</v>
      </c>
      <c r="O1166" s="1097">
        <v>277670</v>
      </c>
      <c r="P1166" s="1097">
        <v>187140</v>
      </c>
      <c r="Q1166" s="1097">
        <v>327495</v>
      </c>
      <c r="R1166" s="1097">
        <v>204595</v>
      </c>
      <c r="S1166" s="1097">
        <v>358042</v>
      </c>
      <c r="T1166" s="1097">
        <v>220186</v>
      </c>
      <c r="U1166" s="1097">
        <v>385326</v>
      </c>
    </row>
    <row r="1167" spans="1:21" ht="21.95" customHeight="1">
      <c r="A1167" s="1092">
        <v>7</v>
      </c>
      <c r="B1167" s="1093" t="s">
        <v>498</v>
      </c>
      <c r="C1167" s="1094" t="s">
        <v>516</v>
      </c>
      <c r="D1167" s="1094" t="s">
        <v>688</v>
      </c>
      <c r="E1167" s="1095" t="s">
        <v>365</v>
      </c>
      <c r="F1167">
        <v>2</v>
      </c>
      <c r="G1167" s="1096" t="s">
        <v>31</v>
      </c>
      <c r="H1167" s="1097">
        <v>78941</v>
      </c>
      <c r="I1167" s="1097">
        <v>138148</v>
      </c>
      <c r="J1167" s="1097">
        <v>104372</v>
      </c>
      <c r="K1167" s="1097">
        <v>182650</v>
      </c>
      <c r="L1167" s="1097">
        <v>125539</v>
      </c>
      <c r="M1167" s="1097">
        <v>219693</v>
      </c>
      <c r="N1167" s="1097">
        <v>152243</v>
      </c>
      <c r="O1167" s="1097">
        <v>266425</v>
      </c>
      <c r="P1167" s="1097">
        <v>181304</v>
      </c>
      <c r="Q1167" s="1097">
        <v>317281</v>
      </c>
      <c r="R1167" s="1097">
        <v>200017</v>
      </c>
      <c r="S1167" s="1097">
        <v>350030</v>
      </c>
      <c r="T1167" s="1097">
        <v>217609</v>
      </c>
      <c r="U1167" s="1097">
        <v>380816</v>
      </c>
    </row>
    <row r="1168" spans="1:21" ht="21.95" customHeight="1">
      <c r="A1168" s="1092">
        <v>7</v>
      </c>
      <c r="B1168" s="1093" t="s">
        <v>498</v>
      </c>
      <c r="C1168" s="1094" t="s">
        <v>516</v>
      </c>
      <c r="D1168" s="1094" t="s">
        <v>688</v>
      </c>
      <c r="E1168" s="1095" t="s">
        <v>365</v>
      </c>
      <c r="F1168">
        <v>3</v>
      </c>
      <c r="G1168" s="1096" t="s">
        <v>58</v>
      </c>
      <c r="H1168" s="1097">
        <v>64291</v>
      </c>
      <c r="I1168" s="1097">
        <v>112510</v>
      </c>
      <c r="J1168" s="1097">
        <v>88739</v>
      </c>
      <c r="K1168" s="1097">
        <v>155293</v>
      </c>
      <c r="L1168" s="1097">
        <v>112457</v>
      </c>
      <c r="M1168" s="1097">
        <v>196800</v>
      </c>
      <c r="N1168" s="1097">
        <v>146677</v>
      </c>
      <c r="O1168" s="1097">
        <v>256684</v>
      </c>
      <c r="P1168" s="1097">
        <v>182812</v>
      </c>
      <c r="Q1168" s="1097">
        <v>319920</v>
      </c>
      <c r="R1168" s="1097">
        <v>205706</v>
      </c>
      <c r="S1168" s="1097">
        <v>359986</v>
      </c>
      <c r="T1168" s="1097">
        <v>228257</v>
      </c>
      <c r="U1168" s="1097">
        <v>399450</v>
      </c>
    </row>
    <row r="1169" spans="1:21" ht="21.95" customHeight="1">
      <c r="A1169" s="1092">
        <v>7</v>
      </c>
      <c r="B1169" s="1093" t="s">
        <v>498</v>
      </c>
      <c r="C1169" s="1094" t="s">
        <v>516</v>
      </c>
      <c r="D1169" s="1094" t="s">
        <v>688</v>
      </c>
      <c r="E1169" s="1095" t="s">
        <v>365</v>
      </c>
      <c r="F1169">
        <v>4</v>
      </c>
      <c r="G1169" s="1096" t="s">
        <v>33</v>
      </c>
      <c r="H1169" s="1097">
        <v>74917</v>
      </c>
      <c r="I1169" s="1097">
        <v>119868</v>
      </c>
      <c r="J1169" s="1097">
        <v>104884</v>
      </c>
      <c r="K1169" s="1097">
        <v>167815</v>
      </c>
      <c r="L1169" s="1097">
        <v>134851</v>
      </c>
      <c r="M1169" s="1097">
        <v>215762</v>
      </c>
      <c r="N1169" s="1097">
        <v>179802</v>
      </c>
      <c r="O1169" s="1097">
        <v>287683</v>
      </c>
      <c r="P1169" s="1097">
        <v>224752</v>
      </c>
      <c r="Q1169" s="1097">
        <v>359604</v>
      </c>
      <c r="R1169" s="1097">
        <v>254719</v>
      </c>
      <c r="S1169" s="1097">
        <v>407551</v>
      </c>
      <c r="T1169" s="1097">
        <v>284686</v>
      </c>
      <c r="U1169" s="1097">
        <v>455498</v>
      </c>
    </row>
    <row r="1170" spans="1:21" ht="22.5" customHeight="1">
      <c r="A1170" s="1092">
        <v>7</v>
      </c>
      <c r="B1170" s="1093" t="s">
        <v>498</v>
      </c>
      <c r="C1170" s="1094" t="s">
        <v>516</v>
      </c>
      <c r="D1170" s="1094" t="s">
        <v>688</v>
      </c>
      <c r="E1170" s="1095" t="s">
        <v>518</v>
      </c>
      <c r="F1170">
        <v>1</v>
      </c>
      <c r="G1170" s="1096" t="s">
        <v>240</v>
      </c>
      <c r="H1170" s="1097">
        <v>78426</v>
      </c>
      <c r="I1170" s="1097">
        <v>137246</v>
      </c>
      <c r="J1170" s="1097">
        <v>103247</v>
      </c>
      <c r="K1170" s="1097">
        <v>180682</v>
      </c>
      <c r="L1170" s="1097">
        <v>123578</v>
      </c>
      <c r="M1170" s="1097">
        <v>216261</v>
      </c>
      <c r="N1170" s="1097">
        <v>148578</v>
      </c>
      <c r="O1170" s="1097">
        <v>260012</v>
      </c>
      <c r="P1170" s="1097">
        <v>175148</v>
      </c>
      <c r="Q1170" s="1097">
        <v>306510</v>
      </c>
      <c r="R1170" s="1097">
        <v>191464</v>
      </c>
      <c r="S1170" s="1097">
        <v>335062</v>
      </c>
      <c r="T1170" s="1097">
        <v>206025</v>
      </c>
      <c r="U1170" s="1097">
        <v>360544</v>
      </c>
    </row>
    <row r="1171" spans="1:21" ht="21.95" customHeight="1">
      <c r="A1171" s="1092">
        <v>7</v>
      </c>
      <c r="B1171" s="1093" t="s">
        <v>498</v>
      </c>
      <c r="C1171" s="1094" t="s">
        <v>516</v>
      </c>
      <c r="D1171" s="1094" t="s">
        <v>688</v>
      </c>
      <c r="E1171" s="1095" t="s">
        <v>518</v>
      </c>
      <c r="F1171">
        <v>2</v>
      </c>
      <c r="G1171" s="1096" t="s">
        <v>31</v>
      </c>
      <c r="H1171" s="1097">
        <v>74622</v>
      </c>
      <c r="I1171" s="1097">
        <v>130589</v>
      </c>
      <c r="J1171" s="1097">
        <v>98485</v>
      </c>
      <c r="K1171" s="1097">
        <v>172350</v>
      </c>
      <c r="L1171" s="1097">
        <v>118186</v>
      </c>
      <c r="M1171" s="1097">
        <v>206825</v>
      </c>
      <c r="N1171" s="1097">
        <v>142845</v>
      </c>
      <c r="O1171" s="1097">
        <v>249979</v>
      </c>
      <c r="P1171" s="1097">
        <v>169942</v>
      </c>
      <c r="Q1171" s="1097">
        <v>297398</v>
      </c>
      <c r="R1171" s="1097">
        <v>187380</v>
      </c>
      <c r="S1171" s="1097">
        <v>327914</v>
      </c>
      <c r="T1171" s="1097">
        <v>203726</v>
      </c>
      <c r="U1171" s="1097">
        <v>356520</v>
      </c>
    </row>
    <row r="1172" spans="1:21" ht="21.95" customHeight="1">
      <c r="A1172" s="1092">
        <v>7</v>
      </c>
      <c r="B1172" s="1093" t="s">
        <v>498</v>
      </c>
      <c r="C1172" s="1094" t="s">
        <v>516</v>
      </c>
      <c r="D1172" s="1094" t="s">
        <v>688</v>
      </c>
      <c r="E1172" s="1095" t="s">
        <v>518</v>
      </c>
      <c r="F1172">
        <v>3</v>
      </c>
      <c r="G1172" s="1096" t="s">
        <v>58</v>
      </c>
      <c r="H1172" s="1097">
        <v>61113</v>
      </c>
      <c r="I1172" s="1097">
        <v>106947</v>
      </c>
      <c r="J1172" s="1097">
        <v>84426</v>
      </c>
      <c r="K1172" s="1097">
        <v>147745</v>
      </c>
      <c r="L1172" s="1097">
        <v>107088</v>
      </c>
      <c r="M1172" s="1097">
        <v>187404</v>
      </c>
      <c r="N1172" s="1097">
        <v>139870</v>
      </c>
      <c r="O1172" s="1097">
        <v>244773</v>
      </c>
      <c r="P1172" s="1097">
        <v>174361</v>
      </c>
      <c r="Q1172" s="1097">
        <v>305132</v>
      </c>
      <c r="R1172" s="1097">
        <v>196289</v>
      </c>
      <c r="S1172" s="1097">
        <v>343506</v>
      </c>
      <c r="T1172" s="1097">
        <v>217910</v>
      </c>
      <c r="U1172" s="1097">
        <v>381342</v>
      </c>
    </row>
    <row r="1173" spans="1:21" ht="21.95" customHeight="1">
      <c r="A1173" s="1092">
        <v>7</v>
      </c>
      <c r="B1173" s="1093" t="s">
        <v>498</v>
      </c>
      <c r="C1173" s="1094" t="s">
        <v>516</v>
      </c>
      <c r="D1173" s="1094" t="s">
        <v>688</v>
      </c>
      <c r="E1173" s="1095" t="s">
        <v>518</v>
      </c>
      <c r="F1173">
        <v>4</v>
      </c>
      <c r="G1173" s="1096" t="s">
        <v>33</v>
      </c>
      <c r="H1173" s="1097">
        <v>70342</v>
      </c>
      <c r="I1173" s="1097">
        <v>112546</v>
      </c>
      <c r="J1173" s="1097">
        <v>98478</v>
      </c>
      <c r="K1173" s="1097">
        <v>157565</v>
      </c>
      <c r="L1173" s="1097">
        <v>126615</v>
      </c>
      <c r="M1173" s="1097">
        <v>202584</v>
      </c>
      <c r="N1173" s="1097">
        <v>168820</v>
      </c>
      <c r="O1173" s="1097">
        <v>270111</v>
      </c>
      <c r="P1173" s="1097">
        <v>211025</v>
      </c>
      <c r="Q1173" s="1097">
        <v>337639</v>
      </c>
      <c r="R1173" s="1097">
        <v>239161</v>
      </c>
      <c r="S1173" s="1097">
        <v>382658</v>
      </c>
      <c r="T1173" s="1097">
        <v>267298</v>
      </c>
      <c r="U1173" s="1097">
        <v>427676</v>
      </c>
    </row>
    <row r="1174" spans="1:21" ht="22.5" customHeight="1">
      <c r="A1174" s="1092">
        <v>7</v>
      </c>
      <c r="B1174" s="1093" t="s">
        <v>498</v>
      </c>
      <c r="C1174" s="1094" t="s">
        <v>516</v>
      </c>
      <c r="D1174" s="1094" t="s">
        <v>688</v>
      </c>
      <c r="E1174" s="1095" t="s">
        <v>511</v>
      </c>
      <c r="F1174">
        <v>1</v>
      </c>
      <c r="G1174" s="1096" t="s">
        <v>240</v>
      </c>
      <c r="H1174" s="1097">
        <v>91980</v>
      </c>
      <c r="I1174" s="1097">
        <v>160966</v>
      </c>
      <c r="J1174" s="1097">
        <v>121193</v>
      </c>
      <c r="K1174" s="1097">
        <v>212087</v>
      </c>
      <c r="L1174" s="1097">
        <v>145220</v>
      </c>
      <c r="M1174" s="1097">
        <v>254135</v>
      </c>
      <c r="N1174" s="1097">
        <v>174878</v>
      </c>
      <c r="O1174" s="1097">
        <v>306037</v>
      </c>
      <c r="P1174" s="1097">
        <v>206210</v>
      </c>
      <c r="Q1174" s="1097">
        <v>360867</v>
      </c>
      <c r="R1174" s="1097">
        <v>225432</v>
      </c>
      <c r="S1174" s="1097">
        <v>394507</v>
      </c>
      <c r="T1174" s="1097">
        <v>242596</v>
      </c>
      <c r="U1174" s="1097">
        <v>424542</v>
      </c>
    </row>
    <row r="1175" spans="1:21" ht="21.95" customHeight="1">
      <c r="A1175" s="1092">
        <v>7</v>
      </c>
      <c r="B1175" s="1093" t="s">
        <v>498</v>
      </c>
      <c r="C1175" s="1094" t="s">
        <v>516</v>
      </c>
      <c r="D1175" s="1094" t="s">
        <v>688</v>
      </c>
      <c r="E1175" s="1095" t="s">
        <v>511</v>
      </c>
      <c r="F1175">
        <v>2</v>
      </c>
      <c r="G1175" s="1096" t="s">
        <v>31</v>
      </c>
      <c r="H1175" s="1097">
        <v>87382</v>
      </c>
      <c r="I1175" s="1097">
        <v>152919</v>
      </c>
      <c r="J1175" s="1097">
        <v>115437</v>
      </c>
      <c r="K1175" s="1097">
        <v>202015</v>
      </c>
      <c r="L1175" s="1097">
        <v>138702</v>
      </c>
      <c r="M1175" s="1097">
        <v>242729</v>
      </c>
      <c r="N1175" s="1097">
        <v>167948</v>
      </c>
      <c r="O1175" s="1097">
        <v>293909</v>
      </c>
      <c r="P1175" s="1097">
        <v>199916</v>
      </c>
      <c r="Q1175" s="1097">
        <v>349853</v>
      </c>
      <c r="R1175" s="1097">
        <v>220495</v>
      </c>
      <c r="S1175" s="1097">
        <v>385866</v>
      </c>
      <c r="T1175" s="1097">
        <v>239816</v>
      </c>
      <c r="U1175" s="1097">
        <v>419678</v>
      </c>
    </row>
    <row r="1176" spans="1:21" ht="21.95" customHeight="1">
      <c r="A1176" s="1092">
        <v>7</v>
      </c>
      <c r="B1176" s="1093" t="s">
        <v>498</v>
      </c>
      <c r="C1176" s="1094" t="s">
        <v>516</v>
      </c>
      <c r="D1176" s="1094" t="s">
        <v>688</v>
      </c>
      <c r="E1176" s="1095" t="s">
        <v>511</v>
      </c>
      <c r="F1176">
        <v>3</v>
      </c>
      <c r="G1176" s="1096" t="s">
        <v>58</v>
      </c>
      <c r="H1176" s="1097">
        <v>71347</v>
      </c>
      <c r="I1176" s="1097">
        <v>124858</v>
      </c>
      <c r="J1176" s="1097">
        <v>98518</v>
      </c>
      <c r="K1176" s="1097">
        <v>172406</v>
      </c>
      <c r="L1176" s="1097">
        <v>124902</v>
      </c>
      <c r="M1176" s="1097">
        <v>218578</v>
      </c>
      <c r="N1176" s="1097">
        <v>163014</v>
      </c>
      <c r="O1176" s="1097">
        <v>285274</v>
      </c>
      <c r="P1176" s="1097">
        <v>203191</v>
      </c>
      <c r="Q1176" s="1097">
        <v>355583</v>
      </c>
      <c r="R1176" s="1097">
        <v>228686</v>
      </c>
      <c r="S1176" s="1097">
        <v>400201</v>
      </c>
      <c r="T1176" s="1097">
        <v>253811</v>
      </c>
      <c r="U1176" s="1097">
        <v>444170</v>
      </c>
    </row>
    <row r="1177" spans="1:21" ht="21.95" customHeight="1">
      <c r="A1177" s="1092">
        <v>7</v>
      </c>
      <c r="B1177" s="1093" t="s">
        <v>498</v>
      </c>
      <c r="C1177" s="1094" t="s">
        <v>516</v>
      </c>
      <c r="D1177" s="1094" t="s">
        <v>688</v>
      </c>
      <c r="E1177" s="1095" t="s">
        <v>511</v>
      </c>
      <c r="F1177">
        <v>4</v>
      </c>
      <c r="G1177" s="1096" t="s">
        <v>33</v>
      </c>
      <c r="H1177" s="1097">
        <v>82672</v>
      </c>
      <c r="I1177" s="1097">
        <v>132275</v>
      </c>
      <c r="J1177" s="1097">
        <v>115741</v>
      </c>
      <c r="K1177" s="1097">
        <v>185185</v>
      </c>
      <c r="L1177" s="1097">
        <v>148810</v>
      </c>
      <c r="M1177" s="1097">
        <v>238096</v>
      </c>
      <c r="N1177" s="1097">
        <v>198413</v>
      </c>
      <c r="O1177" s="1097">
        <v>317461</v>
      </c>
      <c r="P1177" s="1097">
        <v>248016</v>
      </c>
      <c r="Q1177" s="1097">
        <v>396826</v>
      </c>
      <c r="R1177" s="1097">
        <v>281085</v>
      </c>
      <c r="S1177" s="1097">
        <v>449736</v>
      </c>
      <c r="T1177" s="1097">
        <v>314154</v>
      </c>
      <c r="U1177" s="1097">
        <v>502646</v>
      </c>
    </row>
    <row r="1178" spans="1:21" ht="22.5" customHeight="1">
      <c r="A1178" s="1092">
        <v>7</v>
      </c>
      <c r="B1178" s="1093" t="s">
        <v>498</v>
      </c>
      <c r="C1178" s="1094" t="s">
        <v>516</v>
      </c>
      <c r="D1178" s="1094" t="s">
        <v>688</v>
      </c>
      <c r="E1178" s="1095" t="s">
        <v>519</v>
      </c>
      <c r="F1178">
        <v>1</v>
      </c>
      <c r="G1178" s="1096" t="s">
        <v>240</v>
      </c>
      <c r="H1178" s="1097">
        <v>81795</v>
      </c>
      <c r="I1178" s="1097">
        <v>143141</v>
      </c>
      <c r="J1178" s="1097">
        <v>107903</v>
      </c>
      <c r="K1178" s="1097">
        <v>188830</v>
      </c>
      <c r="L1178" s="1097">
        <v>129503</v>
      </c>
      <c r="M1178" s="1097">
        <v>226630</v>
      </c>
      <c r="N1178" s="1097">
        <v>156308</v>
      </c>
      <c r="O1178" s="1097">
        <v>273539</v>
      </c>
      <c r="P1178" s="1097">
        <v>184386</v>
      </c>
      <c r="Q1178" s="1097">
        <v>322675</v>
      </c>
      <c r="R1178" s="1097">
        <v>201591</v>
      </c>
      <c r="S1178" s="1097">
        <v>352785</v>
      </c>
      <c r="T1178" s="1097">
        <v>216964</v>
      </c>
      <c r="U1178" s="1097">
        <v>379686</v>
      </c>
    </row>
    <row r="1179" spans="1:21" ht="21.95" customHeight="1">
      <c r="A1179" s="1092">
        <v>7</v>
      </c>
      <c r="B1179" s="1093" t="s">
        <v>498</v>
      </c>
      <c r="C1179" s="1094" t="s">
        <v>516</v>
      </c>
      <c r="D1179" s="1094" t="s">
        <v>688</v>
      </c>
      <c r="E1179" s="1095" t="s">
        <v>519</v>
      </c>
      <c r="F1179">
        <v>2</v>
      </c>
      <c r="G1179" s="1096" t="s">
        <v>31</v>
      </c>
      <c r="H1179" s="1097">
        <v>77531</v>
      </c>
      <c r="I1179" s="1097">
        <v>135680</v>
      </c>
      <c r="J1179" s="1097">
        <v>102566</v>
      </c>
      <c r="K1179" s="1097">
        <v>179491</v>
      </c>
      <c r="L1179" s="1097">
        <v>123459</v>
      </c>
      <c r="M1179" s="1097">
        <v>216053</v>
      </c>
      <c r="N1179" s="1097">
        <v>149882</v>
      </c>
      <c r="O1179" s="1097">
        <v>262293</v>
      </c>
      <c r="P1179" s="1097">
        <v>178550</v>
      </c>
      <c r="Q1179" s="1097">
        <v>312462</v>
      </c>
      <c r="R1179" s="1097">
        <v>197013</v>
      </c>
      <c r="S1179" s="1097">
        <v>344773</v>
      </c>
      <c r="T1179" s="1097">
        <v>214386</v>
      </c>
      <c r="U1179" s="1097">
        <v>375176</v>
      </c>
    </row>
    <row r="1180" spans="1:21" ht="21.95" customHeight="1">
      <c r="A1180" s="1092">
        <v>7</v>
      </c>
      <c r="B1180" s="1093" t="s">
        <v>498</v>
      </c>
      <c r="C1180" s="1094" t="s">
        <v>516</v>
      </c>
      <c r="D1180" s="1094" t="s">
        <v>688</v>
      </c>
      <c r="E1180" s="1095" t="s">
        <v>519</v>
      </c>
      <c r="F1180">
        <v>3</v>
      </c>
      <c r="G1180" s="1096" t="s">
        <v>58</v>
      </c>
      <c r="H1180" s="1097">
        <v>63029</v>
      </c>
      <c r="I1180" s="1097">
        <v>110300</v>
      </c>
      <c r="J1180" s="1097">
        <v>86971</v>
      </c>
      <c r="K1180" s="1097">
        <v>152199</v>
      </c>
      <c r="L1180" s="1097">
        <v>110184</v>
      </c>
      <c r="M1180" s="1097">
        <v>192822</v>
      </c>
      <c r="N1180" s="1097">
        <v>143647</v>
      </c>
      <c r="O1180" s="1097">
        <v>251381</v>
      </c>
      <c r="P1180" s="1097">
        <v>179024</v>
      </c>
      <c r="Q1180" s="1097">
        <v>313291</v>
      </c>
      <c r="R1180" s="1097">
        <v>201413</v>
      </c>
      <c r="S1180" s="1097">
        <v>352474</v>
      </c>
      <c r="T1180" s="1097">
        <v>223459</v>
      </c>
      <c r="U1180" s="1097">
        <v>391054</v>
      </c>
    </row>
    <row r="1181" spans="1:21" ht="21.95" customHeight="1">
      <c r="A1181" s="1092">
        <v>7</v>
      </c>
      <c r="B1181" s="1093" t="s">
        <v>498</v>
      </c>
      <c r="C1181" s="1094" t="s">
        <v>516</v>
      </c>
      <c r="D1181" s="1094" t="s">
        <v>688</v>
      </c>
      <c r="E1181" s="1095" t="s">
        <v>519</v>
      </c>
      <c r="F1181">
        <v>4</v>
      </c>
      <c r="G1181" s="1096" t="s">
        <v>33</v>
      </c>
      <c r="H1181" s="1097">
        <v>73739</v>
      </c>
      <c r="I1181" s="1097">
        <v>117983</v>
      </c>
      <c r="J1181" s="1097">
        <v>103235</v>
      </c>
      <c r="K1181" s="1097">
        <v>165176</v>
      </c>
      <c r="L1181" s="1097">
        <v>132731</v>
      </c>
      <c r="M1181" s="1097">
        <v>212370</v>
      </c>
      <c r="N1181" s="1097">
        <v>176975</v>
      </c>
      <c r="O1181" s="1097">
        <v>283159</v>
      </c>
      <c r="P1181" s="1097">
        <v>221218</v>
      </c>
      <c r="Q1181" s="1097">
        <v>353949</v>
      </c>
      <c r="R1181" s="1097">
        <v>250714</v>
      </c>
      <c r="S1181" s="1097">
        <v>401142</v>
      </c>
      <c r="T1181" s="1097">
        <v>280210</v>
      </c>
      <c r="U1181" s="1097">
        <v>448336</v>
      </c>
    </row>
    <row r="1182" spans="1:21" ht="22.5" customHeight="1">
      <c r="A1182" s="1092">
        <v>7</v>
      </c>
      <c r="B1182" s="1093" t="s">
        <v>498</v>
      </c>
      <c r="C1182" s="1094" t="s">
        <v>516</v>
      </c>
      <c r="D1182" s="1094" t="s">
        <v>688</v>
      </c>
      <c r="E1182" s="1095" t="s">
        <v>520</v>
      </c>
      <c r="F1182">
        <v>1</v>
      </c>
      <c r="G1182" s="1096" t="s">
        <v>240</v>
      </c>
      <c r="H1182" s="1097">
        <v>79993</v>
      </c>
      <c r="I1182" s="1097">
        <v>139988</v>
      </c>
      <c r="J1182" s="1097">
        <v>105191</v>
      </c>
      <c r="K1182" s="1097">
        <v>184084</v>
      </c>
      <c r="L1182" s="1097">
        <v>125715</v>
      </c>
      <c r="M1182" s="1097">
        <v>220001</v>
      </c>
      <c r="N1182" s="1097">
        <v>150821</v>
      </c>
      <c r="O1182" s="1097">
        <v>263937</v>
      </c>
      <c r="P1182" s="1097">
        <v>177725</v>
      </c>
      <c r="Q1182" s="1097">
        <v>311019</v>
      </c>
      <c r="R1182" s="1097">
        <v>194265</v>
      </c>
      <c r="S1182" s="1097">
        <v>339964</v>
      </c>
      <c r="T1182" s="1097">
        <v>209017</v>
      </c>
      <c r="U1182" s="1097">
        <v>365780</v>
      </c>
    </row>
    <row r="1183" spans="1:21" ht="21.95" customHeight="1">
      <c r="A1183" s="1092">
        <v>7</v>
      </c>
      <c r="B1183" s="1093" t="s">
        <v>498</v>
      </c>
      <c r="C1183" s="1094" t="s">
        <v>516</v>
      </c>
      <c r="D1183" s="1094" t="s">
        <v>688</v>
      </c>
      <c r="E1183" s="1095" t="s">
        <v>520</v>
      </c>
      <c r="F1183">
        <v>2</v>
      </c>
      <c r="G1183" s="1096" t="s">
        <v>31</v>
      </c>
      <c r="H1183" s="1097">
        <v>76273</v>
      </c>
      <c r="I1183" s="1097">
        <v>133477</v>
      </c>
      <c r="J1183" s="1097">
        <v>100534</v>
      </c>
      <c r="K1183" s="1097">
        <v>175935</v>
      </c>
      <c r="L1183" s="1097">
        <v>120441</v>
      </c>
      <c r="M1183" s="1097">
        <v>210773</v>
      </c>
      <c r="N1183" s="1097">
        <v>145214</v>
      </c>
      <c r="O1183" s="1097">
        <v>254125</v>
      </c>
      <c r="P1183" s="1097">
        <v>172633</v>
      </c>
      <c r="Q1183" s="1097">
        <v>302107</v>
      </c>
      <c r="R1183" s="1097">
        <v>190270</v>
      </c>
      <c r="S1183" s="1097">
        <v>332973</v>
      </c>
      <c r="T1183" s="1097">
        <v>206768</v>
      </c>
      <c r="U1183" s="1097">
        <v>361844</v>
      </c>
    </row>
    <row r="1184" spans="1:21" ht="21.95" customHeight="1">
      <c r="A1184" s="1092">
        <v>7</v>
      </c>
      <c r="B1184" s="1093" t="s">
        <v>498</v>
      </c>
      <c r="C1184" s="1094" t="s">
        <v>516</v>
      </c>
      <c r="D1184" s="1094" t="s">
        <v>688</v>
      </c>
      <c r="E1184" s="1095" t="s">
        <v>520</v>
      </c>
      <c r="F1184">
        <v>3</v>
      </c>
      <c r="G1184" s="1096" t="s">
        <v>58</v>
      </c>
      <c r="H1184" s="1097">
        <v>62716</v>
      </c>
      <c r="I1184" s="1097">
        <v>109752</v>
      </c>
      <c r="J1184" s="1097">
        <v>86695</v>
      </c>
      <c r="K1184" s="1097">
        <v>151716</v>
      </c>
      <c r="L1184" s="1097">
        <v>110037</v>
      </c>
      <c r="M1184" s="1097">
        <v>192565</v>
      </c>
      <c r="N1184" s="1097">
        <v>143867</v>
      </c>
      <c r="O1184" s="1097">
        <v>251767</v>
      </c>
      <c r="P1184" s="1097">
        <v>179367</v>
      </c>
      <c r="Q1184" s="1097">
        <v>313893</v>
      </c>
      <c r="R1184" s="1097">
        <v>201992</v>
      </c>
      <c r="S1184" s="1097">
        <v>353485</v>
      </c>
      <c r="T1184" s="1097">
        <v>224316</v>
      </c>
      <c r="U1184" s="1097">
        <v>392553</v>
      </c>
    </row>
    <row r="1185" spans="1:21" ht="21.95" customHeight="1">
      <c r="A1185" s="1092">
        <v>7</v>
      </c>
      <c r="B1185" s="1093" t="s">
        <v>498</v>
      </c>
      <c r="C1185" s="1094" t="s">
        <v>516</v>
      </c>
      <c r="D1185" s="1094" t="s">
        <v>688</v>
      </c>
      <c r="E1185" s="1095" t="s">
        <v>520</v>
      </c>
      <c r="F1185">
        <v>4</v>
      </c>
      <c r="G1185" s="1096" t="s">
        <v>33</v>
      </c>
      <c r="H1185" s="1097">
        <v>71544</v>
      </c>
      <c r="I1185" s="1097">
        <v>114471</v>
      </c>
      <c r="J1185" s="1097">
        <v>100162</v>
      </c>
      <c r="K1185" s="1097">
        <v>160259</v>
      </c>
      <c r="L1185" s="1097">
        <v>128780</v>
      </c>
      <c r="M1185" s="1097">
        <v>206048</v>
      </c>
      <c r="N1185" s="1097">
        <v>171706</v>
      </c>
      <c r="O1185" s="1097">
        <v>274730</v>
      </c>
      <c r="P1185" s="1097">
        <v>214633</v>
      </c>
      <c r="Q1185" s="1097">
        <v>343413</v>
      </c>
      <c r="R1185" s="1097">
        <v>243251</v>
      </c>
      <c r="S1185" s="1097">
        <v>389201</v>
      </c>
      <c r="T1185" s="1097">
        <v>271868</v>
      </c>
      <c r="U1185" s="1097">
        <v>434990</v>
      </c>
    </row>
    <row r="1186" spans="1:21" ht="22.5" customHeight="1">
      <c r="A1186" s="1092">
        <v>7</v>
      </c>
      <c r="B1186" s="1093" t="s">
        <v>498</v>
      </c>
      <c r="C1186" s="1094" t="s">
        <v>516</v>
      </c>
      <c r="D1186" s="1094" t="s">
        <v>688</v>
      </c>
      <c r="E1186" s="1095" t="s">
        <v>521</v>
      </c>
      <c r="F1186">
        <v>1</v>
      </c>
      <c r="G1186" s="1096" t="s">
        <v>240</v>
      </c>
      <c r="H1186" s="1097">
        <v>83362</v>
      </c>
      <c r="I1186" s="1097">
        <v>145884</v>
      </c>
      <c r="J1186" s="1097">
        <v>109847</v>
      </c>
      <c r="K1186" s="1097">
        <v>192232</v>
      </c>
      <c r="L1186" s="1097">
        <v>131640</v>
      </c>
      <c r="M1186" s="1097">
        <v>230370</v>
      </c>
      <c r="N1186" s="1097">
        <v>158551</v>
      </c>
      <c r="O1186" s="1097">
        <v>277464</v>
      </c>
      <c r="P1186" s="1097">
        <v>186963</v>
      </c>
      <c r="Q1186" s="1097">
        <v>327185</v>
      </c>
      <c r="R1186" s="1097">
        <v>204392</v>
      </c>
      <c r="S1186" s="1097">
        <v>357687</v>
      </c>
      <c r="T1186" s="1097">
        <v>219955</v>
      </c>
      <c r="U1186" s="1097">
        <v>384922</v>
      </c>
    </row>
    <row r="1187" spans="1:21" ht="21.95" customHeight="1">
      <c r="A1187" s="1092">
        <v>7</v>
      </c>
      <c r="B1187" s="1093" t="s">
        <v>498</v>
      </c>
      <c r="C1187" s="1094" t="s">
        <v>516</v>
      </c>
      <c r="D1187" s="1094" t="s">
        <v>688</v>
      </c>
      <c r="E1187" s="1095" t="s">
        <v>521</v>
      </c>
      <c r="F1187">
        <v>2</v>
      </c>
      <c r="G1187" s="1096" t="s">
        <v>31</v>
      </c>
      <c r="H1187" s="1097">
        <v>79182</v>
      </c>
      <c r="I1187" s="1097">
        <v>138568</v>
      </c>
      <c r="J1187" s="1097">
        <v>104615</v>
      </c>
      <c r="K1187" s="1097">
        <v>183076</v>
      </c>
      <c r="L1187" s="1097">
        <v>125715</v>
      </c>
      <c r="M1187" s="1097">
        <v>220001</v>
      </c>
      <c r="N1187" s="1097">
        <v>152251</v>
      </c>
      <c r="O1187" s="1097">
        <v>266439</v>
      </c>
      <c r="P1187" s="1097">
        <v>181241</v>
      </c>
      <c r="Q1187" s="1097">
        <v>317171</v>
      </c>
      <c r="R1187" s="1097">
        <v>199904</v>
      </c>
      <c r="S1187" s="1097">
        <v>349832</v>
      </c>
      <c r="T1187" s="1097">
        <v>217429</v>
      </c>
      <c r="U1187" s="1097">
        <v>380500</v>
      </c>
    </row>
    <row r="1188" spans="1:21" ht="21.95" customHeight="1">
      <c r="A1188" s="1092">
        <v>7</v>
      </c>
      <c r="B1188" s="1093" t="s">
        <v>498</v>
      </c>
      <c r="C1188" s="1094" t="s">
        <v>516</v>
      </c>
      <c r="D1188" s="1094" t="s">
        <v>688</v>
      </c>
      <c r="E1188" s="1095" t="s">
        <v>521</v>
      </c>
      <c r="F1188">
        <v>3</v>
      </c>
      <c r="G1188" s="1096" t="s">
        <v>58</v>
      </c>
      <c r="H1188" s="1097">
        <v>64632</v>
      </c>
      <c r="I1188" s="1097">
        <v>113105</v>
      </c>
      <c r="J1188" s="1097">
        <v>89240</v>
      </c>
      <c r="K1188" s="1097">
        <v>156170</v>
      </c>
      <c r="L1188" s="1097">
        <v>113134</v>
      </c>
      <c r="M1188" s="1097">
        <v>197984</v>
      </c>
      <c r="N1188" s="1097">
        <v>147643</v>
      </c>
      <c r="O1188" s="1097">
        <v>258375</v>
      </c>
      <c r="P1188" s="1097">
        <v>184030</v>
      </c>
      <c r="Q1188" s="1097">
        <v>322052</v>
      </c>
      <c r="R1188" s="1097">
        <v>207116</v>
      </c>
      <c r="S1188" s="1097">
        <v>362453</v>
      </c>
      <c r="T1188" s="1097">
        <v>229865</v>
      </c>
      <c r="U1188" s="1097">
        <v>402264</v>
      </c>
    </row>
    <row r="1189" spans="1:21" ht="21.95" customHeight="1">
      <c r="A1189" s="1092">
        <v>7</v>
      </c>
      <c r="B1189" s="1093" t="s">
        <v>498</v>
      </c>
      <c r="C1189" s="1094" t="s">
        <v>516</v>
      </c>
      <c r="D1189" s="1094" t="s">
        <v>688</v>
      </c>
      <c r="E1189" s="1095" t="s">
        <v>521</v>
      </c>
      <c r="F1189">
        <v>4</v>
      </c>
      <c r="G1189" s="1096" t="s">
        <v>33</v>
      </c>
      <c r="H1189" s="1097">
        <v>74942</v>
      </c>
      <c r="I1189" s="1097">
        <v>119908</v>
      </c>
      <c r="J1189" s="1097">
        <v>104919</v>
      </c>
      <c r="K1189" s="1097">
        <v>167871</v>
      </c>
      <c r="L1189" s="1097">
        <v>134896</v>
      </c>
      <c r="M1189" s="1097">
        <v>215834</v>
      </c>
      <c r="N1189" s="1097">
        <v>179861</v>
      </c>
      <c r="O1189" s="1097">
        <v>287778</v>
      </c>
      <c r="P1189" s="1097">
        <v>224827</v>
      </c>
      <c r="Q1189" s="1097">
        <v>359723</v>
      </c>
      <c r="R1189" s="1097">
        <v>254804</v>
      </c>
      <c r="S1189" s="1097">
        <v>407686</v>
      </c>
      <c r="T1189" s="1097">
        <v>284781</v>
      </c>
      <c r="U1189" s="1097">
        <v>455649</v>
      </c>
    </row>
    <row r="1190" spans="1:21" ht="22.5" customHeight="1">
      <c r="A1190" s="1092">
        <v>7</v>
      </c>
      <c r="B1190" s="1093" t="s">
        <v>498</v>
      </c>
      <c r="C1190" s="1094" t="s">
        <v>516</v>
      </c>
      <c r="D1190" s="1094" t="s">
        <v>688</v>
      </c>
      <c r="E1190" s="1095" t="s">
        <v>386</v>
      </c>
      <c r="F1190">
        <v>1</v>
      </c>
      <c r="G1190" s="1096" t="s">
        <v>240</v>
      </c>
      <c r="H1190" s="1097">
        <v>81168</v>
      </c>
      <c r="I1190" s="1097">
        <v>142045</v>
      </c>
      <c r="J1190" s="1097">
        <v>106976</v>
      </c>
      <c r="K1190" s="1097">
        <v>187207</v>
      </c>
      <c r="L1190" s="1097">
        <v>128230</v>
      </c>
      <c r="M1190" s="1097">
        <v>224403</v>
      </c>
      <c r="N1190" s="1097">
        <v>154499</v>
      </c>
      <c r="O1190" s="1097">
        <v>270373</v>
      </c>
      <c r="P1190" s="1097">
        <v>182195</v>
      </c>
      <c r="Q1190" s="1097">
        <v>318842</v>
      </c>
      <c r="R1190" s="1097">
        <v>199183</v>
      </c>
      <c r="S1190" s="1097">
        <v>348570</v>
      </c>
      <c r="T1190" s="1097">
        <v>214353</v>
      </c>
      <c r="U1190" s="1097">
        <v>375118</v>
      </c>
    </row>
    <row r="1191" spans="1:21" ht="21.95" customHeight="1">
      <c r="A1191" s="1092">
        <v>7</v>
      </c>
      <c r="B1191" s="1093" t="s">
        <v>498</v>
      </c>
      <c r="C1191" s="1094" t="s">
        <v>516</v>
      </c>
      <c r="D1191" s="1094" t="s">
        <v>688</v>
      </c>
      <c r="E1191" s="1095" t="s">
        <v>386</v>
      </c>
      <c r="F1191">
        <v>2</v>
      </c>
      <c r="G1191" s="1096" t="s">
        <v>31</v>
      </c>
      <c r="H1191" s="1097">
        <v>77072</v>
      </c>
      <c r="I1191" s="1097">
        <v>134875</v>
      </c>
      <c r="J1191" s="1097">
        <v>101848</v>
      </c>
      <c r="K1191" s="1097">
        <v>178234</v>
      </c>
      <c r="L1191" s="1097">
        <v>122424</v>
      </c>
      <c r="M1191" s="1097">
        <v>214242</v>
      </c>
      <c r="N1191" s="1097">
        <v>148325</v>
      </c>
      <c r="O1191" s="1097">
        <v>259568</v>
      </c>
      <c r="P1191" s="1097">
        <v>176588</v>
      </c>
      <c r="Q1191" s="1097">
        <v>309029</v>
      </c>
      <c r="R1191" s="1097">
        <v>194784</v>
      </c>
      <c r="S1191" s="1097">
        <v>340873</v>
      </c>
      <c r="T1191" s="1097">
        <v>211877</v>
      </c>
      <c r="U1191" s="1097">
        <v>370785</v>
      </c>
    </row>
    <row r="1192" spans="1:21" ht="21.95" customHeight="1">
      <c r="A1192" s="1092">
        <v>7</v>
      </c>
      <c r="B1192" s="1093" t="s">
        <v>498</v>
      </c>
      <c r="C1192" s="1094" t="s">
        <v>516</v>
      </c>
      <c r="D1192" s="1094" t="s">
        <v>688</v>
      </c>
      <c r="E1192" s="1095" t="s">
        <v>386</v>
      </c>
      <c r="F1192">
        <v>3</v>
      </c>
      <c r="G1192" s="1096" t="s">
        <v>58</v>
      </c>
      <c r="H1192" s="1097">
        <v>62868</v>
      </c>
      <c r="I1192" s="1097">
        <v>110018</v>
      </c>
      <c r="J1192" s="1097">
        <v>86795</v>
      </c>
      <c r="K1192" s="1097">
        <v>151892</v>
      </c>
      <c r="L1192" s="1097">
        <v>110022</v>
      </c>
      <c r="M1192" s="1097">
        <v>192539</v>
      </c>
      <c r="N1192" s="1097">
        <v>143559</v>
      </c>
      <c r="O1192" s="1097">
        <v>251228</v>
      </c>
      <c r="P1192" s="1097">
        <v>178935</v>
      </c>
      <c r="Q1192" s="1097">
        <v>313137</v>
      </c>
      <c r="R1192" s="1097">
        <v>201371</v>
      </c>
      <c r="S1192" s="1097">
        <v>352400</v>
      </c>
      <c r="T1192" s="1097">
        <v>223477</v>
      </c>
      <c r="U1192" s="1097">
        <v>391084</v>
      </c>
    </row>
    <row r="1193" spans="1:21" ht="21.95" customHeight="1">
      <c r="A1193" s="1092">
        <v>7</v>
      </c>
      <c r="B1193" s="1093" t="s">
        <v>498</v>
      </c>
      <c r="C1193" s="1094" t="s">
        <v>516</v>
      </c>
      <c r="D1193" s="1094" t="s">
        <v>688</v>
      </c>
      <c r="E1193" s="1095" t="s">
        <v>386</v>
      </c>
      <c r="F1193">
        <v>4</v>
      </c>
      <c r="G1193" s="1096" t="s">
        <v>33</v>
      </c>
      <c r="H1193" s="1097">
        <v>73004</v>
      </c>
      <c r="I1193" s="1097">
        <v>116806</v>
      </c>
      <c r="J1193" s="1097">
        <v>102205</v>
      </c>
      <c r="K1193" s="1097">
        <v>163528</v>
      </c>
      <c r="L1193" s="1097">
        <v>131406</v>
      </c>
      <c r="M1193" s="1097">
        <v>210250</v>
      </c>
      <c r="N1193" s="1097">
        <v>175209</v>
      </c>
      <c r="O1193" s="1097">
        <v>280334</v>
      </c>
      <c r="P1193" s="1097">
        <v>219011</v>
      </c>
      <c r="Q1193" s="1097">
        <v>350417</v>
      </c>
      <c r="R1193" s="1097">
        <v>248212</v>
      </c>
      <c r="S1193" s="1097">
        <v>397140</v>
      </c>
      <c r="T1193" s="1097">
        <v>277414</v>
      </c>
      <c r="U1193" s="1097">
        <v>443862</v>
      </c>
    </row>
    <row r="1194" spans="1:21" ht="22.5" customHeight="1">
      <c r="A1194" s="1092">
        <v>7</v>
      </c>
      <c r="B1194" s="1093" t="s">
        <v>498</v>
      </c>
      <c r="C1194" s="1094" t="s">
        <v>516</v>
      </c>
      <c r="D1194" s="1094" t="s">
        <v>688</v>
      </c>
      <c r="E1194" s="1095" t="s">
        <v>522</v>
      </c>
      <c r="F1194">
        <v>1</v>
      </c>
      <c r="G1194" s="1096" t="s">
        <v>240</v>
      </c>
      <c r="H1194" s="1097">
        <v>86731</v>
      </c>
      <c r="I1194" s="1097">
        <v>151779</v>
      </c>
      <c r="J1194" s="1097">
        <v>114316</v>
      </c>
      <c r="K1194" s="1097">
        <v>200053</v>
      </c>
      <c r="L1194" s="1097">
        <v>137043</v>
      </c>
      <c r="M1194" s="1097">
        <v>239826</v>
      </c>
      <c r="N1194" s="1097">
        <v>165141</v>
      </c>
      <c r="O1194" s="1097">
        <v>288996</v>
      </c>
      <c r="P1194" s="1097">
        <v>194750</v>
      </c>
      <c r="Q1194" s="1097">
        <v>340813</v>
      </c>
      <c r="R1194" s="1097">
        <v>212910</v>
      </c>
      <c r="S1194" s="1097">
        <v>372592</v>
      </c>
      <c r="T1194" s="1097">
        <v>229127</v>
      </c>
      <c r="U1194" s="1097">
        <v>400972</v>
      </c>
    </row>
    <row r="1195" spans="1:21" ht="21.95" customHeight="1">
      <c r="A1195" s="1092">
        <v>7</v>
      </c>
      <c r="B1195" s="1093" t="s">
        <v>498</v>
      </c>
      <c r="C1195" s="1094" t="s">
        <v>516</v>
      </c>
      <c r="D1195" s="1094" t="s">
        <v>688</v>
      </c>
      <c r="E1195" s="1095" t="s">
        <v>522</v>
      </c>
      <c r="F1195">
        <v>2</v>
      </c>
      <c r="G1195" s="1096" t="s">
        <v>31</v>
      </c>
      <c r="H1195" s="1097">
        <v>82342</v>
      </c>
      <c r="I1195" s="1097">
        <v>144098</v>
      </c>
      <c r="J1195" s="1097">
        <v>108822</v>
      </c>
      <c r="K1195" s="1097">
        <v>190439</v>
      </c>
      <c r="L1195" s="1097">
        <v>130822</v>
      </c>
      <c r="M1195" s="1097">
        <v>228938</v>
      </c>
      <c r="N1195" s="1097">
        <v>158526</v>
      </c>
      <c r="O1195" s="1097">
        <v>277420</v>
      </c>
      <c r="P1195" s="1097">
        <v>188742</v>
      </c>
      <c r="Q1195" s="1097">
        <v>330299</v>
      </c>
      <c r="R1195" s="1097">
        <v>208197</v>
      </c>
      <c r="S1195" s="1097">
        <v>364345</v>
      </c>
      <c r="T1195" s="1097">
        <v>226474</v>
      </c>
      <c r="U1195" s="1097">
        <v>396329</v>
      </c>
    </row>
    <row r="1196" spans="1:21" ht="21.95" customHeight="1">
      <c r="A1196" s="1092">
        <v>7</v>
      </c>
      <c r="B1196" s="1093" t="s">
        <v>498</v>
      </c>
      <c r="C1196" s="1094" t="s">
        <v>516</v>
      </c>
      <c r="D1196" s="1094" t="s">
        <v>688</v>
      </c>
      <c r="E1196" s="1095" t="s">
        <v>522</v>
      </c>
      <c r="F1196">
        <v>3</v>
      </c>
      <c r="G1196" s="1096" t="s">
        <v>58</v>
      </c>
      <c r="H1196" s="1097">
        <v>67148</v>
      </c>
      <c r="I1196" s="1097">
        <v>117508</v>
      </c>
      <c r="J1196" s="1097">
        <v>92701</v>
      </c>
      <c r="K1196" s="1097">
        <v>162226</v>
      </c>
      <c r="L1196" s="1097">
        <v>117502</v>
      </c>
      <c r="M1196" s="1097">
        <v>205629</v>
      </c>
      <c r="N1196" s="1097">
        <v>153308</v>
      </c>
      <c r="O1196" s="1097">
        <v>268289</v>
      </c>
      <c r="P1196" s="1097">
        <v>191085</v>
      </c>
      <c r="Q1196" s="1097">
        <v>334399</v>
      </c>
      <c r="R1196" s="1097">
        <v>215039</v>
      </c>
      <c r="S1196" s="1097">
        <v>376319</v>
      </c>
      <c r="T1196" s="1097">
        <v>238640</v>
      </c>
      <c r="U1196" s="1097">
        <v>417619</v>
      </c>
    </row>
    <row r="1197" spans="1:21" ht="21.95" customHeight="1">
      <c r="A1197" s="1092">
        <v>7</v>
      </c>
      <c r="B1197" s="1093" t="s">
        <v>498</v>
      </c>
      <c r="C1197" s="1094" t="s">
        <v>516</v>
      </c>
      <c r="D1197" s="1094" t="s">
        <v>688</v>
      </c>
      <c r="E1197" s="1095" t="s">
        <v>522</v>
      </c>
      <c r="F1197">
        <v>4</v>
      </c>
      <c r="G1197" s="1096" t="s">
        <v>33</v>
      </c>
      <c r="H1197" s="1097">
        <v>78022</v>
      </c>
      <c r="I1197" s="1097">
        <v>124835</v>
      </c>
      <c r="J1197" s="1097">
        <v>109231</v>
      </c>
      <c r="K1197" s="1097">
        <v>174769</v>
      </c>
      <c r="L1197" s="1097">
        <v>140439</v>
      </c>
      <c r="M1197" s="1097">
        <v>224703</v>
      </c>
      <c r="N1197" s="1097">
        <v>187252</v>
      </c>
      <c r="O1197" s="1097">
        <v>299604</v>
      </c>
      <c r="P1197" s="1097">
        <v>234065</v>
      </c>
      <c r="Q1197" s="1097">
        <v>374505</v>
      </c>
      <c r="R1197" s="1097">
        <v>265274</v>
      </c>
      <c r="S1197" s="1097">
        <v>424439</v>
      </c>
      <c r="T1197" s="1097">
        <v>296483</v>
      </c>
      <c r="U1197" s="1097">
        <v>474373</v>
      </c>
    </row>
    <row r="1198" spans="1:21" ht="22.5" customHeight="1">
      <c r="A1198" s="1092">
        <v>7</v>
      </c>
      <c r="B1198" s="1093" t="s">
        <v>498</v>
      </c>
      <c r="C1198" s="1094" t="s">
        <v>516</v>
      </c>
      <c r="D1198" s="1094" t="s">
        <v>688</v>
      </c>
      <c r="E1198" s="1095" t="s">
        <v>523</v>
      </c>
      <c r="F1198">
        <v>1</v>
      </c>
      <c r="G1198" s="1096" t="s">
        <v>240</v>
      </c>
      <c r="H1198" s="1097">
        <v>91040</v>
      </c>
      <c r="I1198" s="1097">
        <v>159320</v>
      </c>
      <c r="J1198" s="1097">
        <v>119989</v>
      </c>
      <c r="K1198" s="1097">
        <v>209980</v>
      </c>
      <c r="L1198" s="1097">
        <v>143833</v>
      </c>
      <c r="M1198" s="1097">
        <v>251708</v>
      </c>
      <c r="N1198" s="1097">
        <v>173304</v>
      </c>
      <c r="O1198" s="1097">
        <v>303283</v>
      </c>
      <c r="P1198" s="1097">
        <v>204374</v>
      </c>
      <c r="Q1198" s="1097">
        <v>357654</v>
      </c>
      <c r="R1198" s="1097">
        <v>223430</v>
      </c>
      <c r="S1198" s="1097">
        <v>391002</v>
      </c>
      <c r="T1198" s="1097">
        <v>240447</v>
      </c>
      <c r="U1198" s="1097">
        <v>420782</v>
      </c>
    </row>
    <row r="1199" spans="1:21" ht="21.95" customHeight="1">
      <c r="A1199" s="1092">
        <v>7</v>
      </c>
      <c r="B1199" s="1093" t="s">
        <v>498</v>
      </c>
      <c r="C1199" s="1094" t="s">
        <v>516</v>
      </c>
      <c r="D1199" s="1094" t="s">
        <v>688</v>
      </c>
      <c r="E1199" s="1095" t="s">
        <v>523</v>
      </c>
      <c r="F1199">
        <v>2</v>
      </c>
      <c r="G1199" s="1096" t="s">
        <v>31</v>
      </c>
      <c r="H1199" s="1097">
        <v>86442</v>
      </c>
      <c r="I1199" s="1097">
        <v>151273</v>
      </c>
      <c r="J1199" s="1097">
        <v>114233</v>
      </c>
      <c r="K1199" s="1097">
        <v>199908</v>
      </c>
      <c r="L1199" s="1097">
        <v>137315</v>
      </c>
      <c r="M1199" s="1097">
        <v>240302</v>
      </c>
      <c r="N1199" s="1097">
        <v>166374</v>
      </c>
      <c r="O1199" s="1097">
        <v>291155</v>
      </c>
      <c r="P1199" s="1097">
        <v>198080</v>
      </c>
      <c r="Q1199" s="1097">
        <v>346639</v>
      </c>
      <c r="R1199" s="1097">
        <v>218492</v>
      </c>
      <c r="S1199" s="1097">
        <v>382362</v>
      </c>
      <c r="T1199" s="1097">
        <v>237668</v>
      </c>
      <c r="U1199" s="1097">
        <v>415918</v>
      </c>
    </row>
    <row r="1200" spans="1:21" ht="21.95" customHeight="1">
      <c r="A1200" s="1092">
        <v>7</v>
      </c>
      <c r="B1200" s="1093" t="s">
        <v>498</v>
      </c>
      <c r="C1200" s="1094" t="s">
        <v>516</v>
      </c>
      <c r="D1200" s="1094" t="s">
        <v>688</v>
      </c>
      <c r="E1200" s="1095" t="s">
        <v>523</v>
      </c>
      <c r="F1200">
        <v>3</v>
      </c>
      <c r="G1200" s="1096" t="s">
        <v>58</v>
      </c>
      <c r="H1200" s="1097">
        <v>70505</v>
      </c>
      <c r="I1200" s="1097">
        <v>123385</v>
      </c>
      <c r="J1200" s="1097">
        <v>97339</v>
      </c>
      <c r="K1200" s="1097">
        <v>170344</v>
      </c>
      <c r="L1200" s="1097">
        <v>123386</v>
      </c>
      <c r="M1200" s="1097">
        <v>215926</v>
      </c>
      <c r="N1200" s="1097">
        <v>160993</v>
      </c>
      <c r="O1200" s="1097">
        <v>281738</v>
      </c>
      <c r="P1200" s="1097">
        <v>200665</v>
      </c>
      <c r="Q1200" s="1097">
        <v>351164</v>
      </c>
      <c r="R1200" s="1097">
        <v>225825</v>
      </c>
      <c r="S1200" s="1097">
        <v>395193</v>
      </c>
      <c r="T1200" s="1097">
        <v>250613</v>
      </c>
      <c r="U1200" s="1097">
        <v>438572</v>
      </c>
    </row>
    <row r="1201" spans="1:21" ht="21.95" customHeight="1">
      <c r="A1201" s="1092">
        <v>7</v>
      </c>
      <c r="B1201" s="1093" t="s">
        <v>498</v>
      </c>
      <c r="C1201" s="1094" t="s">
        <v>516</v>
      </c>
      <c r="D1201" s="1094" t="s">
        <v>688</v>
      </c>
      <c r="E1201" s="1095" t="s">
        <v>523</v>
      </c>
      <c r="F1201">
        <v>4</v>
      </c>
      <c r="G1201" s="1096" t="s">
        <v>33</v>
      </c>
      <c r="H1201" s="1097">
        <v>81887</v>
      </c>
      <c r="I1201" s="1097">
        <v>131019</v>
      </c>
      <c r="J1201" s="1097">
        <v>114641</v>
      </c>
      <c r="K1201" s="1097">
        <v>183426</v>
      </c>
      <c r="L1201" s="1097">
        <v>147396</v>
      </c>
      <c r="M1201" s="1097">
        <v>235834</v>
      </c>
      <c r="N1201" s="1097">
        <v>196528</v>
      </c>
      <c r="O1201" s="1097">
        <v>314445</v>
      </c>
      <c r="P1201" s="1097">
        <v>245660</v>
      </c>
      <c r="Q1201" s="1097">
        <v>393056</v>
      </c>
      <c r="R1201" s="1097">
        <v>278415</v>
      </c>
      <c r="S1201" s="1097">
        <v>445464</v>
      </c>
      <c r="T1201" s="1097">
        <v>311170</v>
      </c>
      <c r="U1201" s="1097">
        <v>497871</v>
      </c>
    </row>
    <row r="1202" spans="1:21" ht="22.5" customHeight="1">
      <c r="A1202" s="1092">
        <v>7</v>
      </c>
      <c r="B1202" s="1093" t="s">
        <v>498</v>
      </c>
      <c r="C1202" s="1094" t="s">
        <v>524</v>
      </c>
      <c r="D1202" s="1094" t="s">
        <v>689</v>
      </c>
      <c r="E1202" s="1095" t="s">
        <v>525</v>
      </c>
      <c r="F1202">
        <v>1</v>
      </c>
      <c r="G1202" s="1096" t="s">
        <v>240</v>
      </c>
      <c r="H1202" s="1097">
        <v>78191</v>
      </c>
      <c r="I1202" s="1097">
        <v>136834</v>
      </c>
      <c r="J1202" s="1097">
        <v>103039</v>
      </c>
      <c r="K1202" s="1097">
        <v>180319</v>
      </c>
      <c r="L1202" s="1097">
        <v>123492</v>
      </c>
      <c r="M1202" s="1097">
        <v>216111</v>
      </c>
      <c r="N1202" s="1097">
        <v>148755</v>
      </c>
      <c r="O1202" s="1097">
        <v>260321</v>
      </c>
      <c r="P1202" s="1097">
        <v>175414</v>
      </c>
      <c r="Q1202" s="1097">
        <v>306975</v>
      </c>
      <c r="R1202" s="1097">
        <v>191768</v>
      </c>
      <c r="S1202" s="1097">
        <v>335595</v>
      </c>
      <c r="T1202" s="1097">
        <v>206371</v>
      </c>
      <c r="U1202" s="1097">
        <v>361150</v>
      </c>
    </row>
    <row r="1203" spans="1:21" ht="21.95" customHeight="1">
      <c r="A1203" s="1092">
        <v>7</v>
      </c>
      <c r="B1203" s="1093" t="s">
        <v>498</v>
      </c>
      <c r="C1203" s="1094" t="s">
        <v>524</v>
      </c>
      <c r="D1203" s="1094" t="s">
        <v>689</v>
      </c>
      <c r="E1203" s="1095" t="s">
        <v>525</v>
      </c>
      <c r="F1203">
        <v>2</v>
      </c>
      <c r="G1203" s="1096" t="s">
        <v>31</v>
      </c>
      <c r="H1203" s="1097">
        <v>74262</v>
      </c>
      <c r="I1203" s="1097">
        <v>129958</v>
      </c>
      <c r="J1203" s="1097">
        <v>98121</v>
      </c>
      <c r="K1203" s="1097">
        <v>171712</v>
      </c>
      <c r="L1203" s="1097">
        <v>117922</v>
      </c>
      <c r="M1203" s="1097">
        <v>206364</v>
      </c>
      <c r="N1203" s="1097">
        <v>142833</v>
      </c>
      <c r="O1203" s="1097">
        <v>249957</v>
      </c>
      <c r="P1203" s="1097">
        <v>170036</v>
      </c>
      <c r="Q1203" s="1097">
        <v>297563</v>
      </c>
      <c r="R1203" s="1097">
        <v>187549</v>
      </c>
      <c r="S1203" s="1097">
        <v>328211</v>
      </c>
      <c r="T1203" s="1097">
        <v>203996</v>
      </c>
      <c r="U1203" s="1097">
        <v>356993</v>
      </c>
    </row>
    <row r="1204" spans="1:21" ht="21.95" customHeight="1">
      <c r="A1204" s="1092">
        <v>7</v>
      </c>
      <c r="B1204" s="1093" t="s">
        <v>498</v>
      </c>
      <c r="C1204" s="1094" t="s">
        <v>524</v>
      </c>
      <c r="D1204" s="1094" t="s">
        <v>689</v>
      </c>
      <c r="E1204" s="1095" t="s">
        <v>525</v>
      </c>
      <c r="F1204">
        <v>3</v>
      </c>
      <c r="G1204" s="1096" t="s">
        <v>58</v>
      </c>
      <c r="H1204" s="1097">
        <v>60602</v>
      </c>
      <c r="I1204" s="1097">
        <v>106054</v>
      </c>
      <c r="J1204" s="1097">
        <v>83674</v>
      </c>
      <c r="K1204" s="1097">
        <v>146429</v>
      </c>
      <c r="L1204" s="1097">
        <v>106073</v>
      </c>
      <c r="M1204" s="1097">
        <v>185627</v>
      </c>
      <c r="N1204" s="1097">
        <v>138421</v>
      </c>
      <c r="O1204" s="1097">
        <v>242237</v>
      </c>
      <c r="P1204" s="1097">
        <v>172534</v>
      </c>
      <c r="Q1204" s="1097">
        <v>301934</v>
      </c>
      <c r="R1204" s="1097">
        <v>194174</v>
      </c>
      <c r="S1204" s="1097">
        <v>339805</v>
      </c>
      <c r="T1204" s="1097">
        <v>215498</v>
      </c>
      <c r="U1204" s="1097">
        <v>377121</v>
      </c>
    </row>
    <row r="1205" spans="1:21" ht="21.95" customHeight="1">
      <c r="A1205" s="1092">
        <v>7</v>
      </c>
      <c r="B1205" s="1093" t="s">
        <v>498</v>
      </c>
      <c r="C1205" s="1094" t="s">
        <v>524</v>
      </c>
      <c r="D1205" s="1094" t="s">
        <v>689</v>
      </c>
      <c r="E1205" s="1095" t="s">
        <v>525</v>
      </c>
      <c r="F1205">
        <v>4</v>
      </c>
      <c r="G1205" s="1096" t="s">
        <v>33</v>
      </c>
      <c r="H1205" s="1097">
        <v>70304</v>
      </c>
      <c r="I1205" s="1097">
        <v>112487</v>
      </c>
      <c r="J1205" s="1097">
        <v>98426</v>
      </c>
      <c r="K1205" s="1097">
        <v>157482</v>
      </c>
      <c r="L1205" s="1097">
        <v>126548</v>
      </c>
      <c r="M1205" s="1097">
        <v>202477</v>
      </c>
      <c r="N1205" s="1097">
        <v>168730</v>
      </c>
      <c r="O1205" s="1097">
        <v>269969</v>
      </c>
      <c r="P1205" s="1097">
        <v>210913</v>
      </c>
      <c r="Q1205" s="1097">
        <v>337461</v>
      </c>
      <c r="R1205" s="1097">
        <v>239035</v>
      </c>
      <c r="S1205" s="1097">
        <v>382456</v>
      </c>
      <c r="T1205" s="1097">
        <v>267157</v>
      </c>
      <c r="U1205" s="1097">
        <v>427450</v>
      </c>
    </row>
    <row r="1206" spans="1:21" ht="22.5" customHeight="1">
      <c r="A1206" s="1092">
        <v>7</v>
      </c>
      <c r="B1206" s="1093" t="s">
        <v>498</v>
      </c>
      <c r="C1206" s="1094" t="s">
        <v>524</v>
      </c>
      <c r="D1206" s="1094" t="s">
        <v>689</v>
      </c>
      <c r="E1206" s="1095" t="s">
        <v>526</v>
      </c>
      <c r="F1206">
        <v>1</v>
      </c>
      <c r="G1206" s="1096" t="s">
        <v>240</v>
      </c>
      <c r="H1206" s="1097">
        <v>76546</v>
      </c>
      <c r="I1206" s="1097">
        <v>133955</v>
      </c>
      <c r="J1206" s="1097">
        <v>100839</v>
      </c>
      <c r="K1206" s="1097">
        <v>176469</v>
      </c>
      <c r="L1206" s="1097">
        <v>120804</v>
      </c>
      <c r="M1206" s="1097">
        <v>211408</v>
      </c>
      <c r="N1206" s="1097">
        <v>145430</v>
      </c>
      <c r="O1206" s="1097">
        <v>254503</v>
      </c>
      <c r="P1206" s="1097">
        <v>171476</v>
      </c>
      <c r="Q1206" s="1097">
        <v>300084</v>
      </c>
      <c r="R1206" s="1097">
        <v>187459</v>
      </c>
      <c r="S1206" s="1097">
        <v>328053</v>
      </c>
      <c r="T1206" s="1097">
        <v>201728</v>
      </c>
      <c r="U1206" s="1097">
        <v>353024</v>
      </c>
    </row>
    <row r="1207" spans="1:21" ht="21.95" customHeight="1">
      <c r="A1207" s="1092">
        <v>7</v>
      </c>
      <c r="B1207" s="1093" t="s">
        <v>498</v>
      </c>
      <c r="C1207" s="1094" t="s">
        <v>524</v>
      </c>
      <c r="D1207" s="1094" t="s">
        <v>689</v>
      </c>
      <c r="E1207" s="1095" t="s">
        <v>526</v>
      </c>
      <c r="F1207">
        <v>2</v>
      </c>
      <c r="G1207" s="1096" t="s">
        <v>31</v>
      </c>
      <c r="H1207" s="1097">
        <v>72742</v>
      </c>
      <c r="I1207" s="1097">
        <v>127298</v>
      </c>
      <c r="J1207" s="1097">
        <v>96078</v>
      </c>
      <c r="K1207" s="1097">
        <v>168137</v>
      </c>
      <c r="L1207" s="1097">
        <v>115413</v>
      </c>
      <c r="M1207" s="1097">
        <v>201972</v>
      </c>
      <c r="N1207" s="1097">
        <v>139697</v>
      </c>
      <c r="O1207" s="1097">
        <v>244470</v>
      </c>
      <c r="P1207" s="1097">
        <v>166269</v>
      </c>
      <c r="Q1207" s="1097">
        <v>290972</v>
      </c>
      <c r="R1207" s="1097">
        <v>183374</v>
      </c>
      <c r="S1207" s="1097">
        <v>320905</v>
      </c>
      <c r="T1207" s="1097">
        <v>199429</v>
      </c>
      <c r="U1207" s="1097">
        <v>349000</v>
      </c>
    </row>
    <row r="1208" spans="1:21" ht="21.95" customHeight="1">
      <c r="A1208" s="1092">
        <v>7</v>
      </c>
      <c r="B1208" s="1093" t="s">
        <v>498</v>
      </c>
      <c r="C1208" s="1094" t="s">
        <v>524</v>
      </c>
      <c r="D1208" s="1094" t="s">
        <v>689</v>
      </c>
      <c r="E1208" s="1095" t="s">
        <v>526</v>
      </c>
      <c r="F1208">
        <v>3</v>
      </c>
      <c r="G1208" s="1096" t="s">
        <v>58</v>
      </c>
      <c r="H1208" s="1097">
        <v>59429</v>
      </c>
      <c r="I1208" s="1097">
        <v>104001</v>
      </c>
      <c r="J1208" s="1097">
        <v>82069</v>
      </c>
      <c r="K1208" s="1097">
        <v>143620</v>
      </c>
      <c r="L1208" s="1097">
        <v>104058</v>
      </c>
      <c r="M1208" s="1097">
        <v>182101</v>
      </c>
      <c r="N1208" s="1097">
        <v>135830</v>
      </c>
      <c r="O1208" s="1097">
        <v>237703</v>
      </c>
      <c r="P1208" s="1097">
        <v>169311</v>
      </c>
      <c r="Q1208" s="1097">
        <v>296294</v>
      </c>
      <c r="R1208" s="1097">
        <v>190565</v>
      </c>
      <c r="S1208" s="1097">
        <v>333489</v>
      </c>
      <c r="T1208" s="1097">
        <v>211512</v>
      </c>
      <c r="U1208" s="1097">
        <v>370147</v>
      </c>
    </row>
    <row r="1209" spans="1:21" ht="21.95" customHeight="1">
      <c r="A1209" s="1092">
        <v>7</v>
      </c>
      <c r="B1209" s="1093" t="s">
        <v>498</v>
      </c>
      <c r="C1209" s="1094" t="s">
        <v>524</v>
      </c>
      <c r="D1209" s="1094" t="s">
        <v>689</v>
      </c>
      <c r="E1209" s="1095" t="s">
        <v>526</v>
      </c>
      <c r="F1209">
        <v>4</v>
      </c>
      <c r="G1209" s="1096" t="s">
        <v>33</v>
      </c>
      <c r="H1209" s="1097">
        <v>68771</v>
      </c>
      <c r="I1209" s="1097">
        <v>110033</v>
      </c>
      <c r="J1209" s="1097">
        <v>96279</v>
      </c>
      <c r="K1209" s="1097">
        <v>154047</v>
      </c>
      <c r="L1209" s="1097">
        <v>123787</v>
      </c>
      <c r="M1209" s="1097">
        <v>198060</v>
      </c>
      <c r="N1209" s="1097">
        <v>165050</v>
      </c>
      <c r="O1209" s="1097">
        <v>264080</v>
      </c>
      <c r="P1209" s="1097">
        <v>206312</v>
      </c>
      <c r="Q1209" s="1097">
        <v>330100</v>
      </c>
      <c r="R1209" s="1097">
        <v>233821</v>
      </c>
      <c r="S1209" s="1097">
        <v>374113</v>
      </c>
      <c r="T1209" s="1097">
        <v>261329</v>
      </c>
      <c r="U1209" s="1097">
        <v>418126</v>
      </c>
    </row>
    <row r="1210" spans="1:21" ht="22.5" customHeight="1">
      <c r="A1210" s="1092">
        <v>7</v>
      </c>
      <c r="B1210" s="1093" t="s">
        <v>498</v>
      </c>
      <c r="C1210" s="1094" t="s">
        <v>524</v>
      </c>
      <c r="D1210" s="1094" t="s">
        <v>689</v>
      </c>
      <c r="E1210" s="1095" t="s">
        <v>527</v>
      </c>
      <c r="F1210">
        <v>1</v>
      </c>
      <c r="G1210" s="1096" t="s">
        <v>240</v>
      </c>
      <c r="H1210" s="1097">
        <v>78348</v>
      </c>
      <c r="I1210" s="1097">
        <v>137109</v>
      </c>
      <c r="J1210" s="1097">
        <v>103178</v>
      </c>
      <c r="K1210" s="1097">
        <v>180561</v>
      </c>
      <c r="L1210" s="1097">
        <v>123549</v>
      </c>
      <c r="M1210" s="1097">
        <v>216211</v>
      </c>
      <c r="N1210" s="1097">
        <v>148637</v>
      </c>
      <c r="O1210" s="1097">
        <v>260115</v>
      </c>
      <c r="P1210" s="1097">
        <v>175237</v>
      </c>
      <c r="Q1210" s="1097">
        <v>306665</v>
      </c>
      <c r="R1210" s="1097">
        <v>191566</v>
      </c>
      <c r="S1210" s="1097">
        <v>335240</v>
      </c>
      <c r="T1210" s="1097">
        <v>206141</v>
      </c>
      <c r="U1210" s="1097">
        <v>360746</v>
      </c>
    </row>
    <row r="1211" spans="1:21" ht="21.95" customHeight="1">
      <c r="A1211" s="1092">
        <v>7</v>
      </c>
      <c r="B1211" s="1093" t="s">
        <v>498</v>
      </c>
      <c r="C1211" s="1094" t="s">
        <v>524</v>
      </c>
      <c r="D1211" s="1094" t="s">
        <v>689</v>
      </c>
      <c r="E1211" s="1095" t="s">
        <v>527</v>
      </c>
      <c r="F1211">
        <v>2</v>
      </c>
      <c r="G1211" s="1096" t="s">
        <v>31</v>
      </c>
      <c r="H1211" s="1097">
        <v>74502</v>
      </c>
      <c r="I1211" s="1097">
        <v>130378</v>
      </c>
      <c r="J1211" s="1097">
        <v>98364</v>
      </c>
      <c r="K1211" s="1097">
        <v>172137</v>
      </c>
      <c r="L1211" s="1097">
        <v>118098</v>
      </c>
      <c r="M1211" s="1097">
        <v>206671</v>
      </c>
      <c r="N1211" s="1097">
        <v>142841</v>
      </c>
      <c r="O1211" s="1097">
        <v>249972</v>
      </c>
      <c r="P1211" s="1097">
        <v>169973</v>
      </c>
      <c r="Q1211" s="1097">
        <v>297453</v>
      </c>
      <c r="R1211" s="1097">
        <v>187436</v>
      </c>
      <c r="S1211" s="1097">
        <v>328013</v>
      </c>
      <c r="T1211" s="1097">
        <v>203816</v>
      </c>
      <c r="U1211" s="1097">
        <v>356678</v>
      </c>
    </row>
    <row r="1212" spans="1:21" ht="21.95" customHeight="1">
      <c r="A1212" s="1092">
        <v>7</v>
      </c>
      <c r="B1212" s="1093" t="s">
        <v>498</v>
      </c>
      <c r="C1212" s="1094" t="s">
        <v>524</v>
      </c>
      <c r="D1212" s="1094" t="s">
        <v>689</v>
      </c>
      <c r="E1212" s="1095" t="s">
        <v>527</v>
      </c>
      <c r="F1212">
        <v>3</v>
      </c>
      <c r="G1212" s="1096" t="s">
        <v>58</v>
      </c>
      <c r="H1212" s="1097">
        <v>60942</v>
      </c>
      <c r="I1212" s="1097">
        <v>106649</v>
      </c>
      <c r="J1212" s="1097">
        <v>84175</v>
      </c>
      <c r="K1212" s="1097">
        <v>147306</v>
      </c>
      <c r="L1212" s="1097">
        <v>106750</v>
      </c>
      <c r="M1212" s="1097">
        <v>186812</v>
      </c>
      <c r="N1212" s="1097">
        <v>139387</v>
      </c>
      <c r="O1212" s="1097">
        <v>243928</v>
      </c>
      <c r="P1212" s="1097">
        <v>173752</v>
      </c>
      <c r="Q1212" s="1097">
        <v>304066</v>
      </c>
      <c r="R1212" s="1097">
        <v>195584</v>
      </c>
      <c r="S1212" s="1097">
        <v>342272</v>
      </c>
      <c r="T1212" s="1097">
        <v>217106</v>
      </c>
      <c r="U1212" s="1097">
        <v>379935</v>
      </c>
    </row>
    <row r="1213" spans="1:21" ht="21.95" customHeight="1">
      <c r="A1213" s="1092">
        <v>7</v>
      </c>
      <c r="B1213" s="1093" t="s">
        <v>498</v>
      </c>
      <c r="C1213" s="1094" t="s">
        <v>524</v>
      </c>
      <c r="D1213" s="1094" t="s">
        <v>689</v>
      </c>
      <c r="E1213" s="1095" t="s">
        <v>527</v>
      </c>
      <c r="F1213">
        <v>4</v>
      </c>
      <c r="G1213" s="1096" t="s">
        <v>33</v>
      </c>
      <c r="H1213" s="1097">
        <v>70329</v>
      </c>
      <c r="I1213" s="1097">
        <v>112527</v>
      </c>
      <c r="J1213" s="1097">
        <v>98461</v>
      </c>
      <c r="K1213" s="1097">
        <v>157537</v>
      </c>
      <c r="L1213" s="1097">
        <v>126592</v>
      </c>
      <c r="M1213" s="1097">
        <v>202548</v>
      </c>
      <c r="N1213" s="1097">
        <v>168790</v>
      </c>
      <c r="O1213" s="1097">
        <v>270064</v>
      </c>
      <c r="P1213" s="1097">
        <v>210987</v>
      </c>
      <c r="Q1213" s="1097">
        <v>337580</v>
      </c>
      <c r="R1213" s="1097">
        <v>239119</v>
      </c>
      <c r="S1213" s="1097">
        <v>382590</v>
      </c>
      <c r="T1213" s="1097">
        <v>267251</v>
      </c>
      <c r="U1213" s="1097">
        <v>427601</v>
      </c>
    </row>
    <row r="1214" spans="1:21" ht="22.5" customHeight="1">
      <c r="A1214" s="1092">
        <v>7</v>
      </c>
      <c r="B1214" s="1093" t="s">
        <v>498</v>
      </c>
      <c r="C1214" s="1094" t="s">
        <v>524</v>
      </c>
      <c r="D1214" s="1094" t="s">
        <v>689</v>
      </c>
      <c r="E1214" s="1095" t="s">
        <v>299</v>
      </c>
      <c r="F1214">
        <v>1</v>
      </c>
      <c r="G1214" s="1096" t="s">
        <v>240</v>
      </c>
      <c r="H1214" s="1097">
        <v>79445</v>
      </c>
      <c r="I1214" s="1097">
        <v>139028</v>
      </c>
      <c r="J1214" s="1097">
        <v>104707</v>
      </c>
      <c r="K1214" s="1097">
        <v>183236</v>
      </c>
      <c r="L1214" s="1097">
        <v>125514</v>
      </c>
      <c r="M1214" s="1097">
        <v>219650</v>
      </c>
      <c r="N1214" s="1097">
        <v>151233</v>
      </c>
      <c r="O1214" s="1097">
        <v>264658</v>
      </c>
      <c r="P1214" s="1097">
        <v>178346</v>
      </c>
      <c r="Q1214" s="1097">
        <v>312105</v>
      </c>
      <c r="R1214" s="1097">
        <v>194975</v>
      </c>
      <c r="S1214" s="1097">
        <v>341206</v>
      </c>
      <c r="T1214" s="1097">
        <v>209825</v>
      </c>
      <c r="U1214" s="1097">
        <v>367194</v>
      </c>
    </row>
    <row r="1215" spans="1:21" ht="21.95" customHeight="1">
      <c r="A1215" s="1092">
        <v>7</v>
      </c>
      <c r="B1215" s="1093" t="s">
        <v>498</v>
      </c>
      <c r="C1215" s="1094" t="s">
        <v>524</v>
      </c>
      <c r="D1215" s="1094" t="s">
        <v>689</v>
      </c>
      <c r="E1215" s="1095" t="s">
        <v>299</v>
      </c>
      <c r="F1215">
        <v>2</v>
      </c>
      <c r="G1215" s="1096" t="s">
        <v>31</v>
      </c>
      <c r="H1215" s="1097">
        <v>75432</v>
      </c>
      <c r="I1215" s="1097">
        <v>132005</v>
      </c>
      <c r="J1215" s="1097">
        <v>99684</v>
      </c>
      <c r="K1215" s="1097">
        <v>174446</v>
      </c>
      <c r="L1215" s="1097">
        <v>119826</v>
      </c>
      <c r="M1215" s="1097">
        <v>209696</v>
      </c>
      <c r="N1215" s="1097">
        <v>145185</v>
      </c>
      <c r="O1215" s="1097">
        <v>254074</v>
      </c>
      <c r="P1215" s="1097">
        <v>172853</v>
      </c>
      <c r="Q1215" s="1097">
        <v>302492</v>
      </c>
      <c r="R1215" s="1097">
        <v>190666</v>
      </c>
      <c r="S1215" s="1097">
        <v>333666</v>
      </c>
      <c r="T1215" s="1097">
        <v>207399</v>
      </c>
      <c r="U1215" s="1097">
        <v>362949</v>
      </c>
    </row>
    <row r="1216" spans="1:21" ht="21.95" customHeight="1">
      <c r="A1216" s="1092">
        <v>7</v>
      </c>
      <c r="B1216" s="1093" t="s">
        <v>498</v>
      </c>
      <c r="C1216" s="1094" t="s">
        <v>524</v>
      </c>
      <c r="D1216" s="1094" t="s">
        <v>689</v>
      </c>
      <c r="E1216" s="1095" t="s">
        <v>299</v>
      </c>
      <c r="F1216">
        <v>3</v>
      </c>
      <c r="G1216" s="1096" t="s">
        <v>58</v>
      </c>
      <c r="H1216" s="1097">
        <v>61524</v>
      </c>
      <c r="I1216" s="1097">
        <v>107668</v>
      </c>
      <c r="J1216" s="1097">
        <v>84940</v>
      </c>
      <c r="K1216" s="1097">
        <v>148645</v>
      </c>
      <c r="L1216" s="1097">
        <v>107669</v>
      </c>
      <c r="M1216" s="1097">
        <v>188421</v>
      </c>
      <c r="N1216" s="1097">
        <v>140485</v>
      </c>
      <c r="O1216" s="1097">
        <v>245849</v>
      </c>
      <c r="P1216" s="1097">
        <v>175103</v>
      </c>
      <c r="Q1216" s="1097">
        <v>306430</v>
      </c>
      <c r="R1216" s="1097">
        <v>197057</v>
      </c>
      <c r="S1216" s="1097">
        <v>344850</v>
      </c>
      <c r="T1216" s="1097">
        <v>218687</v>
      </c>
      <c r="U1216" s="1097">
        <v>382703</v>
      </c>
    </row>
    <row r="1217" spans="1:21" ht="21.95" customHeight="1">
      <c r="A1217" s="1092">
        <v>7</v>
      </c>
      <c r="B1217" s="1093" t="s">
        <v>498</v>
      </c>
      <c r="C1217" s="1094" t="s">
        <v>524</v>
      </c>
      <c r="D1217" s="1094" t="s">
        <v>689</v>
      </c>
      <c r="E1217" s="1095" t="s">
        <v>299</v>
      </c>
      <c r="F1217">
        <v>4</v>
      </c>
      <c r="G1217" s="1096" t="s">
        <v>33</v>
      </c>
      <c r="H1217" s="1097">
        <v>71458</v>
      </c>
      <c r="I1217" s="1097">
        <v>114332</v>
      </c>
      <c r="J1217" s="1097">
        <v>100041</v>
      </c>
      <c r="K1217" s="1097">
        <v>160065</v>
      </c>
      <c r="L1217" s="1097">
        <v>128624</v>
      </c>
      <c r="M1217" s="1097">
        <v>205798</v>
      </c>
      <c r="N1217" s="1097">
        <v>171498</v>
      </c>
      <c r="O1217" s="1097">
        <v>274397</v>
      </c>
      <c r="P1217" s="1097">
        <v>214373</v>
      </c>
      <c r="Q1217" s="1097">
        <v>342997</v>
      </c>
      <c r="R1217" s="1097">
        <v>242956</v>
      </c>
      <c r="S1217" s="1097">
        <v>388729</v>
      </c>
      <c r="T1217" s="1097">
        <v>271539</v>
      </c>
      <c r="U1217" s="1097">
        <v>434462</v>
      </c>
    </row>
    <row r="1218" spans="1:21" ht="22.5" customHeight="1">
      <c r="A1218" s="1092">
        <v>7</v>
      </c>
      <c r="B1218" s="1093" t="s">
        <v>498</v>
      </c>
      <c r="C1218" s="1094" t="s">
        <v>524</v>
      </c>
      <c r="D1218" s="1094" t="s">
        <v>689</v>
      </c>
      <c r="E1218" s="1095" t="s">
        <v>528</v>
      </c>
      <c r="F1218">
        <v>1</v>
      </c>
      <c r="G1218" s="1096" t="s">
        <v>240</v>
      </c>
      <c r="H1218" s="1097">
        <v>79758</v>
      </c>
      <c r="I1218" s="1097">
        <v>139577</v>
      </c>
      <c r="J1218" s="1097">
        <v>105170</v>
      </c>
      <c r="K1218" s="1097">
        <v>184048</v>
      </c>
      <c r="L1218" s="1097">
        <v>126151</v>
      </c>
      <c r="M1218" s="1097">
        <v>220763</v>
      </c>
      <c r="N1218" s="1097">
        <v>152138</v>
      </c>
      <c r="O1218" s="1097">
        <v>266241</v>
      </c>
      <c r="P1218" s="1097">
        <v>179441</v>
      </c>
      <c r="Q1218" s="1097">
        <v>314022</v>
      </c>
      <c r="R1218" s="1097">
        <v>196179</v>
      </c>
      <c r="S1218" s="1097">
        <v>343314</v>
      </c>
      <c r="T1218" s="1097">
        <v>211130</v>
      </c>
      <c r="U1218" s="1097">
        <v>369478</v>
      </c>
    </row>
    <row r="1219" spans="1:21" ht="21.95" customHeight="1">
      <c r="A1219" s="1092">
        <v>7</v>
      </c>
      <c r="B1219" s="1093" t="s">
        <v>498</v>
      </c>
      <c r="C1219" s="1094" t="s">
        <v>524</v>
      </c>
      <c r="D1219" s="1094" t="s">
        <v>689</v>
      </c>
      <c r="E1219" s="1095" t="s">
        <v>528</v>
      </c>
      <c r="F1219">
        <v>2</v>
      </c>
      <c r="G1219" s="1096" t="s">
        <v>31</v>
      </c>
      <c r="H1219" s="1097">
        <v>75661</v>
      </c>
      <c r="I1219" s="1097">
        <v>132407</v>
      </c>
      <c r="J1219" s="1097">
        <v>100043</v>
      </c>
      <c r="K1219" s="1097">
        <v>175075</v>
      </c>
      <c r="L1219" s="1097">
        <v>120344</v>
      </c>
      <c r="M1219" s="1097">
        <v>210602</v>
      </c>
      <c r="N1219" s="1097">
        <v>145964</v>
      </c>
      <c r="O1219" s="1097">
        <v>255437</v>
      </c>
      <c r="P1219" s="1097">
        <v>173834</v>
      </c>
      <c r="Q1219" s="1097">
        <v>304209</v>
      </c>
      <c r="R1219" s="1097">
        <v>191780</v>
      </c>
      <c r="S1219" s="1097">
        <v>335616</v>
      </c>
      <c r="T1219" s="1097">
        <v>208654</v>
      </c>
      <c r="U1219" s="1097">
        <v>365145</v>
      </c>
    </row>
    <row r="1220" spans="1:21" ht="21.95" customHeight="1">
      <c r="A1220" s="1092">
        <v>7</v>
      </c>
      <c r="B1220" s="1093" t="s">
        <v>498</v>
      </c>
      <c r="C1220" s="1094" t="s">
        <v>524</v>
      </c>
      <c r="D1220" s="1094" t="s">
        <v>689</v>
      </c>
      <c r="E1220" s="1095" t="s">
        <v>528</v>
      </c>
      <c r="F1220">
        <v>3</v>
      </c>
      <c r="G1220" s="1096" t="s">
        <v>58</v>
      </c>
      <c r="H1220" s="1097">
        <v>61605</v>
      </c>
      <c r="I1220" s="1097">
        <v>107809</v>
      </c>
      <c r="J1220" s="1097">
        <v>85028</v>
      </c>
      <c r="K1220" s="1097">
        <v>148799</v>
      </c>
      <c r="L1220" s="1097">
        <v>107750</v>
      </c>
      <c r="M1220" s="1097">
        <v>188562</v>
      </c>
      <c r="N1220" s="1097">
        <v>140529</v>
      </c>
      <c r="O1220" s="1097">
        <v>245925</v>
      </c>
      <c r="P1220" s="1097">
        <v>175147</v>
      </c>
      <c r="Q1220" s="1097">
        <v>306508</v>
      </c>
      <c r="R1220" s="1097">
        <v>197078</v>
      </c>
      <c r="S1220" s="1097">
        <v>344887</v>
      </c>
      <c r="T1220" s="1097">
        <v>218679</v>
      </c>
      <c r="U1220" s="1097">
        <v>382688</v>
      </c>
    </row>
    <row r="1221" spans="1:21" ht="21.95" customHeight="1">
      <c r="A1221" s="1092">
        <v>7</v>
      </c>
      <c r="B1221" s="1093" t="s">
        <v>498</v>
      </c>
      <c r="C1221" s="1094" t="s">
        <v>524</v>
      </c>
      <c r="D1221" s="1094" t="s">
        <v>689</v>
      </c>
      <c r="E1221" s="1095" t="s">
        <v>528</v>
      </c>
      <c r="F1221">
        <v>4</v>
      </c>
      <c r="G1221" s="1096" t="s">
        <v>33</v>
      </c>
      <c r="H1221" s="1097">
        <v>71826</v>
      </c>
      <c r="I1221" s="1097">
        <v>114921</v>
      </c>
      <c r="J1221" s="1097">
        <v>100556</v>
      </c>
      <c r="K1221" s="1097">
        <v>160889</v>
      </c>
      <c r="L1221" s="1097">
        <v>129286</v>
      </c>
      <c r="M1221" s="1097">
        <v>206858</v>
      </c>
      <c r="N1221" s="1097">
        <v>172381</v>
      </c>
      <c r="O1221" s="1097">
        <v>275810</v>
      </c>
      <c r="P1221" s="1097">
        <v>215477</v>
      </c>
      <c r="Q1221" s="1097">
        <v>344763</v>
      </c>
      <c r="R1221" s="1097">
        <v>244207</v>
      </c>
      <c r="S1221" s="1097">
        <v>390731</v>
      </c>
      <c r="T1221" s="1097">
        <v>272937</v>
      </c>
      <c r="U1221" s="1097">
        <v>436699</v>
      </c>
    </row>
    <row r="1222" spans="1:21" ht="22.5" customHeight="1">
      <c r="A1222" s="1092">
        <v>7</v>
      </c>
      <c r="B1222" s="1093" t="s">
        <v>498</v>
      </c>
      <c r="C1222" s="1094" t="s">
        <v>524</v>
      </c>
      <c r="D1222" s="1094" t="s">
        <v>689</v>
      </c>
      <c r="E1222" s="1095" t="s">
        <v>529</v>
      </c>
      <c r="F1222">
        <v>1</v>
      </c>
      <c r="G1222" s="1096" t="s">
        <v>240</v>
      </c>
      <c r="H1222" s="1097">
        <v>78348</v>
      </c>
      <c r="I1222" s="1097">
        <v>137109</v>
      </c>
      <c r="J1222" s="1097">
        <v>103178</v>
      </c>
      <c r="K1222" s="1097">
        <v>180561</v>
      </c>
      <c r="L1222" s="1097">
        <v>123549</v>
      </c>
      <c r="M1222" s="1097">
        <v>216211</v>
      </c>
      <c r="N1222" s="1097">
        <v>148637</v>
      </c>
      <c r="O1222" s="1097">
        <v>260115</v>
      </c>
      <c r="P1222" s="1097">
        <v>175237</v>
      </c>
      <c r="Q1222" s="1097">
        <v>306665</v>
      </c>
      <c r="R1222" s="1097">
        <v>191566</v>
      </c>
      <c r="S1222" s="1097">
        <v>335240</v>
      </c>
      <c r="T1222" s="1097">
        <v>206141</v>
      </c>
      <c r="U1222" s="1097">
        <v>360746</v>
      </c>
    </row>
    <row r="1223" spans="1:21" ht="21.95" customHeight="1">
      <c r="A1223" s="1092">
        <v>7</v>
      </c>
      <c r="B1223" s="1093" t="s">
        <v>498</v>
      </c>
      <c r="C1223" s="1094" t="s">
        <v>524</v>
      </c>
      <c r="D1223" s="1094" t="s">
        <v>689</v>
      </c>
      <c r="E1223" s="1095" t="s">
        <v>529</v>
      </c>
      <c r="F1223">
        <v>2</v>
      </c>
      <c r="G1223" s="1096" t="s">
        <v>31</v>
      </c>
      <c r="H1223" s="1097">
        <v>74502</v>
      </c>
      <c r="I1223" s="1097">
        <v>130378</v>
      </c>
      <c r="J1223" s="1097">
        <v>98364</v>
      </c>
      <c r="K1223" s="1097">
        <v>172137</v>
      </c>
      <c r="L1223" s="1097">
        <v>118098</v>
      </c>
      <c r="M1223" s="1097">
        <v>206671</v>
      </c>
      <c r="N1223" s="1097">
        <v>142841</v>
      </c>
      <c r="O1223" s="1097">
        <v>249972</v>
      </c>
      <c r="P1223" s="1097">
        <v>169973</v>
      </c>
      <c r="Q1223" s="1097">
        <v>297453</v>
      </c>
      <c r="R1223" s="1097">
        <v>187436</v>
      </c>
      <c r="S1223" s="1097">
        <v>328013</v>
      </c>
      <c r="T1223" s="1097">
        <v>203816</v>
      </c>
      <c r="U1223" s="1097">
        <v>356678</v>
      </c>
    </row>
    <row r="1224" spans="1:21" ht="21.95" customHeight="1">
      <c r="A1224" s="1092">
        <v>7</v>
      </c>
      <c r="B1224" s="1093" t="s">
        <v>498</v>
      </c>
      <c r="C1224" s="1094" t="s">
        <v>524</v>
      </c>
      <c r="D1224" s="1094" t="s">
        <v>689</v>
      </c>
      <c r="E1224" s="1095" t="s">
        <v>529</v>
      </c>
      <c r="F1224">
        <v>3</v>
      </c>
      <c r="G1224" s="1096" t="s">
        <v>58</v>
      </c>
      <c r="H1224" s="1097">
        <v>60942</v>
      </c>
      <c r="I1224" s="1097">
        <v>106649</v>
      </c>
      <c r="J1224" s="1097">
        <v>84175</v>
      </c>
      <c r="K1224" s="1097">
        <v>147306</v>
      </c>
      <c r="L1224" s="1097">
        <v>106750</v>
      </c>
      <c r="M1224" s="1097">
        <v>186812</v>
      </c>
      <c r="N1224" s="1097">
        <v>139387</v>
      </c>
      <c r="O1224" s="1097">
        <v>243928</v>
      </c>
      <c r="P1224" s="1097">
        <v>173752</v>
      </c>
      <c r="Q1224" s="1097">
        <v>304066</v>
      </c>
      <c r="R1224" s="1097">
        <v>195584</v>
      </c>
      <c r="S1224" s="1097">
        <v>342272</v>
      </c>
      <c r="T1224" s="1097">
        <v>217106</v>
      </c>
      <c r="U1224" s="1097">
        <v>379935</v>
      </c>
    </row>
    <row r="1225" spans="1:21" ht="21.95" customHeight="1">
      <c r="A1225" s="1092">
        <v>7</v>
      </c>
      <c r="B1225" s="1093" t="s">
        <v>498</v>
      </c>
      <c r="C1225" s="1094" t="s">
        <v>524</v>
      </c>
      <c r="D1225" s="1094" t="s">
        <v>689</v>
      </c>
      <c r="E1225" s="1095" t="s">
        <v>529</v>
      </c>
      <c r="F1225">
        <v>4</v>
      </c>
      <c r="G1225" s="1096" t="s">
        <v>33</v>
      </c>
      <c r="H1225" s="1097">
        <v>70329</v>
      </c>
      <c r="I1225" s="1097">
        <v>112527</v>
      </c>
      <c r="J1225" s="1097">
        <v>98461</v>
      </c>
      <c r="K1225" s="1097">
        <v>157537</v>
      </c>
      <c r="L1225" s="1097">
        <v>126592</v>
      </c>
      <c r="M1225" s="1097">
        <v>202548</v>
      </c>
      <c r="N1225" s="1097">
        <v>168790</v>
      </c>
      <c r="O1225" s="1097">
        <v>270064</v>
      </c>
      <c r="P1225" s="1097">
        <v>210987</v>
      </c>
      <c r="Q1225" s="1097">
        <v>337580</v>
      </c>
      <c r="R1225" s="1097">
        <v>239119</v>
      </c>
      <c r="S1225" s="1097">
        <v>382590</v>
      </c>
      <c r="T1225" s="1097">
        <v>267251</v>
      </c>
      <c r="U1225" s="1097">
        <v>427601</v>
      </c>
    </row>
    <row r="1226" spans="1:21" ht="22.5" customHeight="1">
      <c r="A1226" s="1092">
        <v>7</v>
      </c>
      <c r="B1226" s="1093" t="s">
        <v>498</v>
      </c>
      <c r="C1226" s="1094" t="s">
        <v>524</v>
      </c>
      <c r="D1226" s="1094" t="s">
        <v>689</v>
      </c>
      <c r="E1226" s="1095" t="s">
        <v>530</v>
      </c>
      <c r="F1226">
        <v>1</v>
      </c>
      <c r="G1226" s="1096" t="s">
        <v>240</v>
      </c>
      <c r="H1226" s="1097">
        <v>77408</v>
      </c>
      <c r="I1226" s="1097">
        <v>135463</v>
      </c>
      <c r="J1226" s="1097">
        <v>102161</v>
      </c>
      <c r="K1226" s="1097">
        <v>178781</v>
      </c>
      <c r="L1226" s="1097">
        <v>122684</v>
      </c>
      <c r="M1226" s="1097">
        <v>214697</v>
      </c>
      <c r="N1226" s="1097">
        <v>148203</v>
      </c>
      <c r="O1226" s="1097">
        <v>259356</v>
      </c>
      <c r="P1226" s="1097">
        <v>174851</v>
      </c>
      <c r="Q1226" s="1097">
        <v>305989</v>
      </c>
      <c r="R1226" s="1097">
        <v>191173</v>
      </c>
      <c r="S1226" s="1097">
        <v>334552</v>
      </c>
      <c r="T1226" s="1097">
        <v>205759</v>
      </c>
      <c r="U1226" s="1097">
        <v>360078</v>
      </c>
    </row>
    <row r="1227" spans="1:21" ht="21.95" customHeight="1">
      <c r="A1227" s="1092">
        <v>7</v>
      </c>
      <c r="B1227" s="1093" t="s">
        <v>498</v>
      </c>
      <c r="C1227" s="1094" t="s">
        <v>524</v>
      </c>
      <c r="D1227" s="1094" t="s">
        <v>689</v>
      </c>
      <c r="E1227" s="1095" t="s">
        <v>530</v>
      </c>
      <c r="F1227">
        <v>2</v>
      </c>
      <c r="G1227" s="1096" t="s">
        <v>31</v>
      </c>
      <c r="H1227" s="1097">
        <v>73311</v>
      </c>
      <c r="I1227" s="1097">
        <v>128294</v>
      </c>
      <c r="J1227" s="1097">
        <v>97033</v>
      </c>
      <c r="K1227" s="1097">
        <v>169808</v>
      </c>
      <c r="L1227" s="1097">
        <v>116877</v>
      </c>
      <c r="M1227" s="1097">
        <v>204535</v>
      </c>
      <c r="N1227" s="1097">
        <v>142029</v>
      </c>
      <c r="O1227" s="1097">
        <v>248551</v>
      </c>
      <c r="P1227" s="1097">
        <v>169244</v>
      </c>
      <c r="Q1227" s="1097">
        <v>296176</v>
      </c>
      <c r="R1227" s="1097">
        <v>186774</v>
      </c>
      <c r="S1227" s="1097">
        <v>326854</v>
      </c>
      <c r="T1227" s="1097">
        <v>203283</v>
      </c>
      <c r="U1227" s="1097">
        <v>355745</v>
      </c>
    </row>
    <row r="1228" spans="1:21" ht="21.95" customHeight="1">
      <c r="A1228" s="1092">
        <v>7</v>
      </c>
      <c r="B1228" s="1093" t="s">
        <v>498</v>
      </c>
      <c r="C1228" s="1094" t="s">
        <v>524</v>
      </c>
      <c r="D1228" s="1094" t="s">
        <v>689</v>
      </c>
      <c r="E1228" s="1095" t="s">
        <v>530</v>
      </c>
      <c r="F1228">
        <v>3</v>
      </c>
      <c r="G1228" s="1096" t="s">
        <v>58</v>
      </c>
      <c r="H1228" s="1097">
        <v>59501</v>
      </c>
      <c r="I1228" s="1097">
        <v>104126</v>
      </c>
      <c r="J1228" s="1097">
        <v>82082</v>
      </c>
      <c r="K1228" s="1097">
        <v>143643</v>
      </c>
      <c r="L1228" s="1097">
        <v>103962</v>
      </c>
      <c r="M1228" s="1097">
        <v>181933</v>
      </c>
      <c r="N1228" s="1097">
        <v>135478</v>
      </c>
      <c r="O1228" s="1097">
        <v>237087</v>
      </c>
      <c r="P1228" s="1097">
        <v>168834</v>
      </c>
      <c r="Q1228" s="1097">
        <v>295460</v>
      </c>
      <c r="R1228" s="1097">
        <v>189923</v>
      </c>
      <c r="S1228" s="1097">
        <v>332366</v>
      </c>
      <c r="T1228" s="1097">
        <v>210682</v>
      </c>
      <c r="U1228" s="1097">
        <v>368694</v>
      </c>
    </row>
    <row r="1229" spans="1:21" ht="21.95" customHeight="1">
      <c r="A1229" s="1092">
        <v>7</v>
      </c>
      <c r="B1229" s="1093" t="s">
        <v>498</v>
      </c>
      <c r="C1229" s="1094" t="s">
        <v>524</v>
      </c>
      <c r="D1229" s="1094" t="s">
        <v>689</v>
      </c>
      <c r="E1229" s="1095" t="s">
        <v>530</v>
      </c>
      <c r="F1229">
        <v>4</v>
      </c>
      <c r="G1229" s="1096" t="s">
        <v>33</v>
      </c>
      <c r="H1229" s="1097">
        <v>69862</v>
      </c>
      <c r="I1229" s="1097">
        <v>111779</v>
      </c>
      <c r="J1229" s="1097">
        <v>97807</v>
      </c>
      <c r="K1229" s="1097">
        <v>156491</v>
      </c>
      <c r="L1229" s="1097">
        <v>125752</v>
      </c>
      <c r="M1229" s="1097">
        <v>201203</v>
      </c>
      <c r="N1229" s="1097">
        <v>167669</v>
      </c>
      <c r="O1229" s="1097">
        <v>268271</v>
      </c>
      <c r="P1229" s="1097">
        <v>209586</v>
      </c>
      <c r="Q1229" s="1097">
        <v>335338</v>
      </c>
      <c r="R1229" s="1097">
        <v>237531</v>
      </c>
      <c r="S1229" s="1097">
        <v>380050</v>
      </c>
      <c r="T1229" s="1097">
        <v>265476</v>
      </c>
      <c r="U1229" s="1097">
        <v>424762</v>
      </c>
    </row>
    <row r="1230" spans="1:21" ht="22.5" customHeight="1">
      <c r="A1230" s="1092">
        <v>8</v>
      </c>
      <c r="B1230" s="1093" t="s">
        <v>531</v>
      </c>
      <c r="C1230" s="1094" t="s">
        <v>532</v>
      </c>
      <c r="D1230" s="1094" t="s">
        <v>1208</v>
      </c>
      <c r="E1230" s="1095" t="s">
        <v>731</v>
      </c>
      <c r="F1230">
        <v>1</v>
      </c>
      <c r="G1230" s="1096" t="s">
        <v>240</v>
      </c>
      <c r="H1230" s="1097">
        <v>86418</v>
      </c>
      <c r="I1230" s="1097">
        <v>151231</v>
      </c>
      <c r="J1230" s="1097">
        <v>114226</v>
      </c>
      <c r="K1230" s="1097">
        <v>199896</v>
      </c>
      <c r="L1230" s="1097">
        <v>137450</v>
      </c>
      <c r="M1230" s="1097">
        <v>240538</v>
      </c>
      <c r="N1230" s="1097">
        <v>166516</v>
      </c>
      <c r="O1230" s="1097">
        <v>291404</v>
      </c>
      <c r="P1230" s="1097">
        <v>196555</v>
      </c>
      <c r="Q1230" s="1097">
        <v>343971</v>
      </c>
      <c r="R1230" s="1097">
        <v>214925</v>
      </c>
      <c r="S1230" s="1097">
        <v>376119</v>
      </c>
      <c r="T1230" s="1097">
        <v>231356</v>
      </c>
      <c r="U1230" s="1097">
        <v>404873</v>
      </c>
    </row>
    <row r="1231" spans="1:21" ht="21.95" customHeight="1">
      <c r="A1231" s="1092">
        <v>8</v>
      </c>
      <c r="B1231" s="1093" t="s">
        <v>531</v>
      </c>
      <c r="C1231" s="1094" t="s">
        <v>532</v>
      </c>
      <c r="D1231" s="1094" t="s">
        <v>1208</v>
      </c>
      <c r="E1231" s="1095" t="s">
        <v>731</v>
      </c>
      <c r="F1231">
        <v>2</v>
      </c>
      <c r="G1231" s="1096" t="s">
        <v>31</v>
      </c>
      <c r="H1231" s="1097">
        <v>81610</v>
      </c>
      <c r="I1231" s="1097">
        <v>142818</v>
      </c>
      <c r="J1231" s="1097">
        <v>108209</v>
      </c>
      <c r="K1231" s="1097">
        <v>189366</v>
      </c>
      <c r="L1231" s="1097">
        <v>130636</v>
      </c>
      <c r="M1231" s="1097">
        <v>228614</v>
      </c>
      <c r="N1231" s="1097">
        <v>159271</v>
      </c>
      <c r="O1231" s="1097">
        <v>278725</v>
      </c>
      <c r="P1231" s="1097">
        <v>189975</v>
      </c>
      <c r="Q1231" s="1097">
        <v>332456</v>
      </c>
      <c r="R1231" s="1097">
        <v>209763</v>
      </c>
      <c r="S1231" s="1097">
        <v>367086</v>
      </c>
      <c r="T1231" s="1097">
        <v>228450</v>
      </c>
      <c r="U1231" s="1097">
        <v>399787</v>
      </c>
    </row>
    <row r="1232" spans="1:21" ht="21.95" customHeight="1">
      <c r="A1232" s="1092">
        <v>8</v>
      </c>
      <c r="B1232" s="1093" t="s">
        <v>531</v>
      </c>
      <c r="C1232" s="1094" t="s">
        <v>532</v>
      </c>
      <c r="D1232" s="1094" t="s">
        <v>1208</v>
      </c>
      <c r="E1232" s="1095" t="s">
        <v>731</v>
      </c>
      <c r="F1232">
        <v>3</v>
      </c>
      <c r="G1232" s="1096" t="s">
        <v>58</v>
      </c>
      <c r="H1232" s="1097">
        <v>65867</v>
      </c>
      <c r="I1232" s="1097">
        <v>115267</v>
      </c>
      <c r="J1232" s="1097">
        <v>90783</v>
      </c>
      <c r="K1232" s="1097">
        <v>158870</v>
      </c>
      <c r="L1232" s="1097">
        <v>114876</v>
      </c>
      <c r="M1232" s="1097">
        <v>201034</v>
      </c>
      <c r="N1232" s="1097">
        <v>149487</v>
      </c>
      <c r="O1232" s="1097">
        <v>261602</v>
      </c>
      <c r="P1232" s="1097">
        <v>186256</v>
      </c>
      <c r="Q1232" s="1097">
        <v>325947</v>
      </c>
      <c r="R1232" s="1097">
        <v>209421</v>
      </c>
      <c r="S1232" s="1097">
        <v>366487</v>
      </c>
      <c r="T1232" s="1097">
        <v>232199</v>
      </c>
      <c r="U1232" s="1097">
        <v>406348</v>
      </c>
    </row>
    <row r="1233" spans="1:21" ht="21.95" customHeight="1">
      <c r="A1233" s="1092">
        <v>8</v>
      </c>
      <c r="B1233" s="1093" t="s">
        <v>531</v>
      </c>
      <c r="C1233" s="1094" t="s">
        <v>532</v>
      </c>
      <c r="D1233" s="1094" t="s">
        <v>1208</v>
      </c>
      <c r="E1233" s="1095" t="s">
        <v>731</v>
      </c>
      <c r="F1233">
        <v>4</v>
      </c>
      <c r="G1233" s="1096" t="s">
        <v>33</v>
      </c>
      <c r="H1233" s="1097">
        <v>78291</v>
      </c>
      <c r="I1233" s="1097">
        <v>125265</v>
      </c>
      <c r="J1233" s="1097">
        <v>109607</v>
      </c>
      <c r="K1233" s="1097">
        <v>175371</v>
      </c>
      <c r="L1233" s="1097">
        <v>140923</v>
      </c>
      <c r="M1233" s="1097">
        <v>225477</v>
      </c>
      <c r="N1233" s="1097">
        <v>187897</v>
      </c>
      <c r="O1233" s="1097">
        <v>300636</v>
      </c>
      <c r="P1233" s="1097">
        <v>234872</v>
      </c>
      <c r="Q1233" s="1097">
        <v>375795</v>
      </c>
      <c r="R1233" s="1097">
        <v>266188</v>
      </c>
      <c r="S1233" s="1097">
        <v>425901</v>
      </c>
      <c r="T1233" s="1097">
        <v>297504</v>
      </c>
      <c r="U1233" s="1097">
        <v>476007</v>
      </c>
    </row>
    <row r="1234" spans="1:21" ht="22.5" customHeight="1">
      <c r="A1234" s="1092">
        <v>8</v>
      </c>
      <c r="B1234" s="1093" t="s">
        <v>531</v>
      </c>
      <c r="C1234" s="1094" t="s">
        <v>532</v>
      </c>
      <c r="D1234" s="1094" t="s">
        <v>1208</v>
      </c>
      <c r="E1234" s="1095" t="s">
        <v>533</v>
      </c>
      <c r="F1234">
        <v>1</v>
      </c>
      <c r="G1234" s="1096" t="s">
        <v>240</v>
      </c>
      <c r="H1234" s="1097">
        <v>80306</v>
      </c>
      <c r="I1234" s="1097">
        <v>140536</v>
      </c>
      <c r="J1234" s="1097">
        <v>105841</v>
      </c>
      <c r="K1234" s="1097">
        <v>185222</v>
      </c>
      <c r="L1234" s="1097">
        <v>126872</v>
      </c>
      <c r="M1234" s="1097">
        <v>222027</v>
      </c>
      <c r="N1234" s="1097">
        <v>152866</v>
      </c>
      <c r="O1234" s="1097">
        <v>267515</v>
      </c>
      <c r="P1234" s="1097">
        <v>180270</v>
      </c>
      <c r="Q1234" s="1097">
        <v>315473</v>
      </c>
      <c r="R1234" s="1097">
        <v>197079</v>
      </c>
      <c r="S1234" s="1097">
        <v>344888</v>
      </c>
      <c r="T1234" s="1097">
        <v>212089</v>
      </c>
      <c r="U1234" s="1097">
        <v>371156</v>
      </c>
    </row>
    <row r="1235" spans="1:21" ht="21.95" customHeight="1">
      <c r="A1235" s="1092">
        <v>8</v>
      </c>
      <c r="B1235" s="1093" t="s">
        <v>531</v>
      </c>
      <c r="C1235" s="1094" t="s">
        <v>532</v>
      </c>
      <c r="D1235" s="1094" t="s">
        <v>1208</v>
      </c>
      <c r="E1235" s="1095" t="s">
        <v>533</v>
      </c>
      <c r="F1235">
        <v>2</v>
      </c>
      <c r="G1235" s="1096" t="s">
        <v>31</v>
      </c>
      <c r="H1235" s="1097">
        <v>76252</v>
      </c>
      <c r="I1235" s="1097">
        <v>133440</v>
      </c>
      <c r="J1235" s="1097">
        <v>100766</v>
      </c>
      <c r="K1235" s="1097">
        <v>176340</v>
      </c>
      <c r="L1235" s="1097">
        <v>121125</v>
      </c>
      <c r="M1235" s="1097">
        <v>211969</v>
      </c>
      <c r="N1235" s="1097">
        <v>146755</v>
      </c>
      <c r="O1235" s="1097">
        <v>256821</v>
      </c>
      <c r="P1235" s="1097">
        <v>174720</v>
      </c>
      <c r="Q1235" s="1097">
        <v>305761</v>
      </c>
      <c r="R1235" s="1097">
        <v>192725</v>
      </c>
      <c r="S1235" s="1097">
        <v>337269</v>
      </c>
      <c r="T1235" s="1097">
        <v>209638</v>
      </c>
      <c r="U1235" s="1097">
        <v>366867</v>
      </c>
    </row>
    <row r="1236" spans="1:21" ht="21.95" customHeight="1">
      <c r="A1236" s="1092">
        <v>8</v>
      </c>
      <c r="B1236" s="1093" t="s">
        <v>531</v>
      </c>
      <c r="C1236" s="1094" t="s">
        <v>532</v>
      </c>
      <c r="D1236" s="1094" t="s">
        <v>1208</v>
      </c>
      <c r="E1236" s="1095" t="s">
        <v>533</v>
      </c>
      <c r="F1236">
        <v>3</v>
      </c>
      <c r="G1236" s="1096" t="s">
        <v>58</v>
      </c>
      <c r="H1236" s="1097">
        <v>62196</v>
      </c>
      <c r="I1236" s="1097">
        <v>108843</v>
      </c>
      <c r="J1236" s="1097">
        <v>85868</v>
      </c>
      <c r="K1236" s="1097">
        <v>150268</v>
      </c>
      <c r="L1236" s="1097">
        <v>108846</v>
      </c>
      <c r="M1236" s="1097">
        <v>190480</v>
      </c>
      <c r="N1236" s="1097">
        <v>142022</v>
      </c>
      <c r="O1236" s="1097">
        <v>248538</v>
      </c>
      <c r="P1236" s="1097">
        <v>177019</v>
      </c>
      <c r="Q1236" s="1097">
        <v>309784</v>
      </c>
      <c r="R1236" s="1097">
        <v>199214</v>
      </c>
      <c r="S1236" s="1097">
        <v>348625</v>
      </c>
      <c r="T1236" s="1097">
        <v>221082</v>
      </c>
      <c r="U1236" s="1097">
        <v>386894</v>
      </c>
    </row>
    <row r="1237" spans="1:21" ht="21.95" customHeight="1">
      <c r="A1237" s="1092">
        <v>8</v>
      </c>
      <c r="B1237" s="1093" t="s">
        <v>531</v>
      </c>
      <c r="C1237" s="1094" t="s">
        <v>532</v>
      </c>
      <c r="D1237" s="1094" t="s">
        <v>1208</v>
      </c>
      <c r="E1237" s="1095" t="s">
        <v>533</v>
      </c>
      <c r="F1237">
        <v>4</v>
      </c>
      <c r="G1237" s="1096" t="s">
        <v>33</v>
      </c>
      <c r="H1237" s="1097">
        <v>72231</v>
      </c>
      <c r="I1237" s="1097">
        <v>115569</v>
      </c>
      <c r="J1237" s="1097">
        <v>101123</v>
      </c>
      <c r="K1237" s="1097">
        <v>161797</v>
      </c>
      <c r="L1237" s="1097">
        <v>130015</v>
      </c>
      <c r="M1237" s="1097">
        <v>208024</v>
      </c>
      <c r="N1237" s="1097">
        <v>173353</v>
      </c>
      <c r="O1237" s="1097">
        <v>277366</v>
      </c>
      <c r="P1237" s="1097">
        <v>216692</v>
      </c>
      <c r="Q1237" s="1097">
        <v>346707</v>
      </c>
      <c r="R1237" s="1097">
        <v>245584</v>
      </c>
      <c r="S1237" s="1097">
        <v>392935</v>
      </c>
      <c r="T1237" s="1097">
        <v>274476</v>
      </c>
      <c r="U1237" s="1097">
        <v>439162</v>
      </c>
    </row>
    <row r="1238" spans="1:21" ht="22.5" customHeight="1">
      <c r="A1238" s="1092">
        <v>8</v>
      </c>
      <c r="B1238" s="1093" t="s">
        <v>531</v>
      </c>
      <c r="C1238" s="1094" t="s">
        <v>532</v>
      </c>
      <c r="D1238" s="1094" t="s">
        <v>1208</v>
      </c>
      <c r="E1238" s="1095" t="s">
        <v>534</v>
      </c>
      <c r="F1238">
        <v>1</v>
      </c>
      <c r="G1238" s="1096" t="s">
        <v>240</v>
      </c>
      <c r="H1238" s="1097">
        <v>80855</v>
      </c>
      <c r="I1238" s="1097">
        <v>141496</v>
      </c>
      <c r="J1238" s="1097">
        <v>106512</v>
      </c>
      <c r="K1238" s="1097">
        <v>186396</v>
      </c>
      <c r="L1238" s="1097">
        <v>127594</v>
      </c>
      <c r="M1238" s="1097">
        <v>223290</v>
      </c>
      <c r="N1238" s="1097">
        <v>153594</v>
      </c>
      <c r="O1238" s="1097">
        <v>268790</v>
      </c>
      <c r="P1238" s="1097">
        <v>181100</v>
      </c>
      <c r="Q1238" s="1097">
        <v>316925</v>
      </c>
      <c r="R1238" s="1097">
        <v>197979</v>
      </c>
      <c r="S1238" s="1097">
        <v>346463</v>
      </c>
      <c r="T1238" s="1097">
        <v>213048</v>
      </c>
      <c r="U1238" s="1097">
        <v>372834</v>
      </c>
    </row>
    <row r="1239" spans="1:21" ht="21.95" customHeight="1">
      <c r="A1239" s="1092">
        <v>8</v>
      </c>
      <c r="B1239" s="1093" t="s">
        <v>531</v>
      </c>
      <c r="C1239" s="1094" t="s">
        <v>532</v>
      </c>
      <c r="D1239" s="1094" t="s">
        <v>1208</v>
      </c>
      <c r="E1239" s="1095" t="s">
        <v>534</v>
      </c>
      <c r="F1239">
        <v>2</v>
      </c>
      <c r="G1239" s="1096" t="s">
        <v>31</v>
      </c>
      <c r="H1239" s="1097">
        <v>76842</v>
      </c>
      <c r="I1239" s="1097">
        <v>134473</v>
      </c>
      <c r="J1239" s="1097">
        <v>101489</v>
      </c>
      <c r="K1239" s="1097">
        <v>177606</v>
      </c>
      <c r="L1239" s="1097">
        <v>121906</v>
      </c>
      <c r="M1239" s="1097">
        <v>213336</v>
      </c>
      <c r="N1239" s="1097">
        <v>147546</v>
      </c>
      <c r="O1239" s="1097">
        <v>258205</v>
      </c>
      <c r="P1239" s="1097">
        <v>175607</v>
      </c>
      <c r="Q1239" s="1097">
        <v>307312</v>
      </c>
      <c r="R1239" s="1097">
        <v>193670</v>
      </c>
      <c r="S1239" s="1097">
        <v>338923</v>
      </c>
      <c r="T1239" s="1097">
        <v>210622</v>
      </c>
      <c r="U1239" s="1097">
        <v>368589</v>
      </c>
    </row>
    <row r="1240" spans="1:21" ht="21.95" customHeight="1">
      <c r="A1240" s="1092">
        <v>8</v>
      </c>
      <c r="B1240" s="1093" t="s">
        <v>531</v>
      </c>
      <c r="C1240" s="1094" t="s">
        <v>532</v>
      </c>
      <c r="D1240" s="1094" t="s">
        <v>1208</v>
      </c>
      <c r="E1240" s="1095" t="s">
        <v>534</v>
      </c>
      <c r="F1240">
        <v>3</v>
      </c>
      <c r="G1240" s="1096" t="s">
        <v>58</v>
      </c>
      <c r="H1240" s="1097">
        <v>62787</v>
      </c>
      <c r="I1240" s="1097">
        <v>109877</v>
      </c>
      <c r="J1240" s="1097">
        <v>86708</v>
      </c>
      <c r="K1240" s="1097">
        <v>151738</v>
      </c>
      <c r="L1240" s="1097">
        <v>109942</v>
      </c>
      <c r="M1240" s="1097">
        <v>192398</v>
      </c>
      <c r="N1240" s="1097">
        <v>143515</v>
      </c>
      <c r="O1240" s="1097">
        <v>251152</v>
      </c>
      <c r="P1240" s="1097">
        <v>178891</v>
      </c>
      <c r="Q1240" s="1097">
        <v>313059</v>
      </c>
      <c r="R1240" s="1097">
        <v>201350</v>
      </c>
      <c r="S1240" s="1097">
        <v>352363</v>
      </c>
      <c r="T1240" s="1097">
        <v>223485</v>
      </c>
      <c r="U1240" s="1097">
        <v>391100</v>
      </c>
    </row>
    <row r="1241" spans="1:21" ht="21.95" customHeight="1">
      <c r="A1241" s="1092">
        <v>8</v>
      </c>
      <c r="B1241" s="1093" t="s">
        <v>531</v>
      </c>
      <c r="C1241" s="1094" t="s">
        <v>532</v>
      </c>
      <c r="D1241" s="1094" t="s">
        <v>1208</v>
      </c>
      <c r="E1241" s="1095" t="s">
        <v>534</v>
      </c>
      <c r="F1241">
        <v>4</v>
      </c>
      <c r="G1241" s="1096" t="s">
        <v>33</v>
      </c>
      <c r="H1241" s="1097">
        <v>72636</v>
      </c>
      <c r="I1241" s="1097">
        <v>116217</v>
      </c>
      <c r="J1241" s="1097">
        <v>101690</v>
      </c>
      <c r="K1241" s="1097">
        <v>162704</v>
      </c>
      <c r="L1241" s="1097">
        <v>130744</v>
      </c>
      <c r="M1241" s="1097">
        <v>209191</v>
      </c>
      <c r="N1241" s="1097">
        <v>174326</v>
      </c>
      <c r="O1241" s="1097">
        <v>278921</v>
      </c>
      <c r="P1241" s="1097">
        <v>217907</v>
      </c>
      <c r="Q1241" s="1097">
        <v>348651</v>
      </c>
      <c r="R1241" s="1097">
        <v>246961</v>
      </c>
      <c r="S1241" s="1097">
        <v>395138</v>
      </c>
      <c r="T1241" s="1097">
        <v>276016</v>
      </c>
      <c r="U1241" s="1097">
        <v>441625</v>
      </c>
    </row>
    <row r="1242" spans="1:21" ht="22.5" customHeight="1">
      <c r="A1242" s="1092">
        <v>8</v>
      </c>
      <c r="B1242" s="1093" t="s">
        <v>531</v>
      </c>
      <c r="C1242" s="1094" t="s">
        <v>535</v>
      </c>
      <c r="D1242" s="1094" t="s">
        <v>690</v>
      </c>
      <c r="E1242" s="1095" t="s">
        <v>536</v>
      </c>
      <c r="F1242">
        <v>1</v>
      </c>
      <c r="G1242" s="1096" t="s">
        <v>240</v>
      </c>
      <c r="H1242" s="1097">
        <v>79915</v>
      </c>
      <c r="I1242" s="1097">
        <v>139851</v>
      </c>
      <c r="J1242" s="1097">
        <v>105308</v>
      </c>
      <c r="K1242" s="1097">
        <v>184290</v>
      </c>
      <c r="L1242" s="1097">
        <v>126208</v>
      </c>
      <c r="M1242" s="1097">
        <v>220864</v>
      </c>
      <c r="N1242" s="1097">
        <v>152020</v>
      </c>
      <c r="O1242" s="1097">
        <v>266035</v>
      </c>
      <c r="P1242" s="1097">
        <v>179264</v>
      </c>
      <c r="Q1242" s="1097">
        <v>313712</v>
      </c>
      <c r="R1242" s="1097">
        <v>195976</v>
      </c>
      <c r="S1242" s="1097">
        <v>342959</v>
      </c>
      <c r="T1242" s="1097">
        <v>210899</v>
      </c>
      <c r="U1242" s="1097">
        <v>369074</v>
      </c>
    </row>
    <row r="1243" spans="1:21" ht="21.95" customHeight="1">
      <c r="A1243" s="1092">
        <v>8</v>
      </c>
      <c r="B1243" s="1093" t="s">
        <v>531</v>
      </c>
      <c r="C1243" s="1094" t="s">
        <v>535</v>
      </c>
      <c r="D1243" s="1094" t="s">
        <v>690</v>
      </c>
      <c r="E1243" s="1095" t="s">
        <v>536</v>
      </c>
      <c r="F1243">
        <v>2</v>
      </c>
      <c r="G1243" s="1096" t="s">
        <v>31</v>
      </c>
      <c r="H1243" s="1097">
        <v>75902</v>
      </c>
      <c r="I1243" s="1097">
        <v>132828</v>
      </c>
      <c r="J1243" s="1097">
        <v>100286</v>
      </c>
      <c r="K1243" s="1097">
        <v>175500</v>
      </c>
      <c r="L1243" s="1097">
        <v>120520</v>
      </c>
      <c r="M1243" s="1097">
        <v>210909</v>
      </c>
      <c r="N1243" s="1097">
        <v>145972</v>
      </c>
      <c r="O1243" s="1097">
        <v>255451</v>
      </c>
      <c r="P1243" s="1097">
        <v>173771</v>
      </c>
      <c r="Q1243" s="1097">
        <v>304099</v>
      </c>
      <c r="R1243" s="1097">
        <v>191667</v>
      </c>
      <c r="S1243" s="1097">
        <v>335418</v>
      </c>
      <c r="T1243" s="1097">
        <v>208474</v>
      </c>
      <c r="U1243" s="1097">
        <v>364829</v>
      </c>
    </row>
    <row r="1244" spans="1:21" ht="21.95" customHeight="1">
      <c r="A1244" s="1092">
        <v>8</v>
      </c>
      <c r="B1244" s="1093" t="s">
        <v>531</v>
      </c>
      <c r="C1244" s="1094" t="s">
        <v>535</v>
      </c>
      <c r="D1244" s="1094" t="s">
        <v>690</v>
      </c>
      <c r="E1244" s="1095" t="s">
        <v>536</v>
      </c>
      <c r="F1244">
        <v>3</v>
      </c>
      <c r="G1244" s="1096" t="s">
        <v>58</v>
      </c>
      <c r="H1244" s="1097">
        <v>61945</v>
      </c>
      <c r="I1244" s="1097">
        <v>108404</v>
      </c>
      <c r="J1244" s="1097">
        <v>85529</v>
      </c>
      <c r="K1244" s="1097">
        <v>149676</v>
      </c>
      <c r="L1244" s="1097">
        <v>108426</v>
      </c>
      <c r="M1244" s="1097">
        <v>189746</v>
      </c>
      <c r="N1244" s="1097">
        <v>141495</v>
      </c>
      <c r="O1244" s="1097">
        <v>247616</v>
      </c>
      <c r="P1244" s="1097">
        <v>176366</v>
      </c>
      <c r="Q1244" s="1097">
        <v>308640</v>
      </c>
      <c r="R1244" s="1097">
        <v>198488</v>
      </c>
      <c r="S1244" s="1097">
        <v>347354</v>
      </c>
      <c r="T1244" s="1097">
        <v>220287</v>
      </c>
      <c r="U1244" s="1097">
        <v>385502</v>
      </c>
    </row>
    <row r="1245" spans="1:21" ht="21.95" customHeight="1">
      <c r="A1245" s="1092">
        <v>8</v>
      </c>
      <c r="B1245" s="1093" t="s">
        <v>531</v>
      </c>
      <c r="C1245" s="1094" t="s">
        <v>535</v>
      </c>
      <c r="D1245" s="1094" t="s">
        <v>690</v>
      </c>
      <c r="E1245" s="1095" t="s">
        <v>536</v>
      </c>
      <c r="F1245">
        <v>4</v>
      </c>
      <c r="G1245" s="1096" t="s">
        <v>33</v>
      </c>
      <c r="H1245" s="1097">
        <v>71850</v>
      </c>
      <c r="I1245" s="1097">
        <v>114960</v>
      </c>
      <c r="J1245" s="1097">
        <v>100590</v>
      </c>
      <c r="K1245" s="1097">
        <v>160945</v>
      </c>
      <c r="L1245" s="1097">
        <v>129331</v>
      </c>
      <c r="M1245" s="1097">
        <v>206929</v>
      </c>
      <c r="N1245" s="1097">
        <v>172441</v>
      </c>
      <c r="O1245" s="1097">
        <v>275905</v>
      </c>
      <c r="P1245" s="1097">
        <v>215551</v>
      </c>
      <c r="Q1245" s="1097">
        <v>344881</v>
      </c>
      <c r="R1245" s="1097">
        <v>244291</v>
      </c>
      <c r="S1245" s="1097">
        <v>390866</v>
      </c>
      <c r="T1245" s="1097">
        <v>273031</v>
      </c>
      <c r="U1245" s="1097">
        <v>436850</v>
      </c>
    </row>
    <row r="1246" spans="1:21" ht="22.5" customHeight="1">
      <c r="A1246" s="1092">
        <v>8</v>
      </c>
      <c r="B1246" s="1093" t="s">
        <v>531</v>
      </c>
      <c r="C1246" s="1094" t="s">
        <v>535</v>
      </c>
      <c r="D1246" s="1094" t="s">
        <v>690</v>
      </c>
      <c r="E1246" s="1095" t="s">
        <v>537</v>
      </c>
      <c r="F1246">
        <v>1</v>
      </c>
      <c r="G1246" s="1096" t="s">
        <v>240</v>
      </c>
      <c r="H1246" s="1097">
        <v>78818</v>
      </c>
      <c r="I1246" s="1097">
        <v>137931</v>
      </c>
      <c r="J1246" s="1097">
        <v>103779</v>
      </c>
      <c r="K1246" s="1097">
        <v>181614</v>
      </c>
      <c r="L1246" s="1097">
        <v>124242</v>
      </c>
      <c r="M1246" s="1097">
        <v>217424</v>
      </c>
      <c r="N1246" s="1097">
        <v>149424</v>
      </c>
      <c r="O1246" s="1097">
        <v>261492</v>
      </c>
      <c r="P1246" s="1097">
        <v>176155</v>
      </c>
      <c r="Q1246" s="1097">
        <v>308271</v>
      </c>
      <c r="R1246" s="1097">
        <v>192567</v>
      </c>
      <c r="S1246" s="1097">
        <v>336992</v>
      </c>
      <c r="T1246" s="1097">
        <v>207215</v>
      </c>
      <c r="U1246" s="1097">
        <v>362626</v>
      </c>
    </row>
    <row r="1247" spans="1:21" ht="21.95" customHeight="1">
      <c r="A1247" s="1092">
        <v>8</v>
      </c>
      <c r="B1247" s="1093" t="s">
        <v>531</v>
      </c>
      <c r="C1247" s="1094" t="s">
        <v>535</v>
      </c>
      <c r="D1247" s="1094" t="s">
        <v>690</v>
      </c>
      <c r="E1247" s="1095" t="s">
        <v>537</v>
      </c>
      <c r="F1247">
        <v>2</v>
      </c>
      <c r="G1247" s="1096" t="s">
        <v>31</v>
      </c>
      <c r="H1247" s="1097">
        <v>74972</v>
      </c>
      <c r="I1247" s="1097">
        <v>131201</v>
      </c>
      <c r="J1247" s="1097">
        <v>98966</v>
      </c>
      <c r="K1247" s="1097">
        <v>173190</v>
      </c>
      <c r="L1247" s="1097">
        <v>118791</v>
      </c>
      <c r="M1247" s="1097">
        <v>207885</v>
      </c>
      <c r="N1247" s="1097">
        <v>143628</v>
      </c>
      <c r="O1247" s="1097">
        <v>251349</v>
      </c>
      <c r="P1247" s="1097">
        <v>170891</v>
      </c>
      <c r="Q1247" s="1097">
        <v>299059</v>
      </c>
      <c r="R1247" s="1097">
        <v>188437</v>
      </c>
      <c r="S1247" s="1097">
        <v>329766</v>
      </c>
      <c r="T1247" s="1097">
        <v>204890</v>
      </c>
      <c r="U1247" s="1097">
        <v>358558</v>
      </c>
    </row>
    <row r="1248" spans="1:21" ht="21.95" customHeight="1">
      <c r="A1248" s="1092">
        <v>8</v>
      </c>
      <c r="B1248" s="1093" t="s">
        <v>531</v>
      </c>
      <c r="C1248" s="1094" t="s">
        <v>535</v>
      </c>
      <c r="D1248" s="1094" t="s">
        <v>690</v>
      </c>
      <c r="E1248" s="1095" t="s">
        <v>537</v>
      </c>
      <c r="F1248">
        <v>3</v>
      </c>
      <c r="G1248" s="1096" t="s">
        <v>58</v>
      </c>
      <c r="H1248" s="1097">
        <v>61363</v>
      </c>
      <c r="I1248" s="1097">
        <v>107386</v>
      </c>
      <c r="J1248" s="1097">
        <v>84764</v>
      </c>
      <c r="K1248" s="1097">
        <v>148337</v>
      </c>
      <c r="L1248" s="1097">
        <v>107507</v>
      </c>
      <c r="M1248" s="1097">
        <v>188138</v>
      </c>
      <c r="N1248" s="1097">
        <v>140397</v>
      </c>
      <c r="O1248" s="1097">
        <v>245695</v>
      </c>
      <c r="P1248" s="1097">
        <v>175015</v>
      </c>
      <c r="Q1248" s="1097">
        <v>306276</v>
      </c>
      <c r="R1248" s="1097">
        <v>197015</v>
      </c>
      <c r="S1248" s="1097">
        <v>344776</v>
      </c>
      <c r="T1248" s="1097">
        <v>218705</v>
      </c>
      <c r="U1248" s="1097">
        <v>382734</v>
      </c>
    </row>
    <row r="1249" spans="1:21" ht="21.95" customHeight="1">
      <c r="A1249" s="1092">
        <v>8</v>
      </c>
      <c r="B1249" s="1093" t="s">
        <v>531</v>
      </c>
      <c r="C1249" s="1094" t="s">
        <v>535</v>
      </c>
      <c r="D1249" s="1094" t="s">
        <v>690</v>
      </c>
      <c r="E1249" s="1095" t="s">
        <v>537</v>
      </c>
      <c r="F1249">
        <v>4</v>
      </c>
      <c r="G1249" s="1096" t="s">
        <v>33</v>
      </c>
      <c r="H1249" s="1097">
        <v>70722</v>
      </c>
      <c r="I1249" s="1097">
        <v>113155</v>
      </c>
      <c r="J1249" s="1097">
        <v>99011</v>
      </c>
      <c r="K1249" s="1097">
        <v>158417</v>
      </c>
      <c r="L1249" s="1097">
        <v>127299</v>
      </c>
      <c r="M1249" s="1097">
        <v>203679</v>
      </c>
      <c r="N1249" s="1097">
        <v>169732</v>
      </c>
      <c r="O1249" s="1097">
        <v>271572</v>
      </c>
      <c r="P1249" s="1097">
        <v>212165</v>
      </c>
      <c r="Q1249" s="1097">
        <v>339465</v>
      </c>
      <c r="R1249" s="1097">
        <v>240454</v>
      </c>
      <c r="S1249" s="1097">
        <v>384727</v>
      </c>
      <c r="T1249" s="1097">
        <v>268743</v>
      </c>
      <c r="U1249" s="1097">
        <v>429989</v>
      </c>
    </row>
    <row r="1250" spans="1:21" ht="22.5" customHeight="1">
      <c r="A1250" s="1092">
        <v>8</v>
      </c>
      <c r="B1250" s="1093" t="s">
        <v>531</v>
      </c>
      <c r="C1250" s="1094" t="s">
        <v>535</v>
      </c>
      <c r="D1250" s="1094" t="s">
        <v>690</v>
      </c>
      <c r="E1250" s="1095" t="s">
        <v>538</v>
      </c>
      <c r="F1250">
        <v>1</v>
      </c>
      <c r="G1250" s="1096" t="s">
        <v>240</v>
      </c>
      <c r="H1250" s="1097">
        <v>77329</v>
      </c>
      <c r="I1250" s="1097">
        <v>135326</v>
      </c>
      <c r="J1250" s="1097">
        <v>101905</v>
      </c>
      <c r="K1250" s="1097">
        <v>178333</v>
      </c>
      <c r="L1250" s="1097">
        <v>122134</v>
      </c>
      <c r="M1250" s="1097">
        <v>213734</v>
      </c>
      <c r="N1250" s="1097">
        <v>147122</v>
      </c>
      <c r="O1250" s="1097">
        <v>257463</v>
      </c>
      <c r="P1250" s="1097">
        <v>173490</v>
      </c>
      <c r="Q1250" s="1097">
        <v>303607</v>
      </c>
      <c r="R1250" s="1097">
        <v>189664</v>
      </c>
      <c r="S1250" s="1097">
        <v>331913</v>
      </c>
      <c r="T1250" s="1097">
        <v>204107</v>
      </c>
      <c r="U1250" s="1097">
        <v>357188</v>
      </c>
    </row>
    <row r="1251" spans="1:21" ht="21.95" customHeight="1">
      <c r="A1251" s="1092">
        <v>8</v>
      </c>
      <c r="B1251" s="1093" t="s">
        <v>531</v>
      </c>
      <c r="C1251" s="1094" t="s">
        <v>535</v>
      </c>
      <c r="D1251" s="1094" t="s">
        <v>690</v>
      </c>
      <c r="E1251" s="1095" t="s">
        <v>538</v>
      </c>
      <c r="F1251">
        <v>2</v>
      </c>
      <c r="G1251" s="1096" t="s">
        <v>31</v>
      </c>
      <c r="H1251" s="1097">
        <v>73442</v>
      </c>
      <c r="I1251" s="1097">
        <v>128523</v>
      </c>
      <c r="J1251" s="1097">
        <v>97039</v>
      </c>
      <c r="K1251" s="1097">
        <v>169818</v>
      </c>
      <c r="L1251" s="1097">
        <v>116623</v>
      </c>
      <c r="M1251" s="1097">
        <v>204091</v>
      </c>
      <c r="N1251" s="1097">
        <v>141263</v>
      </c>
      <c r="O1251" s="1097">
        <v>247210</v>
      </c>
      <c r="P1251" s="1097">
        <v>168168</v>
      </c>
      <c r="Q1251" s="1097">
        <v>294295</v>
      </c>
      <c r="R1251" s="1097">
        <v>185490</v>
      </c>
      <c r="S1251" s="1097">
        <v>324608</v>
      </c>
      <c r="T1251" s="1097">
        <v>201757</v>
      </c>
      <c r="U1251" s="1097">
        <v>353076</v>
      </c>
    </row>
    <row r="1252" spans="1:21" ht="21.95" customHeight="1">
      <c r="A1252" s="1092">
        <v>8</v>
      </c>
      <c r="B1252" s="1093" t="s">
        <v>531</v>
      </c>
      <c r="C1252" s="1094" t="s">
        <v>535</v>
      </c>
      <c r="D1252" s="1094" t="s">
        <v>690</v>
      </c>
      <c r="E1252" s="1095" t="s">
        <v>538</v>
      </c>
      <c r="F1252">
        <v>3</v>
      </c>
      <c r="G1252" s="1096" t="s">
        <v>58</v>
      </c>
      <c r="H1252" s="1097">
        <v>59931</v>
      </c>
      <c r="I1252" s="1097">
        <v>104878</v>
      </c>
      <c r="J1252" s="1097">
        <v>82746</v>
      </c>
      <c r="K1252" s="1097">
        <v>144805</v>
      </c>
      <c r="L1252" s="1097">
        <v>104896</v>
      </c>
      <c r="M1252" s="1097">
        <v>183568</v>
      </c>
      <c r="N1252" s="1097">
        <v>136884</v>
      </c>
      <c r="O1252" s="1097">
        <v>239547</v>
      </c>
      <c r="P1252" s="1097">
        <v>170618</v>
      </c>
      <c r="Q1252" s="1097">
        <v>298581</v>
      </c>
      <c r="R1252" s="1097">
        <v>192017</v>
      </c>
      <c r="S1252" s="1097">
        <v>336030</v>
      </c>
      <c r="T1252" s="1097">
        <v>213103</v>
      </c>
      <c r="U1252" s="1097">
        <v>372930</v>
      </c>
    </row>
    <row r="1253" spans="1:21" ht="21.95" customHeight="1">
      <c r="A1253" s="1092">
        <v>8</v>
      </c>
      <c r="B1253" s="1093" t="s">
        <v>531</v>
      </c>
      <c r="C1253" s="1094" t="s">
        <v>535</v>
      </c>
      <c r="D1253" s="1094" t="s">
        <v>690</v>
      </c>
      <c r="E1253" s="1095" t="s">
        <v>538</v>
      </c>
      <c r="F1253">
        <v>4</v>
      </c>
      <c r="G1253" s="1096" t="s">
        <v>33</v>
      </c>
      <c r="H1253" s="1097">
        <v>69531</v>
      </c>
      <c r="I1253" s="1097">
        <v>111250</v>
      </c>
      <c r="J1253" s="1097">
        <v>97344</v>
      </c>
      <c r="K1253" s="1097">
        <v>155750</v>
      </c>
      <c r="L1253" s="1097">
        <v>125156</v>
      </c>
      <c r="M1253" s="1097">
        <v>200250</v>
      </c>
      <c r="N1253" s="1097">
        <v>166875</v>
      </c>
      <c r="O1253" s="1097">
        <v>267000</v>
      </c>
      <c r="P1253" s="1097">
        <v>208594</v>
      </c>
      <c r="Q1253" s="1097">
        <v>333751</v>
      </c>
      <c r="R1253" s="1097">
        <v>236407</v>
      </c>
      <c r="S1253" s="1097">
        <v>378251</v>
      </c>
      <c r="T1253" s="1097">
        <v>264219</v>
      </c>
      <c r="U1253" s="1097">
        <v>422751</v>
      </c>
    </row>
    <row r="1254" spans="1:21" ht="22.5" customHeight="1">
      <c r="A1254" s="1092">
        <v>8</v>
      </c>
      <c r="B1254" s="1093" t="s">
        <v>531</v>
      </c>
      <c r="C1254" s="1094" t="s">
        <v>535</v>
      </c>
      <c r="D1254" s="1094" t="s">
        <v>690</v>
      </c>
      <c r="E1254" s="1095" t="s">
        <v>539</v>
      </c>
      <c r="F1254">
        <v>1</v>
      </c>
      <c r="G1254" s="1096" t="s">
        <v>240</v>
      </c>
      <c r="H1254" s="1097">
        <v>78583</v>
      </c>
      <c r="I1254" s="1097">
        <v>137520</v>
      </c>
      <c r="J1254" s="1097">
        <v>103572</v>
      </c>
      <c r="K1254" s="1097">
        <v>181251</v>
      </c>
      <c r="L1254" s="1097">
        <v>124156</v>
      </c>
      <c r="M1254" s="1097">
        <v>217274</v>
      </c>
      <c r="N1254" s="1097">
        <v>149601</v>
      </c>
      <c r="O1254" s="1097">
        <v>261801</v>
      </c>
      <c r="P1254" s="1097">
        <v>176421</v>
      </c>
      <c r="Q1254" s="1097">
        <v>308737</v>
      </c>
      <c r="R1254" s="1097">
        <v>192871</v>
      </c>
      <c r="S1254" s="1097">
        <v>337524</v>
      </c>
      <c r="T1254" s="1097">
        <v>207561</v>
      </c>
      <c r="U1254" s="1097">
        <v>363232</v>
      </c>
    </row>
    <row r="1255" spans="1:21" ht="21.95" customHeight="1">
      <c r="A1255" s="1092">
        <v>8</v>
      </c>
      <c r="B1255" s="1093" t="s">
        <v>531</v>
      </c>
      <c r="C1255" s="1094" t="s">
        <v>535</v>
      </c>
      <c r="D1255" s="1094" t="s">
        <v>690</v>
      </c>
      <c r="E1255" s="1095" t="s">
        <v>539</v>
      </c>
      <c r="F1255">
        <v>2</v>
      </c>
      <c r="G1255" s="1096" t="s">
        <v>31</v>
      </c>
      <c r="H1255" s="1097">
        <v>74612</v>
      </c>
      <c r="I1255" s="1097">
        <v>130570</v>
      </c>
      <c r="J1255" s="1097">
        <v>98601</v>
      </c>
      <c r="K1255" s="1097">
        <v>172552</v>
      </c>
      <c r="L1255" s="1097">
        <v>118528</v>
      </c>
      <c r="M1255" s="1097">
        <v>207423</v>
      </c>
      <c r="N1255" s="1097">
        <v>143615</v>
      </c>
      <c r="O1255" s="1097">
        <v>251327</v>
      </c>
      <c r="P1255" s="1097">
        <v>170985</v>
      </c>
      <c r="Q1255" s="1097">
        <v>299224</v>
      </c>
      <c r="R1255" s="1097">
        <v>188607</v>
      </c>
      <c r="S1255" s="1097">
        <v>330062</v>
      </c>
      <c r="T1255" s="1097">
        <v>205161</v>
      </c>
      <c r="U1255" s="1097">
        <v>359031</v>
      </c>
    </row>
    <row r="1256" spans="1:21" ht="21.95" customHeight="1">
      <c r="A1256" s="1092">
        <v>8</v>
      </c>
      <c r="B1256" s="1093" t="s">
        <v>531</v>
      </c>
      <c r="C1256" s="1094" t="s">
        <v>535</v>
      </c>
      <c r="D1256" s="1094" t="s">
        <v>690</v>
      </c>
      <c r="E1256" s="1095" t="s">
        <v>539</v>
      </c>
      <c r="F1256">
        <v>3</v>
      </c>
      <c r="G1256" s="1096" t="s">
        <v>58</v>
      </c>
      <c r="H1256" s="1097">
        <v>60853</v>
      </c>
      <c r="I1256" s="1097">
        <v>106492</v>
      </c>
      <c r="J1256" s="1097">
        <v>84012</v>
      </c>
      <c r="K1256" s="1097">
        <v>147021</v>
      </c>
      <c r="L1256" s="1097">
        <v>106492</v>
      </c>
      <c r="M1256" s="1097">
        <v>186361</v>
      </c>
      <c r="N1256" s="1097">
        <v>138948</v>
      </c>
      <c r="O1256" s="1097">
        <v>243159</v>
      </c>
      <c r="P1256" s="1097">
        <v>173187</v>
      </c>
      <c r="Q1256" s="1097">
        <v>303077</v>
      </c>
      <c r="R1256" s="1097">
        <v>194900</v>
      </c>
      <c r="S1256" s="1097">
        <v>341075</v>
      </c>
      <c r="T1256" s="1097">
        <v>216293</v>
      </c>
      <c r="U1256" s="1097">
        <v>378512</v>
      </c>
    </row>
    <row r="1257" spans="1:21" ht="21.95" customHeight="1">
      <c r="A1257" s="1092">
        <v>8</v>
      </c>
      <c r="B1257" s="1093" t="s">
        <v>531</v>
      </c>
      <c r="C1257" s="1094" t="s">
        <v>535</v>
      </c>
      <c r="D1257" s="1094" t="s">
        <v>690</v>
      </c>
      <c r="E1257" s="1095" t="s">
        <v>539</v>
      </c>
      <c r="F1257">
        <v>4</v>
      </c>
      <c r="G1257" s="1096" t="s">
        <v>33</v>
      </c>
      <c r="H1257" s="1097">
        <v>70685</v>
      </c>
      <c r="I1257" s="1097">
        <v>113095</v>
      </c>
      <c r="J1257" s="1097">
        <v>98959</v>
      </c>
      <c r="K1257" s="1097">
        <v>158334</v>
      </c>
      <c r="L1257" s="1097">
        <v>127232</v>
      </c>
      <c r="M1257" s="1097">
        <v>203572</v>
      </c>
      <c r="N1257" s="1097">
        <v>169643</v>
      </c>
      <c r="O1257" s="1097">
        <v>271429</v>
      </c>
      <c r="P1257" s="1097">
        <v>212054</v>
      </c>
      <c r="Q1257" s="1097">
        <v>339286</v>
      </c>
      <c r="R1257" s="1097">
        <v>240328</v>
      </c>
      <c r="S1257" s="1097">
        <v>384524</v>
      </c>
      <c r="T1257" s="1097">
        <v>268602</v>
      </c>
      <c r="U1257" s="1097">
        <v>429763</v>
      </c>
    </row>
    <row r="1258" spans="1:21" ht="22.5" customHeight="1">
      <c r="A1258" s="1092">
        <v>8</v>
      </c>
      <c r="B1258" s="1093" t="s">
        <v>531</v>
      </c>
      <c r="C1258" s="1094" t="s">
        <v>540</v>
      </c>
      <c r="D1258" s="1094" t="s">
        <v>691</v>
      </c>
      <c r="E1258" s="1095" t="s">
        <v>541</v>
      </c>
      <c r="F1258">
        <v>1</v>
      </c>
      <c r="G1258" s="1096" t="s">
        <v>240</v>
      </c>
      <c r="H1258" s="1097">
        <v>76703</v>
      </c>
      <c r="I1258" s="1097">
        <v>134229</v>
      </c>
      <c r="J1258" s="1097">
        <v>101351</v>
      </c>
      <c r="K1258" s="1097">
        <v>177365</v>
      </c>
      <c r="L1258" s="1097">
        <v>121905</v>
      </c>
      <c r="M1258" s="1097">
        <v>213333</v>
      </c>
      <c r="N1258" s="1097">
        <v>147593</v>
      </c>
      <c r="O1258" s="1097">
        <v>258288</v>
      </c>
      <c r="P1258" s="1097">
        <v>174199</v>
      </c>
      <c r="Q1258" s="1097">
        <v>304848</v>
      </c>
      <c r="R1258" s="1097">
        <v>190476</v>
      </c>
      <c r="S1258" s="1097">
        <v>333332</v>
      </c>
      <c r="T1258" s="1097">
        <v>205031</v>
      </c>
      <c r="U1258" s="1097">
        <v>358804</v>
      </c>
    </row>
    <row r="1259" spans="1:21" ht="21.95" customHeight="1">
      <c r="A1259" s="1092">
        <v>8</v>
      </c>
      <c r="B1259" s="1093" t="s">
        <v>531</v>
      </c>
      <c r="C1259" s="1094" t="s">
        <v>540</v>
      </c>
      <c r="D1259" s="1094" t="s">
        <v>691</v>
      </c>
      <c r="E1259" s="1095" t="s">
        <v>541</v>
      </c>
      <c r="F1259">
        <v>2</v>
      </c>
      <c r="G1259" s="1096" t="s">
        <v>31</v>
      </c>
      <c r="H1259" s="1097">
        <v>72480</v>
      </c>
      <c r="I1259" s="1097">
        <v>126841</v>
      </c>
      <c r="J1259" s="1097">
        <v>96067</v>
      </c>
      <c r="K1259" s="1097">
        <v>168117</v>
      </c>
      <c r="L1259" s="1097">
        <v>115920</v>
      </c>
      <c r="M1259" s="1097">
        <v>202861</v>
      </c>
      <c r="N1259" s="1097">
        <v>141230</v>
      </c>
      <c r="O1259" s="1097">
        <v>247152</v>
      </c>
      <c r="P1259" s="1097">
        <v>168420</v>
      </c>
      <c r="Q1259" s="1097">
        <v>294735</v>
      </c>
      <c r="R1259" s="1097">
        <v>185942</v>
      </c>
      <c r="S1259" s="1097">
        <v>325399</v>
      </c>
      <c r="T1259" s="1097">
        <v>202479</v>
      </c>
      <c r="U1259" s="1097">
        <v>354338</v>
      </c>
    </row>
    <row r="1260" spans="1:21" ht="21.95" customHeight="1">
      <c r="A1260" s="1092">
        <v>8</v>
      </c>
      <c r="B1260" s="1093" t="s">
        <v>531</v>
      </c>
      <c r="C1260" s="1094" t="s">
        <v>540</v>
      </c>
      <c r="D1260" s="1094" t="s">
        <v>691</v>
      </c>
      <c r="E1260" s="1095" t="s">
        <v>541</v>
      </c>
      <c r="F1260">
        <v>3</v>
      </c>
      <c r="G1260" s="1096" t="s">
        <v>58</v>
      </c>
      <c r="H1260" s="1097">
        <v>58569</v>
      </c>
      <c r="I1260" s="1097">
        <v>102496</v>
      </c>
      <c r="J1260" s="1097">
        <v>80740</v>
      </c>
      <c r="K1260" s="1097">
        <v>141296</v>
      </c>
      <c r="L1260" s="1097">
        <v>102189</v>
      </c>
      <c r="M1260" s="1097">
        <v>178831</v>
      </c>
      <c r="N1260" s="1097">
        <v>133019</v>
      </c>
      <c r="O1260" s="1097">
        <v>232783</v>
      </c>
      <c r="P1260" s="1097">
        <v>165744</v>
      </c>
      <c r="Q1260" s="1097">
        <v>290052</v>
      </c>
      <c r="R1260" s="1097">
        <v>186378</v>
      </c>
      <c r="S1260" s="1097">
        <v>326161</v>
      </c>
      <c r="T1260" s="1097">
        <v>206671</v>
      </c>
      <c r="U1260" s="1097">
        <v>361674</v>
      </c>
    </row>
    <row r="1261" spans="1:21" ht="21.95" customHeight="1">
      <c r="A1261" s="1092">
        <v>8</v>
      </c>
      <c r="B1261" s="1093" t="s">
        <v>531</v>
      </c>
      <c r="C1261" s="1094" t="s">
        <v>540</v>
      </c>
      <c r="D1261" s="1094" t="s">
        <v>691</v>
      </c>
      <c r="E1261" s="1095" t="s">
        <v>541</v>
      </c>
      <c r="F1261">
        <v>4</v>
      </c>
      <c r="G1261" s="1096" t="s">
        <v>33</v>
      </c>
      <c r="H1261" s="1097">
        <v>69432</v>
      </c>
      <c r="I1261" s="1097">
        <v>111092</v>
      </c>
      <c r="J1261" s="1097">
        <v>97205</v>
      </c>
      <c r="K1261" s="1097">
        <v>155528</v>
      </c>
      <c r="L1261" s="1097">
        <v>124978</v>
      </c>
      <c r="M1261" s="1097">
        <v>199965</v>
      </c>
      <c r="N1261" s="1097">
        <v>166637</v>
      </c>
      <c r="O1261" s="1097">
        <v>266620</v>
      </c>
      <c r="P1261" s="1097">
        <v>208297</v>
      </c>
      <c r="Q1261" s="1097">
        <v>333275</v>
      </c>
      <c r="R1261" s="1097">
        <v>236070</v>
      </c>
      <c r="S1261" s="1097">
        <v>377711</v>
      </c>
      <c r="T1261" s="1097">
        <v>263843</v>
      </c>
      <c r="U1261" s="1097">
        <v>422148</v>
      </c>
    </row>
    <row r="1262" spans="1:21" ht="22.5" customHeight="1">
      <c r="A1262" s="1092">
        <v>8</v>
      </c>
      <c r="B1262" s="1093" t="s">
        <v>531</v>
      </c>
      <c r="C1262" s="1094" t="s">
        <v>540</v>
      </c>
      <c r="D1262" s="1094" t="s">
        <v>691</v>
      </c>
      <c r="E1262" s="1095" t="s">
        <v>542</v>
      </c>
      <c r="F1262">
        <v>1</v>
      </c>
      <c r="G1262" s="1096" t="s">
        <v>240</v>
      </c>
      <c r="H1262" s="1097">
        <v>75292</v>
      </c>
      <c r="I1262" s="1097">
        <v>131762</v>
      </c>
      <c r="J1262" s="1097">
        <v>99546</v>
      </c>
      <c r="K1262" s="1097">
        <v>174205</v>
      </c>
      <c r="L1262" s="1097">
        <v>119825</v>
      </c>
      <c r="M1262" s="1097">
        <v>209694</v>
      </c>
      <c r="N1262" s="1097">
        <v>145232</v>
      </c>
      <c r="O1262" s="1097">
        <v>254156</v>
      </c>
      <c r="P1262" s="1097">
        <v>171445</v>
      </c>
      <c r="Q1262" s="1097">
        <v>300028</v>
      </c>
      <c r="R1262" s="1097">
        <v>187472</v>
      </c>
      <c r="S1262" s="1097">
        <v>328075</v>
      </c>
      <c r="T1262" s="1097">
        <v>201808</v>
      </c>
      <c r="U1262" s="1097">
        <v>353164</v>
      </c>
    </row>
    <row r="1263" spans="1:21" ht="21.95" customHeight="1">
      <c r="A1263" s="1092">
        <v>8</v>
      </c>
      <c r="B1263" s="1093" t="s">
        <v>531</v>
      </c>
      <c r="C1263" s="1094" t="s">
        <v>540</v>
      </c>
      <c r="D1263" s="1094" t="s">
        <v>691</v>
      </c>
      <c r="E1263" s="1095" t="s">
        <v>542</v>
      </c>
      <c r="F1263">
        <v>2</v>
      </c>
      <c r="G1263" s="1096" t="s">
        <v>31</v>
      </c>
      <c r="H1263" s="1097">
        <v>71070</v>
      </c>
      <c r="I1263" s="1097">
        <v>124373</v>
      </c>
      <c r="J1263" s="1097">
        <v>94261</v>
      </c>
      <c r="K1263" s="1097">
        <v>164957</v>
      </c>
      <c r="L1263" s="1097">
        <v>113840</v>
      </c>
      <c r="M1263" s="1097">
        <v>199221</v>
      </c>
      <c r="N1263" s="1097">
        <v>138869</v>
      </c>
      <c r="O1263" s="1097">
        <v>243021</v>
      </c>
      <c r="P1263" s="1097">
        <v>165666</v>
      </c>
      <c r="Q1263" s="1097">
        <v>289915</v>
      </c>
      <c r="R1263" s="1097">
        <v>182938</v>
      </c>
      <c r="S1263" s="1097">
        <v>320142</v>
      </c>
      <c r="T1263" s="1097">
        <v>199256</v>
      </c>
      <c r="U1263" s="1097">
        <v>348698</v>
      </c>
    </row>
    <row r="1264" spans="1:21" ht="21.95" customHeight="1">
      <c r="A1264" s="1092">
        <v>8</v>
      </c>
      <c r="B1264" s="1093" t="s">
        <v>531</v>
      </c>
      <c r="C1264" s="1094" t="s">
        <v>540</v>
      </c>
      <c r="D1264" s="1094" t="s">
        <v>691</v>
      </c>
      <c r="E1264" s="1095" t="s">
        <v>542</v>
      </c>
      <c r="F1264">
        <v>3</v>
      </c>
      <c r="G1264" s="1096" t="s">
        <v>58</v>
      </c>
      <c r="H1264" s="1097">
        <v>57306</v>
      </c>
      <c r="I1264" s="1097">
        <v>100286</v>
      </c>
      <c r="J1264" s="1097">
        <v>78973</v>
      </c>
      <c r="K1264" s="1097">
        <v>138202</v>
      </c>
      <c r="L1264" s="1097">
        <v>99916</v>
      </c>
      <c r="M1264" s="1097">
        <v>174854</v>
      </c>
      <c r="N1264" s="1097">
        <v>129988</v>
      </c>
      <c r="O1264" s="1097">
        <v>227479</v>
      </c>
      <c r="P1264" s="1097">
        <v>161956</v>
      </c>
      <c r="Q1264" s="1097">
        <v>283423</v>
      </c>
      <c r="R1264" s="1097">
        <v>182085</v>
      </c>
      <c r="S1264" s="1097">
        <v>318648</v>
      </c>
      <c r="T1264" s="1097">
        <v>201873</v>
      </c>
      <c r="U1264" s="1097">
        <v>353277</v>
      </c>
    </row>
    <row r="1265" spans="1:21" ht="21.95" customHeight="1">
      <c r="A1265" s="1092">
        <v>8</v>
      </c>
      <c r="B1265" s="1093" t="s">
        <v>531</v>
      </c>
      <c r="C1265" s="1094" t="s">
        <v>540</v>
      </c>
      <c r="D1265" s="1094" t="s">
        <v>691</v>
      </c>
      <c r="E1265" s="1095" t="s">
        <v>542</v>
      </c>
      <c r="F1265">
        <v>4</v>
      </c>
      <c r="G1265" s="1096" t="s">
        <v>33</v>
      </c>
      <c r="H1265" s="1097">
        <v>68254</v>
      </c>
      <c r="I1265" s="1097">
        <v>109207</v>
      </c>
      <c r="J1265" s="1097">
        <v>95556</v>
      </c>
      <c r="K1265" s="1097">
        <v>152889</v>
      </c>
      <c r="L1265" s="1097">
        <v>122858</v>
      </c>
      <c r="M1265" s="1097">
        <v>196572</v>
      </c>
      <c r="N1265" s="1097">
        <v>163810</v>
      </c>
      <c r="O1265" s="1097">
        <v>262096</v>
      </c>
      <c r="P1265" s="1097">
        <v>204763</v>
      </c>
      <c r="Q1265" s="1097">
        <v>327620</v>
      </c>
      <c r="R1265" s="1097">
        <v>232064</v>
      </c>
      <c r="S1265" s="1097">
        <v>371303</v>
      </c>
      <c r="T1265" s="1097">
        <v>259366</v>
      </c>
      <c r="U1265" s="1097">
        <v>414986</v>
      </c>
    </row>
    <row r="1266" spans="1:21" ht="22.5" customHeight="1">
      <c r="A1266" s="1092">
        <v>8</v>
      </c>
      <c r="B1266" s="1093" t="s">
        <v>531</v>
      </c>
      <c r="C1266" s="1094" t="s">
        <v>540</v>
      </c>
      <c r="D1266" s="1094" t="s">
        <v>691</v>
      </c>
      <c r="E1266" s="1095" t="s">
        <v>543</v>
      </c>
      <c r="F1266">
        <v>1</v>
      </c>
      <c r="G1266" s="1096" t="s">
        <v>240</v>
      </c>
      <c r="H1266" s="1097">
        <v>75997</v>
      </c>
      <c r="I1266" s="1097">
        <v>132995</v>
      </c>
      <c r="J1266" s="1097">
        <v>100355</v>
      </c>
      <c r="K1266" s="1097">
        <v>175621</v>
      </c>
      <c r="L1266" s="1097">
        <v>120604</v>
      </c>
      <c r="M1266" s="1097">
        <v>211057</v>
      </c>
      <c r="N1266" s="1097">
        <v>145842</v>
      </c>
      <c r="O1266" s="1097">
        <v>255224</v>
      </c>
      <c r="P1266" s="1097">
        <v>172097</v>
      </c>
      <c r="Q1266" s="1097">
        <v>301170</v>
      </c>
      <c r="R1266" s="1097">
        <v>188169</v>
      </c>
      <c r="S1266" s="1097">
        <v>329295</v>
      </c>
      <c r="T1266" s="1097">
        <v>202536</v>
      </c>
      <c r="U1266" s="1097">
        <v>354438</v>
      </c>
    </row>
    <row r="1267" spans="1:21" ht="21.95" customHeight="1">
      <c r="A1267" s="1092">
        <v>8</v>
      </c>
      <c r="B1267" s="1093" t="s">
        <v>531</v>
      </c>
      <c r="C1267" s="1094" t="s">
        <v>540</v>
      </c>
      <c r="D1267" s="1094" t="s">
        <v>691</v>
      </c>
      <c r="E1267" s="1095" t="s">
        <v>543</v>
      </c>
      <c r="F1267">
        <v>2</v>
      </c>
      <c r="G1267" s="1096" t="s">
        <v>31</v>
      </c>
      <c r="H1267" s="1097">
        <v>71901</v>
      </c>
      <c r="I1267" s="1097">
        <v>125826</v>
      </c>
      <c r="J1267" s="1097">
        <v>95228</v>
      </c>
      <c r="K1267" s="1097">
        <v>166648</v>
      </c>
      <c r="L1267" s="1097">
        <v>114797</v>
      </c>
      <c r="M1267" s="1097">
        <v>200895</v>
      </c>
      <c r="N1267" s="1097">
        <v>139668</v>
      </c>
      <c r="O1267" s="1097">
        <v>244420</v>
      </c>
      <c r="P1267" s="1097">
        <v>166490</v>
      </c>
      <c r="Q1267" s="1097">
        <v>291357</v>
      </c>
      <c r="R1267" s="1097">
        <v>183770</v>
      </c>
      <c r="S1267" s="1097">
        <v>321598</v>
      </c>
      <c r="T1267" s="1097">
        <v>200060</v>
      </c>
      <c r="U1267" s="1097">
        <v>350105</v>
      </c>
    </row>
    <row r="1268" spans="1:21" ht="21.95" customHeight="1">
      <c r="A1268" s="1092">
        <v>8</v>
      </c>
      <c r="B1268" s="1093" t="s">
        <v>531</v>
      </c>
      <c r="C1268" s="1094" t="s">
        <v>540</v>
      </c>
      <c r="D1268" s="1094" t="s">
        <v>691</v>
      </c>
      <c r="E1268" s="1095" t="s">
        <v>543</v>
      </c>
      <c r="F1268">
        <v>3</v>
      </c>
      <c r="G1268" s="1096" t="s">
        <v>58</v>
      </c>
      <c r="H1268" s="1097">
        <v>58238</v>
      </c>
      <c r="I1268" s="1097">
        <v>101916</v>
      </c>
      <c r="J1268" s="1097">
        <v>80314</v>
      </c>
      <c r="K1268" s="1097">
        <v>140549</v>
      </c>
      <c r="L1268" s="1097">
        <v>101689</v>
      </c>
      <c r="M1268" s="1097">
        <v>177956</v>
      </c>
      <c r="N1268" s="1097">
        <v>132448</v>
      </c>
      <c r="O1268" s="1097">
        <v>231784</v>
      </c>
      <c r="P1268" s="1097">
        <v>165046</v>
      </c>
      <c r="Q1268" s="1097">
        <v>288831</v>
      </c>
      <c r="R1268" s="1097">
        <v>185631</v>
      </c>
      <c r="S1268" s="1097">
        <v>324853</v>
      </c>
      <c r="T1268" s="1097">
        <v>205884</v>
      </c>
      <c r="U1268" s="1097">
        <v>360297</v>
      </c>
    </row>
    <row r="1269" spans="1:21" ht="21.95" customHeight="1">
      <c r="A1269" s="1092">
        <v>8</v>
      </c>
      <c r="B1269" s="1093" t="s">
        <v>531</v>
      </c>
      <c r="C1269" s="1094" t="s">
        <v>540</v>
      </c>
      <c r="D1269" s="1094" t="s">
        <v>691</v>
      </c>
      <c r="E1269" s="1095" t="s">
        <v>543</v>
      </c>
      <c r="F1269">
        <v>4</v>
      </c>
      <c r="G1269" s="1096" t="s">
        <v>33</v>
      </c>
      <c r="H1269" s="1097">
        <v>68684</v>
      </c>
      <c r="I1269" s="1097">
        <v>109894</v>
      </c>
      <c r="J1269" s="1097">
        <v>96158</v>
      </c>
      <c r="K1269" s="1097">
        <v>153852</v>
      </c>
      <c r="L1269" s="1097">
        <v>123631</v>
      </c>
      <c r="M1269" s="1097">
        <v>197810</v>
      </c>
      <c r="N1269" s="1097">
        <v>164842</v>
      </c>
      <c r="O1269" s="1097">
        <v>263747</v>
      </c>
      <c r="P1269" s="1097">
        <v>206052</v>
      </c>
      <c r="Q1269" s="1097">
        <v>329683</v>
      </c>
      <c r="R1269" s="1097">
        <v>233526</v>
      </c>
      <c r="S1269" s="1097">
        <v>373641</v>
      </c>
      <c r="T1269" s="1097">
        <v>260999</v>
      </c>
      <c r="U1269" s="1097">
        <v>417599</v>
      </c>
    </row>
    <row r="1270" spans="1:21" ht="22.5" customHeight="1">
      <c r="A1270" s="1092">
        <v>8</v>
      </c>
      <c r="B1270" s="1093" t="s">
        <v>531</v>
      </c>
      <c r="C1270" s="1094" t="s">
        <v>544</v>
      </c>
      <c r="D1270" s="1094" t="s">
        <v>700</v>
      </c>
      <c r="E1270" s="1095" t="s">
        <v>545</v>
      </c>
      <c r="F1270">
        <v>1</v>
      </c>
      <c r="G1270" s="1096" t="s">
        <v>240</v>
      </c>
      <c r="H1270" s="1097">
        <v>72707</v>
      </c>
      <c r="I1270" s="1097">
        <v>127237</v>
      </c>
      <c r="J1270" s="1097">
        <v>95955</v>
      </c>
      <c r="K1270" s="1097">
        <v>167921</v>
      </c>
      <c r="L1270" s="1097">
        <v>115229</v>
      </c>
      <c r="M1270" s="1097">
        <v>201651</v>
      </c>
      <c r="N1270" s="1097">
        <v>139194</v>
      </c>
      <c r="O1270" s="1097">
        <v>243589</v>
      </c>
      <c r="P1270" s="1097">
        <v>164221</v>
      </c>
      <c r="Q1270" s="1097">
        <v>287386</v>
      </c>
      <c r="R1270" s="1097">
        <v>179550</v>
      </c>
      <c r="S1270" s="1097">
        <v>314212</v>
      </c>
      <c r="T1270" s="1097">
        <v>193249</v>
      </c>
      <c r="U1270" s="1097">
        <v>338186</v>
      </c>
    </row>
    <row r="1271" spans="1:21" ht="21.95" customHeight="1">
      <c r="A1271" s="1092">
        <v>8</v>
      </c>
      <c r="B1271" s="1093" t="s">
        <v>531</v>
      </c>
      <c r="C1271" s="1094" t="s">
        <v>544</v>
      </c>
      <c r="D1271" s="1094" t="s">
        <v>700</v>
      </c>
      <c r="E1271" s="1095" t="s">
        <v>545</v>
      </c>
      <c r="F1271">
        <v>2</v>
      </c>
      <c r="G1271" s="1096" t="s">
        <v>31</v>
      </c>
      <c r="H1271" s="1097">
        <v>68861</v>
      </c>
      <c r="I1271" s="1097">
        <v>120507</v>
      </c>
      <c r="J1271" s="1097">
        <v>91142</v>
      </c>
      <c r="K1271" s="1097">
        <v>159498</v>
      </c>
      <c r="L1271" s="1097">
        <v>109778</v>
      </c>
      <c r="M1271" s="1097">
        <v>192112</v>
      </c>
      <c r="N1271" s="1097">
        <v>133398</v>
      </c>
      <c r="O1271" s="1097">
        <v>233446</v>
      </c>
      <c r="P1271" s="1097">
        <v>158957</v>
      </c>
      <c r="Q1271" s="1097">
        <v>278174</v>
      </c>
      <c r="R1271" s="1097">
        <v>175421</v>
      </c>
      <c r="S1271" s="1097">
        <v>306986</v>
      </c>
      <c r="T1271" s="1097">
        <v>190924</v>
      </c>
      <c r="U1271" s="1097">
        <v>334118</v>
      </c>
    </row>
    <row r="1272" spans="1:21" ht="21.95" customHeight="1">
      <c r="A1272" s="1092">
        <v>8</v>
      </c>
      <c r="B1272" s="1093" t="s">
        <v>531</v>
      </c>
      <c r="C1272" s="1094" t="s">
        <v>544</v>
      </c>
      <c r="D1272" s="1094" t="s">
        <v>700</v>
      </c>
      <c r="E1272" s="1095" t="s">
        <v>545</v>
      </c>
      <c r="F1272">
        <v>3</v>
      </c>
      <c r="G1272" s="1096" t="s">
        <v>58</v>
      </c>
      <c r="H1272" s="1097">
        <v>55892</v>
      </c>
      <c r="I1272" s="1097">
        <v>97811</v>
      </c>
      <c r="J1272" s="1097">
        <v>77104</v>
      </c>
      <c r="K1272" s="1097">
        <v>134933</v>
      </c>
      <c r="L1272" s="1097">
        <v>97659</v>
      </c>
      <c r="M1272" s="1097">
        <v>170903</v>
      </c>
      <c r="N1272" s="1097">
        <v>127266</v>
      </c>
      <c r="O1272" s="1097">
        <v>222716</v>
      </c>
      <c r="P1272" s="1097">
        <v>158600</v>
      </c>
      <c r="Q1272" s="1097">
        <v>277551</v>
      </c>
      <c r="R1272" s="1097">
        <v>178412</v>
      </c>
      <c r="S1272" s="1097">
        <v>312222</v>
      </c>
      <c r="T1272" s="1097">
        <v>197914</v>
      </c>
      <c r="U1272" s="1097">
        <v>346349</v>
      </c>
    </row>
    <row r="1273" spans="1:21" ht="21.95" customHeight="1">
      <c r="A1273" s="1092">
        <v>8</v>
      </c>
      <c r="B1273" s="1093" t="s">
        <v>531</v>
      </c>
      <c r="C1273" s="1094" t="s">
        <v>544</v>
      </c>
      <c r="D1273" s="1094" t="s">
        <v>700</v>
      </c>
      <c r="E1273" s="1095" t="s">
        <v>545</v>
      </c>
      <c r="F1273">
        <v>4</v>
      </c>
      <c r="G1273" s="1096" t="s">
        <v>33</v>
      </c>
      <c r="H1273" s="1097">
        <v>65617</v>
      </c>
      <c r="I1273" s="1097">
        <v>104987</v>
      </c>
      <c r="J1273" s="1097">
        <v>91864</v>
      </c>
      <c r="K1273" s="1097">
        <v>146982</v>
      </c>
      <c r="L1273" s="1097">
        <v>118110</v>
      </c>
      <c r="M1273" s="1097">
        <v>188977</v>
      </c>
      <c r="N1273" s="1097">
        <v>157481</v>
      </c>
      <c r="O1273" s="1097">
        <v>251969</v>
      </c>
      <c r="P1273" s="1097">
        <v>196851</v>
      </c>
      <c r="Q1273" s="1097">
        <v>314961</v>
      </c>
      <c r="R1273" s="1097">
        <v>223097</v>
      </c>
      <c r="S1273" s="1097">
        <v>356956</v>
      </c>
      <c r="T1273" s="1097">
        <v>249344</v>
      </c>
      <c r="U1273" s="1097">
        <v>398951</v>
      </c>
    </row>
    <row r="1274" spans="1:21" ht="22.5" customHeight="1">
      <c r="A1274" s="1092">
        <v>8</v>
      </c>
      <c r="B1274" s="1093" t="s">
        <v>531</v>
      </c>
      <c r="C1274" s="1094" t="s">
        <v>544</v>
      </c>
      <c r="D1274" s="1094" t="s">
        <v>700</v>
      </c>
      <c r="E1274" s="1095" t="s">
        <v>546</v>
      </c>
      <c r="F1274">
        <v>1</v>
      </c>
      <c r="G1274" s="1096" t="s">
        <v>240</v>
      </c>
      <c r="H1274" s="1097">
        <v>72707</v>
      </c>
      <c r="I1274" s="1097">
        <v>127237</v>
      </c>
      <c r="J1274" s="1097">
        <v>95955</v>
      </c>
      <c r="K1274" s="1097">
        <v>167921</v>
      </c>
      <c r="L1274" s="1097">
        <v>115229</v>
      </c>
      <c r="M1274" s="1097">
        <v>201651</v>
      </c>
      <c r="N1274" s="1097">
        <v>139194</v>
      </c>
      <c r="O1274" s="1097">
        <v>243589</v>
      </c>
      <c r="P1274" s="1097">
        <v>164221</v>
      </c>
      <c r="Q1274" s="1097">
        <v>287386</v>
      </c>
      <c r="R1274" s="1097">
        <v>179550</v>
      </c>
      <c r="S1274" s="1097">
        <v>314212</v>
      </c>
      <c r="T1274" s="1097">
        <v>193249</v>
      </c>
      <c r="U1274" s="1097">
        <v>338186</v>
      </c>
    </row>
    <row r="1275" spans="1:21" ht="21.95" customHeight="1">
      <c r="A1275" s="1092">
        <v>8</v>
      </c>
      <c r="B1275" s="1093" t="s">
        <v>531</v>
      </c>
      <c r="C1275" s="1094" t="s">
        <v>544</v>
      </c>
      <c r="D1275" s="1094" t="s">
        <v>700</v>
      </c>
      <c r="E1275" s="1095" t="s">
        <v>546</v>
      </c>
      <c r="F1275">
        <v>2</v>
      </c>
      <c r="G1275" s="1096" t="s">
        <v>31</v>
      </c>
      <c r="H1275" s="1097">
        <v>68861</v>
      </c>
      <c r="I1275" s="1097">
        <v>120507</v>
      </c>
      <c r="J1275" s="1097">
        <v>91142</v>
      </c>
      <c r="K1275" s="1097">
        <v>159498</v>
      </c>
      <c r="L1275" s="1097">
        <v>109778</v>
      </c>
      <c r="M1275" s="1097">
        <v>192112</v>
      </c>
      <c r="N1275" s="1097">
        <v>133398</v>
      </c>
      <c r="O1275" s="1097">
        <v>233446</v>
      </c>
      <c r="P1275" s="1097">
        <v>158957</v>
      </c>
      <c r="Q1275" s="1097">
        <v>278174</v>
      </c>
      <c r="R1275" s="1097">
        <v>175421</v>
      </c>
      <c r="S1275" s="1097">
        <v>306986</v>
      </c>
      <c r="T1275" s="1097">
        <v>190924</v>
      </c>
      <c r="U1275" s="1097">
        <v>334118</v>
      </c>
    </row>
    <row r="1276" spans="1:21" ht="21.95" customHeight="1">
      <c r="A1276" s="1092">
        <v>8</v>
      </c>
      <c r="B1276" s="1093" t="s">
        <v>531</v>
      </c>
      <c r="C1276" s="1094" t="s">
        <v>544</v>
      </c>
      <c r="D1276" s="1094" t="s">
        <v>700</v>
      </c>
      <c r="E1276" s="1095" t="s">
        <v>546</v>
      </c>
      <c r="F1276">
        <v>3</v>
      </c>
      <c r="G1276" s="1096" t="s">
        <v>58</v>
      </c>
      <c r="H1276" s="1097">
        <v>55892</v>
      </c>
      <c r="I1276" s="1097">
        <v>97811</v>
      </c>
      <c r="J1276" s="1097">
        <v>77104</v>
      </c>
      <c r="K1276" s="1097">
        <v>134933</v>
      </c>
      <c r="L1276" s="1097">
        <v>97659</v>
      </c>
      <c r="M1276" s="1097">
        <v>170903</v>
      </c>
      <c r="N1276" s="1097">
        <v>127266</v>
      </c>
      <c r="O1276" s="1097">
        <v>222716</v>
      </c>
      <c r="P1276" s="1097">
        <v>158600</v>
      </c>
      <c r="Q1276" s="1097">
        <v>277551</v>
      </c>
      <c r="R1276" s="1097">
        <v>178412</v>
      </c>
      <c r="S1276" s="1097">
        <v>312222</v>
      </c>
      <c r="T1276" s="1097">
        <v>197914</v>
      </c>
      <c r="U1276" s="1097">
        <v>346349</v>
      </c>
    </row>
    <row r="1277" spans="1:21" ht="21.95" customHeight="1">
      <c r="A1277" s="1092">
        <v>8</v>
      </c>
      <c r="B1277" s="1093" t="s">
        <v>531</v>
      </c>
      <c r="C1277" s="1094" t="s">
        <v>544</v>
      </c>
      <c r="D1277" s="1094" t="s">
        <v>700</v>
      </c>
      <c r="E1277" s="1095" t="s">
        <v>546</v>
      </c>
      <c r="F1277">
        <v>4</v>
      </c>
      <c r="G1277" s="1096" t="s">
        <v>33</v>
      </c>
      <c r="H1277" s="1097">
        <v>65617</v>
      </c>
      <c r="I1277" s="1097">
        <v>104987</v>
      </c>
      <c r="J1277" s="1097">
        <v>91864</v>
      </c>
      <c r="K1277" s="1097">
        <v>146982</v>
      </c>
      <c r="L1277" s="1097">
        <v>118110</v>
      </c>
      <c r="M1277" s="1097">
        <v>188977</v>
      </c>
      <c r="N1277" s="1097">
        <v>157481</v>
      </c>
      <c r="O1277" s="1097">
        <v>251969</v>
      </c>
      <c r="P1277" s="1097">
        <v>196851</v>
      </c>
      <c r="Q1277" s="1097">
        <v>314961</v>
      </c>
      <c r="R1277" s="1097">
        <v>223097</v>
      </c>
      <c r="S1277" s="1097">
        <v>356956</v>
      </c>
      <c r="T1277" s="1097">
        <v>249344</v>
      </c>
      <c r="U1277" s="1097">
        <v>398951</v>
      </c>
    </row>
    <row r="1278" spans="1:21" ht="22.5" customHeight="1">
      <c r="A1278" s="1092">
        <v>8</v>
      </c>
      <c r="B1278" s="1093" t="s">
        <v>531</v>
      </c>
      <c r="C1278" s="1094" t="s">
        <v>544</v>
      </c>
      <c r="D1278" s="1094" t="s">
        <v>700</v>
      </c>
      <c r="E1278" s="1095" t="s">
        <v>547</v>
      </c>
      <c r="F1278">
        <v>1</v>
      </c>
      <c r="G1278" s="1096" t="s">
        <v>240</v>
      </c>
      <c r="H1278" s="1097">
        <v>72942</v>
      </c>
      <c r="I1278" s="1097">
        <v>127648</v>
      </c>
      <c r="J1278" s="1097">
        <v>96350</v>
      </c>
      <c r="K1278" s="1097">
        <v>168612</v>
      </c>
      <c r="L1278" s="1097">
        <v>115837</v>
      </c>
      <c r="M1278" s="1097">
        <v>202714</v>
      </c>
      <c r="N1278" s="1097">
        <v>140157</v>
      </c>
      <c r="O1278" s="1097">
        <v>245275</v>
      </c>
      <c r="P1278" s="1097">
        <v>165405</v>
      </c>
      <c r="Q1278" s="1097">
        <v>289458</v>
      </c>
      <c r="R1278" s="1097">
        <v>180855</v>
      </c>
      <c r="S1278" s="1097">
        <v>316497</v>
      </c>
      <c r="T1278" s="1097">
        <v>194670</v>
      </c>
      <c r="U1278" s="1097">
        <v>340672</v>
      </c>
    </row>
    <row r="1279" spans="1:21" ht="21.95" customHeight="1">
      <c r="A1279" s="1092">
        <v>8</v>
      </c>
      <c r="B1279" s="1093" t="s">
        <v>531</v>
      </c>
      <c r="C1279" s="1094" t="s">
        <v>544</v>
      </c>
      <c r="D1279" s="1094" t="s">
        <v>700</v>
      </c>
      <c r="E1279" s="1095" t="s">
        <v>547</v>
      </c>
      <c r="F1279">
        <v>2</v>
      </c>
      <c r="G1279" s="1096" t="s">
        <v>31</v>
      </c>
      <c r="H1279" s="1097">
        <v>68971</v>
      </c>
      <c r="I1279" s="1097">
        <v>120699</v>
      </c>
      <c r="J1279" s="1097">
        <v>91379</v>
      </c>
      <c r="K1279" s="1097">
        <v>159913</v>
      </c>
      <c r="L1279" s="1097">
        <v>110208</v>
      </c>
      <c r="M1279" s="1097">
        <v>192864</v>
      </c>
      <c r="N1279" s="1097">
        <v>134172</v>
      </c>
      <c r="O1279" s="1097">
        <v>234801</v>
      </c>
      <c r="P1279" s="1097">
        <v>159969</v>
      </c>
      <c r="Q1279" s="1097">
        <v>279946</v>
      </c>
      <c r="R1279" s="1097">
        <v>176591</v>
      </c>
      <c r="S1279" s="1097">
        <v>309035</v>
      </c>
      <c r="T1279" s="1097">
        <v>192269</v>
      </c>
      <c r="U1279" s="1097">
        <v>336471</v>
      </c>
    </row>
    <row r="1280" spans="1:21" ht="21.95" customHeight="1">
      <c r="A1280" s="1092">
        <v>8</v>
      </c>
      <c r="B1280" s="1093" t="s">
        <v>531</v>
      </c>
      <c r="C1280" s="1094" t="s">
        <v>544</v>
      </c>
      <c r="D1280" s="1094" t="s">
        <v>700</v>
      </c>
      <c r="E1280" s="1095" t="s">
        <v>547</v>
      </c>
      <c r="F1280">
        <v>3</v>
      </c>
      <c r="G1280" s="1096" t="s">
        <v>58</v>
      </c>
      <c r="H1280" s="1097">
        <v>55802</v>
      </c>
      <c r="I1280" s="1097">
        <v>97654</v>
      </c>
      <c r="J1280" s="1097">
        <v>76941</v>
      </c>
      <c r="K1280" s="1097">
        <v>134648</v>
      </c>
      <c r="L1280" s="1097">
        <v>97401</v>
      </c>
      <c r="M1280" s="1097">
        <v>170452</v>
      </c>
      <c r="N1280" s="1097">
        <v>126827</v>
      </c>
      <c r="O1280" s="1097">
        <v>221947</v>
      </c>
      <c r="P1280" s="1097">
        <v>158036</v>
      </c>
      <c r="Q1280" s="1097">
        <v>276562</v>
      </c>
      <c r="R1280" s="1097">
        <v>177728</v>
      </c>
      <c r="S1280" s="1097">
        <v>311025</v>
      </c>
      <c r="T1280" s="1097">
        <v>197101</v>
      </c>
      <c r="U1280" s="1097">
        <v>344927</v>
      </c>
    </row>
    <row r="1281" spans="1:21" ht="21.95" customHeight="1">
      <c r="A1281" s="1092">
        <v>8</v>
      </c>
      <c r="B1281" s="1093" t="s">
        <v>531</v>
      </c>
      <c r="C1281" s="1094" t="s">
        <v>544</v>
      </c>
      <c r="D1281" s="1094" t="s">
        <v>700</v>
      </c>
      <c r="E1281" s="1095" t="s">
        <v>547</v>
      </c>
      <c r="F1281">
        <v>4</v>
      </c>
      <c r="G1281" s="1096" t="s">
        <v>33</v>
      </c>
      <c r="H1281" s="1097">
        <v>65972</v>
      </c>
      <c r="I1281" s="1097">
        <v>105556</v>
      </c>
      <c r="J1281" s="1097">
        <v>92361</v>
      </c>
      <c r="K1281" s="1097">
        <v>147778</v>
      </c>
      <c r="L1281" s="1097">
        <v>118750</v>
      </c>
      <c r="M1281" s="1097">
        <v>190001</v>
      </c>
      <c r="N1281" s="1097">
        <v>158334</v>
      </c>
      <c r="O1281" s="1097">
        <v>253334</v>
      </c>
      <c r="P1281" s="1097">
        <v>197917</v>
      </c>
      <c r="Q1281" s="1097">
        <v>316668</v>
      </c>
      <c r="R1281" s="1097">
        <v>224306</v>
      </c>
      <c r="S1281" s="1097">
        <v>358890</v>
      </c>
      <c r="T1281" s="1097">
        <v>250695</v>
      </c>
      <c r="U1281" s="1097">
        <v>401112</v>
      </c>
    </row>
    <row r="1282" spans="1:21" ht="22.5" customHeight="1">
      <c r="A1282" s="1092">
        <v>8</v>
      </c>
      <c r="B1282" s="1093" t="s">
        <v>531</v>
      </c>
      <c r="C1282" s="1094" t="s">
        <v>548</v>
      </c>
      <c r="D1282" s="1094" t="s">
        <v>1209</v>
      </c>
      <c r="E1282" s="1095" t="s">
        <v>549</v>
      </c>
      <c r="F1282">
        <v>1</v>
      </c>
      <c r="G1282" s="1096" t="s">
        <v>240</v>
      </c>
      <c r="H1282" s="1097">
        <v>70875</v>
      </c>
      <c r="I1282" s="1097">
        <v>124031</v>
      </c>
      <c r="J1282" s="1097">
        <v>93464</v>
      </c>
      <c r="K1282" s="1097">
        <v>163562</v>
      </c>
      <c r="L1282" s="1097">
        <v>112121</v>
      </c>
      <c r="M1282" s="1097">
        <v>196211</v>
      </c>
      <c r="N1282" s="1097">
        <v>135238</v>
      </c>
      <c r="O1282" s="1097">
        <v>236667</v>
      </c>
      <c r="P1282" s="1097">
        <v>159513</v>
      </c>
      <c r="Q1282" s="1097">
        <v>279147</v>
      </c>
      <c r="R1282" s="1097">
        <v>174393</v>
      </c>
      <c r="S1282" s="1097">
        <v>305188</v>
      </c>
      <c r="T1282" s="1097">
        <v>187685</v>
      </c>
      <c r="U1282" s="1097">
        <v>328449</v>
      </c>
    </row>
    <row r="1283" spans="1:21" ht="21.95" customHeight="1">
      <c r="A1283" s="1092">
        <v>8</v>
      </c>
      <c r="B1283" s="1093" t="s">
        <v>531</v>
      </c>
      <c r="C1283" s="1094" t="s">
        <v>548</v>
      </c>
      <c r="D1283" s="1094" t="s">
        <v>1209</v>
      </c>
      <c r="E1283" s="1095" t="s">
        <v>549</v>
      </c>
      <c r="F1283">
        <v>2</v>
      </c>
      <c r="G1283" s="1096" t="s">
        <v>31</v>
      </c>
      <c r="H1283" s="1097">
        <v>67224</v>
      </c>
      <c r="I1283" s="1097">
        <v>117643</v>
      </c>
      <c r="J1283" s="1097">
        <v>88895</v>
      </c>
      <c r="K1283" s="1097">
        <v>155566</v>
      </c>
      <c r="L1283" s="1097">
        <v>106947</v>
      </c>
      <c r="M1283" s="1097">
        <v>187157</v>
      </c>
      <c r="N1283" s="1097">
        <v>129737</v>
      </c>
      <c r="O1283" s="1097">
        <v>227039</v>
      </c>
      <c r="P1283" s="1097">
        <v>154516</v>
      </c>
      <c r="Q1283" s="1097">
        <v>270404</v>
      </c>
      <c r="R1283" s="1097">
        <v>170473</v>
      </c>
      <c r="S1283" s="1097">
        <v>298328</v>
      </c>
      <c r="T1283" s="1097">
        <v>185479</v>
      </c>
      <c r="U1283" s="1097">
        <v>324587</v>
      </c>
    </row>
    <row r="1284" spans="1:21" ht="21.95" customHeight="1">
      <c r="A1284" s="1092">
        <v>8</v>
      </c>
      <c r="B1284" s="1093" t="s">
        <v>531</v>
      </c>
      <c r="C1284" s="1094" t="s">
        <v>548</v>
      </c>
      <c r="D1284" s="1094" t="s">
        <v>1209</v>
      </c>
      <c r="E1284" s="1095" t="s">
        <v>549</v>
      </c>
      <c r="F1284">
        <v>3</v>
      </c>
      <c r="G1284" s="1096" t="s">
        <v>58</v>
      </c>
      <c r="H1284" s="1097">
        <v>54720</v>
      </c>
      <c r="I1284" s="1097">
        <v>95759</v>
      </c>
      <c r="J1284" s="1097">
        <v>75521</v>
      </c>
      <c r="K1284" s="1097">
        <v>132162</v>
      </c>
      <c r="L1284" s="1097">
        <v>95698</v>
      </c>
      <c r="M1284" s="1097">
        <v>167472</v>
      </c>
      <c r="N1284" s="1097">
        <v>124802</v>
      </c>
      <c r="O1284" s="1097">
        <v>218403</v>
      </c>
      <c r="P1284" s="1097">
        <v>155545</v>
      </c>
      <c r="Q1284" s="1097">
        <v>272203</v>
      </c>
      <c r="R1284" s="1097">
        <v>175017</v>
      </c>
      <c r="S1284" s="1097">
        <v>306279</v>
      </c>
      <c r="T1284" s="1097">
        <v>194194</v>
      </c>
      <c r="U1284" s="1097">
        <v>339840</v>
      </c>
    </row>
    <row r="1285" spans="1:21" ht="21.95" customHeight="1">
      <c r="A1285" s="1092">
        <v>8</v>
      </c>
      <c r="B1285" s="1093" t="s">
        <v>531</v>
      </c>
      <c r="C1285" s="1094" t="s">
        <v>548</v>
      </c>
      <c r="D1285" s="1094" t="s">
        <v>1209</v>
      </c>
      <c r="E1285" s="1095" t="s">
        <v>549</v>
      </c>
      <c r="F1285">
        <v>4</v>
      </c>
      <c r="G1285" s="1096" t="s">
        <v>33</v>
      </c>
      <c r="H1285" s="1097">
        <v>63838</v>
      </c>
      <c r="I1285" s="1097">
        <v>102141</v>
      </c>
      <c r="J1285" s="1097">
        <v>89374</v>
      </c>
      <c r="K1285" s="1097">
        <v>142998</v>
      </c>
      <c r="L1285" s="1097">
        <v>114909</v>
      </c>
      <c r="M1285" s="1097">
        <v>183854</v>
      </c>
      <c r="N1285" s="1097">
        <v>153212</v>
      </c>
      <c r="O1285" s="1097">
        <v>245139</v>
      </c>
      <c r="P1285" s="1097">
        <v>191515</v>
      </c>
      <c r="Q1285" s="1097">
        <v>306424</v>
      </c>
      <c r="R1285" s="1097">
        <v>217050</v>
      </c>
      <c r="S1285" s="1097">
        <v>347281</v>
      </c>
      <c r="T1285" s="1097">
        <v>242586</v>
      </c>
      <c r="U1285" s="1097">
        <v>388137</v>
      </c>
    </row>
    <row r="1286" spans="1:21" ht="22.5" customHeight="1">
      <c r="A1286" s="1092">
        <v>8</v>
      </c>
      <c r="B1286" s="1093" t="s">
        <v>531</v>
      </c>
      <c r="C1286" s="1094" t="s">
        <v>548</v>
      </c>
      <c r="D1286" s="1094" t="s">
        <v>1209</v>
      </c>
      <c r="E1286" s="1095" t="s">
        <v>550</v>
      </c>
      <c r="F1286">
        <v>1</v>
      </c>
      <c r="G1286" s="1096" t="s">
        <v>240</v>
      </c>
      <c r="H1286" s="1097">
        <v>72645</v>
      </c>
      <c r="I1286" s="1097">
        <v>127129</v>
      </c>
      <c r="J1286" s="1097">
        <v>95759</v>
      </c>
      <c r="K1286" s="1097">
        <v>167578</v>
      </c>
      <c r="L1286" s="1097">
        <v>114812</v>
      </c>
      <c r="M1286" s="1097">
        <v>200920</v>
      </c>
      <c r="N1286" s="1097">
        <v>138376</v>
      </c>
      <c r="O1286" s="1097">
        <v>242159</v>
      </c>
      <c r="P1286" s="1097">
        <v>163192</v>
      </c>
      <c r="Q1286" s="1097">
        <v>285586</v>
      </c>
      <c r="R1286" s="1097">
        <v>178410</v>
      </c>
      <c r="S1286" s="1097">
        <v>312218</v>
      </c>
      <c r="T1286" s="1097">
        <v>192001</v>
      </c>
      <c r="U1286" s="1097">
        <v>336003</v>
      </c>
    </row>
    <row r="1287" spans="1:21" ht="21.95" customHeight="1">
      <c r="A1287" s="1092">
        <v>8</v>
      </c>
      <c r="B1287" s="1093" t="s">
        <v>531</v>
      </c>
      <c r="C1287" s="1094" t="s">
        <v>548</v>
      </c>
      <c r="D1287" s="1094" t="s">
        <v>1209</v>
      </c>
      <c r="E1287" s="1095" t="s">
        <v>550</v>
      </c>
      <c r="F1287">
        <v>2</v>
      </c>
      <c r="G1287" s="1096" t="s">
        <v>31</v>
      </c>
      <c r="H1287" s="1097">
        <v>68956</v>
      </c>
      <c r="I1287" s="1097">
        <v>120673</v>
      </c>
      <c r="J1287" s="1097">
        <v>91142</v>
      </c>
      <c r="K1287" s="1097">
        <v>159499</v>
      </c>
      <c r="L1287" s="1097">
        <v>109583</v>
      </c>
      <c r="M1287" s="1097">
        <v>191771</v>
      </c>
      <c r="N1287" s="1097">
        <v>132817</v>
      </c>
      <c r="O1287" s="1097">
        <v>232430</v>
      </c>
      <c r="P1287" s="1097">
        <v>158143</v>
      </c>
      <c r="Q1287" s="1097">
        <v>276750</v>
      </c>
      <c r="R1287" s="1097">
        <v>174450</v>
      </c>
      <c r="S1287" s="1097">
        <v>305287</v>
      </c>
      <c r="T1287" s="1097">
        <v>189772</v>
      </c>
      <c r="U1287" s="1097">
        <v>332101</v>
      </c>
    </row>
    <row r="1288" spans="1:21" ht="21.95" customHeight="1">
      <c r="A1288" s="1092">
        <v>8</v>
      </c>
      <c r="B1288" s="1093" t="s">
        <v>531</v>
      </c>
      <c r="C1288" s="1094" t="s">
        <v>548</v>
      </c>
      <c r="D1288" s="1094" t="s">
        <v>1209</v>
      </c>
      <c r="E1288" s="1095" t="s">
        <v>550</v>
      </c>
      <c r="F1288">
        <v>3</v>
      </c>
      <c r="G1288" s="1096" t="s">
        <v>58</v>
      </c>
      <c r="H1288" s="1097">
        <v>56213</v>
      </c>
      <c r="I1288" s="1097">
        <v>98372</v>
      </c>
      <c r="J1288" s="1097">
        <v>77600</v>
      </c>
      <c r="K1288" s="1097">
        <v>135800</v>
      </c>
      <c r="L1288" s="1097">
        <v>98356</v>
      </c>
      <c r="M1288" s="1097">
        <v>172123</v>
      </c>
      <c r="N1288" s="1097">
        <v>128316</v>
      </c>
      <c r="O1288" s="1097">
        <v>224554</v>
      </c>
      <c r="P1288" s="1097">
        <v>159933</v>
      </c>
      <c r="Q1288" s="1097">
        <v>279883</v>
      </c>
      <c r="R1288" s="1097">
        <v>179977</v>
      </c>
      <c r="S1288" s="1097">
        <v>314960</v>
      </c>
      <c r="T1288" s="1097">
        <v>199723</v>
      </c>
      <c r="U1288" s="1097">
        <v>349516</v>
      </c>
    </row>
    <row r="1289" spans="1:21" ht="21.95" customHeight="1">
      <c r="A1289" s="1092">
        <v>8</v>
      </c>
      <c r="B1289" s="1093" t="s">
        <v>531</v>
      </c>
      <c r="C1289" s="1094" t="s">
        <v>548</v>
      </c>
      <c r="D1289" s="1094" t="s">
        <v>1209</v>
      </c>
      <c r="E1289" s="1095" t="s">
        <v>550</v>
      </c>
      <c r="F1289">
        <v>4</v>
      </c>
      <c r="G1289" s="1096" t="s">
        <v>33</v>
      </c>
      <c r="H1289" s="1097">
        <v>65366</v>
      </c>
      <c r="I1289" s="1097">
        <v>104586</v>
      </c>
      <c r="J1289" s="1097">
        <v>91512</v>
      </c>
      <c r="K1289" s="1097">
        <v>146420</v>
      </c>
      <c r="L1289" s="1097">
        <v>117659</v>
      </c>
      <c r="M1289" s="1097">
        <v>188254</v>
      </c>
      <c r="N1289" s="1097">
        <v>156878</v>
      </c>
      <c r="O1289" s="1097">
        <v>251005</v>
      </c>
      <c r="P1289" s="1097">
        <v>196098</v>
      </c>
      <c r="Q1289" s="1097">
        <v>313757</v>
      </c>
      <c r="R1289" s="1097">
        <v>222244</v>
      </c>
      <c r="S1289" s="1097">
        <v>355591</v>
      </c>
      <c r="T1289" s="1097">
        <v>248391</v>
      </c>
      <c r="U1289" s="1097">
        <v>397425</v>
      </c>
    </row>
    <row r="1290" spans="1:21" ht="22.5" customHeight="1">
      <c r="A1290" s="1092">
        <v>8</v>
      </c>
      <c r="B1290" s="1093" t="s">
        <v>531</v>
      </c>
      <c r="C1290" s="1094" t="s">
        <v>548</v>
      </c>
      <c r="D1290" s="1094" t="s">
        <v>1209</v>
      </c>
      <c r="E1290" s="1095" t="s">
        <v>551</v>
      </c>
      <c r="F1290">
        <v>1</v>
      </c>
      <c r="G1290" s="1096" t="s">
        <v>240</v>
      </c>
      <c r="H1290" s="1097">
        <v>73005</v>
      </c>
      <c r="I1290" s="1097">
        <v>127759</v>
      </c>
      <c r="J1290" s="1097">
        <v>96249</v>
      </c>
      <c r="K1290" s="1097">
        <v>168435</v>
      </c>
      <c r="L1290" s="1097">
        <v>115423</v>
      </c>
      <c r="M1290" s="1097">
        <v>201990</v>
      </c>
      <c r="N1290" s="1097">
        <v>139154</v>
      </c>
      <c r="O1290" s="1097">
        <v>243519</v>
      </c>
      <c r="P1290" s="1097">
        <v>164117</v>
      </c>
      <c r="Q1290" s="1097">
        <v>287206</v>
      </c>
      <c r="R1290" s="1097">
        <v>179424</v>
      </c>
      <c r="S1290" s="1097">
        <v>313992</v>
      </c>
      <c r="T1290" s="1097">
        <v>193095</v>
      </c>
      <c r="U1290" s="1097">
        <v>337916</v>
      </c>
    </row>
    <row r="1291" spans="1:21" ht="21.95" customHeight="1">
      <c r="A1291" s="1092">
        <v>8</v>
      </c>
      <c r="B1291" s="1093" t="s">
        <v>531</v>
      </c>
      <c r="C1291" s="1094" t="s">
        <v>548</v>
      </c>
      <c r="D1291" s="1094" t="s">
        <v>1209</v>
      </c>
      <c r="E1291" s="1095" t="s">
        <v>551</v>
      </c>
      <c r="F1291">
        <v>2</v>
      </c>
      <c r="G1291" s="1096" t="s">
        <v>31</v>
      </c>
      <c r="H1291" s="1097">
        <v>69278</v>
      </c>
      <c r="I1291" s="1097">
        <v>121236</v>
      </c>
      <c r="J1291" s="1097">
        <v>91584</v>
      </c>
      <c r="K1291" s="1097">
        <v>160271</v>
      </c>
      <c r="L1291" s="1097">
        <v>110140</v>
      </c>
      <c r="M1291" s="1097">
        <v>192744</v>
      </c>
      <c r="N1291" s="1097">
        <v>133537</v>
      </c>
      <c r="O1291" s="1097">
        <v>233689</v>
      </c>
      <c r="P1291" s="1097">
        <v>159016</v>
      </c>
      <c r="Q1291" s="1097">
        <v>278278</v>
      </c>
      <c r="R1291" s="1097">
        <v>175422</v>
      </c>
      <c r="S1291" s="1097">
        <v>306988</v>
      </c>
      <c r="T1291" s="1097">
        <v>190842</v>
      </c>
      <c r="U1291" s="1097">
        <v>333974</v>
      </c>
    </row>
    <row r="1292" spans="1:21" ht="21.95" customHeight="1">
      <c r="A1292" s="1092">
        <v>8</v>
      </c>
      <c r="B1292" s="1093" t="s">
        <v>531</v>
      </c>
      <c r="C1292" s="1094" t="s">
        <v>548</v>
      </c>
      <c r="D1292" s="1094" t="s">
        <v>1209</v>
      </c>
      <c r="E1292" s="1095" t="s">
        <v>551</v>
      </c>
      <c r="F1292">
        <v>3</v>
      </c>
      <c r="G1292" s="1096" t="s">
        <v>58</v>
      </c>
      <c r="H1292" s="1097">
        <v>56443</v>
      </c>
      <c r="I1292" s="1097">
        <v>98775</v>
      </c>
      <c r="J1292" s="1097">
        <v>77911</v>
      </c>
      <c r="K1292" s="1097">
        <v>136345</v>
      </c>
      <c r="L1292" s="1097">
        <v>98742</v>
      </c>
      <c r="M1292" s="1097">
        <v>172798</v>
      </c>
      <c r="N1292" s="1097">
        <v>128801</v>
      </c>
      <c r="O1292" s="1097">
        <v>225401</v>
      </c>
      <c r="P1292" s="1097">
        <v>160534</v>
      </c>
      <c r="Q1292" s="1097">
        <v>280934</v>
      </c>
      <c r="R1292" s="1097">
        <v>180644</v>
      </c>
      <c r="S1292" s="1097">
        <v>316128</v>
      </c>
      <c r="T1292" s="1097">
        <v>200454</v>
      </c>
      <c r="U1292" s="1097">
        <v>350795</v>
      </c>
    </row>
    <row r="1293" spans="1:21" ht="21.95" customHeight="1">
      <c r="A1293" s="1092">
        <v>8</v>
      </c>
      <c r="B1293" s="1093" t="s">
        <v>531</v>
      </c>
      <c r="C1293" s="1094" t="s">
        <v>548</v>
      </c>
      <c r="D1293" s="1094" t="s">
        <v>1209</v>
      </c>
      <c r="E1293" s="1095" t="s">
        <v>551</v>
      </c>
      <c r="F1293">
        <v>4</v>
      </c>
      <c r="G1293" s="1096" t="s">
        <v>33</v>
      </c>
      <c r="H1293" s="1097">
        <v>65716</v>
      </c>
      <c r="I1293" s="1097">
        <v>105145</v>
      </c>
      <c r="J1293" s="1097">
        <v>92002</v>
      </c>
      <c r="K1293" s="1097">
        <v>147203</v>
      </c>
      <c r="L1293" s="1097">
        <v>118288</v>
      </c>
      <c r="M1293" s="1097">
        <v>189261</v>
      </c>
      <c r="N1293" s="1097">
        <v>157717</v>
      </c>
      <c r="O1293" s="1097">
        <v>252348</v>
      </c>
      <c r="P1293" s="1097">
        <v>197147</v>
      </c>
      <c r="Q1293" s="1097">
        <v>315435</v>
      </c>
      <c r="R1293" s="1097">
        <v>223433</v>
      </c>
      <c r="S1293" s="1097">
        <v>357492</v>
      </c>
      <c r="T1293" s="1097">
        <v>249719</v>
      </c>
      <c r="U1293" s="1097">
        <v>399550</v>
      </c>
    </row>
    <row r="1294" spans="1:21" ht="22.5" customHeight="1">
      <c r="A1294" s="1092">
        <v>8</v>
      </c>
      <c r="B1294" s="1093" t="s">
        <v>531</v>
      </c>
      <c r="C1294" s="1094" t="s">
        <v>552</v>
      </c>
      <c r="D1294" s="1094" t="s">
        <v>692</v>
      </c>
      <c r="E1294" s="1095" t="s">
        <v>553</v>
      </c>
      <c r="F1294">
        <v>1</v>
      </c>
      <c r="G1294" s="1096" t="s">
        <v>240</v>
      </c>
      <c r="H1294" s="1097">
        <v>71815</v>
      </c>
      <c r="I1294" s="1097">
        <v>125676</v>
      </c>
      <c r="J1294" s="1097">
        <v>94668</v>
      </c>
      <c r="K1294" s="1097">
        <v>165668</v>
      </c>
      <c r="L1294" s="1097">
        <v>113507</v>
      </c>
      <c r="M1294" s="1097">
        <v>198638</v>
      </c>
      <c r="N1294" s="1097">
        <v>136812</v>
      </c>
      <c r="O1294" s="1097">
        <v>239421</v>
      </c>
      <c r="P1294" s="1097">
        <v>161349</v>
      </c>
      <c r="Q1294" s="1097">
        <v>282360</v>
      </c>
      <c r="R1294" s="1097">
        <v>176395</v>
      </c>
      <c r="S1294" s="1097">
        <v>308692</v>
      </c>
      <c r="T1294" s="1097">
        <v>189834</v>
      </c>
      <c r="U1294" s="1097">
        <v>332209</v>
      </c>
    </row>
    <row r="1295" spans="1:21" ht="21.95" customHeight="1">
      <c r="A1295" s="1092">
        <v>8</v>
      </c>
      <c r="B1295" s="1093" t="s">
        <v>531</v>
      </c>
      <c r="C1295" s="1094" t="s">
        <v>552</v>
      </c>
      <c r="D1295" s="1094" t="s">
        <v>692</v>
      </c>
      <c r="E1295" s="1095" t="s">
        <v>553</v>
      </c>
      <c r="F1295">
        <v>2</v>
      </c>
      <c r="G1295" s="1096" t="s">
        <v>31</v>
      </c>
      <c r="H1295" s="1097">
        <v>68165</v>
      </c>
      <c r="I1295" s="1097">
        <v>119288</v>
      </c>
      <c r="J1295" s="1097">
        <v>90099</v>
      </c>
      <c r="K1295" s="1097">
        <v>157673</v>
      </c>
      <c r="L1295" s="1097">
        <v>108333</v>
      </c>
      <c r="M1295" s="1097">
        <v>189583</v>
      </c>
      <c r="N1295" s="1097">
        <v>131311</v>
      </c>
      <c r="O1295" s="1097">
        <v>229794</v>
      </c>
      <c r="P1295" s="1097">
        <v>156352</v>
      </c>
      <c r="Q1295" s="1097">
        <v>273617</v>
      </c>
      <c r="R1295" s="1097">
        <v>172476</v>
      </c>
      <c r="S1295" s="1097">
        <v>301833</v>
      </c>
      <c r="T1295" s="1097">
        <v>187627</v>
      </c>
      <c r="U1295" s="1097">
        <v>328347</v>
      </c>
    </row>
    <row r="1296" spans="1:21" ht="21.95" customHeight="1">
      <c r="A1296" s="1092">
        <v>8</v>
      </c>
      <c r="B1296" s="1093" t="s">
        <v>531</v>
      </c>
      <c r="C1296" s="1094" t="s">
        <v>552</v>
      </c>
      <c r="D1296" s="1094" t="s">
        <v>692</v>
      </c>
      <c r="E1296" s="1095" t="s">
        <v>553</v>
      </c>
      <c r="F1296">
        <v>3</v>
      </c>
      <c r="G1296" s="1096" t="s">
        <v>58</v>
      </c>
      <c r="H1296" s="1097">
        <v>55561</v>
      </c>
      <c r="I1296" s="1097">
        <v>97232</v>
      </c>
      <c r="J1296" s="1097">
        <v>76700</v>
      </c>
      <c r="K1296" s="1097">
        <v>134224</v>
      </c>
      <c r="L1296" s="1097">
        <v>97213</v>
      </c>
      <c r="M1296" s="1097">
        <v>170123</v>
      </c>
      <c r="N1296" s="1097">
        <v>126822</v>
      </c>
      <c r="O1296" s="1097">
        <v>221938</v>
      </c>
      <c r="P1296" s="1097">
        <v>158070</v>
      </c>
      <c r="Q1296" s="1097">
        <v>276622</v>
      </c>
      <c r="R1296" s="1097">
        <v>177879</v>
      </c>
      <c r="S1296" s="1097">
        <v>311288</v>
      </c>
      <c r="T1296" s="1097">
        <v>197393</v>
      </c>
      <c r="U1296" s="1097">
        <v>345438</v>
      </c>
    </row>
    <row r="1297" spans="1:21" ht="21.95" customHeight="1">
      <c r="A1297" s="1092">
        <v>8</v>
      </c>
      <c r="B1297" s="1093" t="s">
        <v>531</v>
      </c>
      <c r="C1297" s="1094" t="s">
        <v>552</v>
      </c>
      <c r="D1297" s="1094" t="s">
        <v>692</v>
      </c>
      <c r="E1297" s="1095" t="s">
        <v>553</v>
      </c>
      <c r="F1297">
        <v>4</v>
      </c>
      <c r="G1297" s="1096" t="s">
        <v>33</v>
      </c>
      <c r="H1297" s="1097">
        <v>64624</v>
      </c>
      <c r="I1297" s="1097">
        <v>103398</v>
      </c>
      <c r="J1297" s="1097">
        <v>90473</v>
      </c>
      <c r="K1297" s="1097">
        <v>144757</v>
      </c>
      <c r="L1297" s="1097">
        <v>116323</v>
      </c>
      <c r="M1297" s="1097">
        <v>186116</v>
      </c>
      <c r="N1297" s="1097">
        <v>155097</v>
      </c>
      <c r="O1297" s="1097">
        <v>248155</v>
      </c>
      <c r="P1297" s="1097">
        <v>193871</v>
      </c>
      <c r="Q1297" s="1097">
        <v>310194</v>
      </c>
      <c r="R1297" s="1097">
        <v>219721</v>
      </c>
      <c r="S1297" s="1097">
        <v>351553</v>
      </c>
      <c r="T1297" s="1097">
        <v>245570</v>
      </c>
      <c r="U1297" s="1097">
        <v>392912</v>
      </c>
    </row>
    <row r="1298" spans="1:21" ht="22.5" customHeight="1">
      <c r="A1298" s="1092">
        <v>8</v>
      </c>
      <c r="B1298" s="1093" t="s">
        <v>531</v>
      </c>
      <c r="C1298" s="1094" t="s">
        <v>552</v>
      </c>
      <c r="D1298" s="1094" t="s">
        <v>692</v>
      </c>
      <c r="E1298" s="1095" t="s">
        <v>554</v>
      </c>
      <c r="F1298">
        <v>1</v>
      </c>
      <c r="G1298" s="1096" t="s">
        <v>240</v>
      </c>
      <c r="H1298" s="1097">
        <v>71565</v>
      </c>
      <c r="I1298" s="1097">
        <v>125238</v>
      </c>
      <c r="J1298" s="1097">
        <v>94290</v>
      </c>
      <c r="K1298" s="1097">
        <v>165008</v>
      </c>
      <c r="L1298" s="1097">
        <v>112979</v>
      </c>
      <c r="M1298" s="1097">
        <v>197713</v>
      </c>
      <c r="N1298" s="1097">
        <v>136044</v>
      </c>
      <c r="O1298" s="1097">
        <v>238077</v>
      </c>
      <c r="P1298" s="1097">
        <v>160416</v>
      </c>
      <c r="Q1298" s="1097">
        <v>280728</v>
      </c>
      <c r="R1298" s="1097">
        <v>175370</v>
      </c>
      <c r="S1298" s="1097">
        <v>306897</v>
      </c>
      <c r="T1298" s="1097">
        <v>188721</v>
      </c>
      <c r="U1298" s="1097">
        <v>330261</v>
      </c>
    </row>
    <row r="1299" spans="1:21" ht="21.95" customHeight="1">
      <c r="A1299" s="1092">
        <v>8</v>
      </c>
      <c r="B1299" s="1093" t="s">
        <v>531</v>
      </c>
      <c r="C1299" s="1094" t="s">
        <v>552</v>
      </c>
      <c r="D1299" s="1094" t="s">
        <v>692</v>
      </c>
      <c r="E1299" s="1095" t="s">
        <v>554</v>
      </c>
      <c r="F1299">
        <v>2</v>
      </c>
      <c r="G1299" s="1096" t="s">
        <v>31</v>
      </c>
      <c r="H1299" s="1097">
        <v>67991</v>
      </c>
      <c r="I1299" s="1097">
        <v>118985</v>
      </c>
      <c r="J1299" s="1097">
        <v>89817</v>
      </c>
      <c r="K1299" s="1097">
        <v>157180</v>
      </c>
      <c r="L1299" s="1097">
        <v>107914</v>
      </c>
      <c r="M1299" s="1097">
        <v>188849</v>
      </c>
      <c r="N1299" s="1097">
        <v>130659</v>
      </c>
      <c r="O1299" s="1097">
        <v>228652</v>
      </c>
      <c r="P1299" s="1097">
        <v>155525</v>
      </c>
      <c r="Q1299" s="1097">
        <v>272169</v>
      </c>
      <c r="R1299" s="1097">
        <v>171533</v>
      </c>
      <c r="S1299" s="1097">
        <v>300182</v>
      </c>
      <c r="T1299" s="1097">
        <v>186561</v>
      </c>
      <c r="U1299" s="1097">
        <v>326481</v>
      </c>
    </row>
    <row r="1300" spans="1:21" ht="21.95" customHeight="1">
      <c r="A1300" s="1092">
        <v>8</v>
      </c>
      <c r="B1300" s="1093" t="s">
        <v>531</v>
      </c>
      <c r="C1300" s="1094" t="s">
        <v>552</v>
      </c>
      <c r="D1300" s="1094" t="s">
        <v>692</v>
      </c>
      <c r="E1300" s="1095" t="s">
        <v>554</v>
      </c>
      <c r="F1300">
        <v>3</v>
      </c>
      <c r="G1300" s="1096" t="s">
        <v>58</v>
      </c>
      <c r="H1300" s="1097">
        <v>55521</v>
      </c>
      <c r="I1300" s="1097">
        <v>97162</v>
      </c>
      <c r="J1300" s="1097">
        <v>76666</v>
      </c>
      <c r="K1300" s="1097">
        <v>134166</v>
      </c>
      <c r="L1300" s="1097">
        <v>97200</v>
      </c>
      <c r="M1300" s="1097">
        <v>170100</v>
      </c>
      <c r="N1300" s="1097">
        <v>126863</v>
      </c>
      <c r="O1300" s="1097">
        <v>222011</v>
      </c>
      <c r="P1300" s="1097">
        <v>158131</v>
      </c>
      <c r="Q1300" s="1097">
        <v>276730</v>
      </c>
      <c r="R1300" s="1097">
        <v>177975</v>
      </c>
      <c r="S1300" s="1097">
        <v>311456</v>
      </c>
      <c r="T1300" s="1097">
        <v>197530</v>
      </c>
      <c r="U1300" s="1097">
        <v>345678</v>
      </c>
    </row>
    <row r="1301" spans="1:21" ht="21.95" customHeight="1">
      <c r="A1301" s="1092">
        <v>8</v>
      </c>
      <c r="B1301" s="1093" t="s">
        <v>531</v>
      </c>
      <c r="C1301" s="1094" t="s">
        <v>552</v>
      </c>
      <c r="D1301" s="1094" t="s">
        <v>692</v>
      </c>
      <c r="E1301" s="1095" t="s">
        <v>554</v>
      </c>
      <c r="F1301">
        <v>4</v>
      </c>
      <c r="G1301" s="1096" t="s">
        <v>33</v>
      </c>
      <c r="H1301" s="1097">
        <v>64317</v>
      </c>
      <c r="I1301" s="1097">
        <v>102908</v>
      </c>
      <c r="J1301" s="1097">
        <v>90044</v>
      </c>
      <c r="K1301" s="1097">
        <v>144071</v>
      </c>
      <c r="L1301" s="1097">
        <v>115771</v>
      </c>
      <c r="M1301" s="1097">
        <v>185234</v>
      </c>
      <c r="N1301" s="1097">
        <v>154361</v>
      </c>
      <c r="O1301" s="1097">
        <v>246978</v>
      </c>
      <c r="P1301" s="1097">
        <v>192952</v>
      </c>
      <c r="Q1301" s="1097">
        <v>308723</v>
      </c>
      <c r="R1301" s="1097">
        <v>218679</v>
      </c>
      <c r="S1301" s="1097">
        <v>349886</v>
      </c>
      <c r="T1301" s="1097">
        <v>244406</v>
      </c>
      <c r="U1301" s="1097">
        <v>391049</v>
      </c>
    </row>
    <row r="1302" spans="1:21" ht="22.5" customHeight="1">
      <c r="A1302" s="1092">
        <v>8</v>
      </c>
      <c r="B1302" s="1093" t="s">
        <v>531</v>
      </c>
      <c r="C1302" s="1094" t="s">
        <v>552</v>
      </c>
      <c r="D1302" s="1094" t="s">
        <v>692</v>
      </c>
      <c r="E1302" s="1095" t="s">
        <v>555</v>
      </c>
      <c r="F1302">
        <v>1</v>
      </c>
      <c r="G1302" s="1096" t="s">
        <v>240</v>
      </c>
      <c r="H1302" s="1097">
        <v>70124</v>
      </c>
      <c r="I1302" s="1097">
        <v>122718</v>
      </c>
      <c r="J1302" s="1097">
        <v>92331</v>
      </c>
      <c r="K1302" s="1097">
        <v>161580</v>
      </c>
      <c r="L1302" s="1097">
        <v>110535</v>
      </c>
      <c r="M1302" s="1097">
        <v>193436</v>
      </c>
      <c r="N1302" s="1097">
        <v>132934</v>
      </c>
      <c r="O1302" s="1097">
        <v>232635</v>
      </c>
      <c r="P1302" s="1097">
        <v>156715</v>
      </c>
      <c r="Q1302" s="1097">
        <v>274251</v>
      </c>
      <c r="R1302" s="1097">
        <v>171315</v>
      </c>
      <c r="S1302" s="1097">
        <v>299802</v>
      </c>
      <c r="T1302" s="1097">
        <v>184346</v>
      </c>
      <c r="U1302" s="1097">
        <v>322606</v>
      </c>
    </row>
    <row r="1303" spans="1:21" ht="21.95" customHeight="1">
      <c r="A1303" s="1092">
        <v>8</v>
      </c>
      <c r="B1303" s="1093" t="s">
        <v>531</v>
      </c>
      <c r="C1303" s="1094" t="s">
        <v>552</v>
      </c>
      <c r="D1303" s="1094" t="s">
        <v>692</v>
      </c>
      <c r="E1303" s="1095" t="s">
        <v>555</v>
      </c>
      <c r="F1303">
        <v>2</v>
      </c>
      <c r="G1303" s="1096" t="s">
        <v>31</v>
      </c>
      <c r="H1303" s="1097">
        <v>66705</v>
      </c>
      <c r="I1303" s="1097">
        <v>116733</v>
      </c>
      <c r="J1303" s="1097">
        <v>88051</v>
      </c>
      <c r="K1303" s="1097">
        <v>154089</v>
      </c>
      <c r="L1303" s="1097">
        <v>105688</v>
      </c>
      <c r="M1303" s="1097">
        <v>184953</v>
      </c>
      <c r="N1303" s="1097">
        <v>127780</v>
      </c>
      <c r="O1303" s="1097">
        <v>223616</v>
      </c>
      <c r="P1303" s="1097">
        <v>152034</v>
      </c>
      <c r="Q1303" s="1097">
        <v>266059</v>
      </c>
      <c r="R1303" s="1097">
        <v>167643</v>
      </c>
      <c r="S1303" s="1097">
        <v>293376</v>
      </c>
      <c r="T1303" s="1097">
        <v>182279</v>
      </c>
      <c r="U1303" s="1097">
        <v>318989</v>
      </c>
    </row>
    <row r="1304" spans="1:21" ht="21.95" customHeight="1">
      <c r="A1304" s="1092">
        <v>8</v>
      </c>
      <c r="B1304" s="1093" t="s">
        <v>531</v>
      </c>
      <c r="C1304" s="1094" t="s">
        <v>552</v>
      </c>
      <c r="D1304" s="1094" t="s">
        <v>692</v>
      </c>
      <c r="E1304" s="1095" t="s">
        <v>555</v>
      </c>
      <c r="F1304">
        <v>3</v>
      </c>
      <c r="G1304" s="1096" t="s">
        <v>58</v>
      </c>
      <c r="H1304" s="1097">
        <v>54600</v>
      </c>
      <c r="I1304" s="1097">
        <v>95549</v>
      </c>
      <c r="J1304" s="1097">
        <v>75422</v>
      </c>
      <c r="K1304" s="1097">
        <v>131988</v>
      </c>
      <c r="L1304" s="1097">
        <v>95659</v>
      </c>
      <c r="M1304" s="1097">
        <v>167403</v>
      </c>
      <c r="N1304" s="1097">
        <v>124926</v>
      </c>
      <c r="O1304" s="1097">
        <v>218620</v>
      </c>
      <c r="P1304" s="1097">
        <v>155729</v>
      </c>
      <c r="Q1304" s="1097">
        <v>272525</v>
      </c>
      <c r="R1304" s="1097">
        <v>175305</v>
      </c>
      <c r="S1304" s="1097">
        <v>306784</v>
      </c>
      <c r="T1304" s="1097">
        <v>194606</v>
      </c>
      <c r="U1304" s="1097">
        <v>340561</v>
      </c>
    </row>
    <row r="1305" spans="1:21" ht="21.95" customHeight="1">
      <c r="A1305" s="1092">
        <v>8</v>
      </c>
      <c r="B1305" s="1093" t="s">
        <v>531</v>
      </c>
      <c r="C1305" s="1094" t="s">
        <v>552</v>
      </c>
      <c r="D1305" s="1094" t="s">
        <v>692</v>
      </c>
      <c r="E1305" s="1095" t="s">
        <v>555</v>
      </c>
      <c r="F1305">
        <v>4</v>
      </c>
      <c r="G1305" s="1096" t="s">
        <v>33</v>
      </c>
      <c r="H1305" s="1097">
        <v>62919</v>
      </c>
      <c r="I1305" s="1097">
        <v>100670</v>
      </c>
      <c r="J1305" s="1097">
        <v>88087</v>
      </c>
      <c r="K1305" s="1097">
        <v>140939</v>
      </c>
      <c r="L1305" s="1097">
        <v>113254</v>
      </c>
      <c r="M1305" s="1097">
        <v>181207</v>
      </c>
      <c r="N1305" s="1097">
        <v>151006</v>
      </c>
      <c r="O1305" s="1097">
        <v>241609</v>
      </c>
      <c r="P1305" s="1097">
        <v>188757</v>
      </c>
      <c r="Q1305" s="1097">
        <v>302011</v>
      </c>
      <c r="R1305" s="1097">
        <v>213925</v>
      </c>
      <c r="S1305" s="1097">
        <v>342279</v>
      </c>
      <c r="T1305" s="1097">
        <v>239092</v>
      </c>
      <c r="U1305" s="1097">
        <v>382547</v>
      </c>
    </row>
    <row r="1306" spans="1:21" ht="22.5" customHeight="1">
      <c r="A1306" s="1092">
        <v>9</v>
      </c>
      <c r="B1306" s="1093" t="s">
        <v>556</v>
      </c>
      <c r="C1306" s="1094" t="s">
        <v>557</v>
      </c>
      <c r="D1306" s="1094" t="s">
        <v>693</v>
      </c>
      <c r="E1306" s="1095" t="s">
        <v>558</v>
      </c>
      <c r="F1306">
        <v>1</v>
      </c>
      <c r="G1306" s="1096" t="s">
        <v>240</v>
      </c>
      <c r="H1306" s="1097">
        <v>73555</v>
      </c>
      <c r="I1306" s="1097">
        <v>128721</v>
      </c>
      <c r="J1306" s="1097">
        <v>96810</v>
      </c>
      <c r="K1306" s="1097">
        <v>169417</v>
      </c>
      <c r="L1306" s="1097">
        <v>115834</v>
      </c>
      <c r="M1306" s="1097">
        <v>202710</v>
      </c>
      <c r="N1306" s="1097">
        <v>139201</v>
      </c>
      <c r="O1306" s="1097">
        <v>243602</v>
      </c>
      <c r="P1306" s="1097">
        <v>164081</v>
      </c>
      <c r="Q1306" s="1097">
        <v>287142</v>
      </c>
      <c r="R1306" s="1097">
        <v>179362</v>
      </c>
      <c r="S1306" s="1097">
        <v>313884</v>
      </c>
      <c r="T1306" s="1097">
        <v>192999</v>
      </c>
      <c r="U1306" s="1097">
        <v>337747</v>
      </c>
    </row>
    <row r="1307" spans="1:21" ht="21.95" customHeight="1">
      <c r="A1307" s="1092">
        <v>9</v>
      </c>
      <c r="B1307" s="1093" t="s">
        <v>556</v>
      </c>
      <c r="C1307" s="1094" t="s">
        <v>557</v>
      </c>
      <c r="D1307" s="1094" t="s">
        <v>693</v>
      </c>
      <c r="E1307" s="1095" t="s">
        <v>558</v>
      </c>
      <c r="F1307">
        <v>2</v>
      </c>
      <c r="G1307" s="1096" t="s">
        <v>31</v>
      </c>
      <c r="H1307" s="1097">
        <v>70020</v>
      </c>
      <c r="I1307" s="1097">
        <v>122535</v>
      </c>
      <c r="J1307" s="1097">
        <v>92385</v>
      </c>
      <c r="K1307" s="1097">
        <v>161674</v>
      </c>
      <c r="L1307" s="1097">
        <v>110824</v>
      </c>
      <c r="M1307" s="1097">
        <v>193941</v>
      </c>
      <c r="N1307" s="1097">
        <v>133874</v>
      </c>
      <c r="O1307" s="1097">
        <v>234279</v>
      </c>
      <c r="P1307" s="1097">
        <v>159242</v>
      </c>
      <c r="Q1307" s="1097">
        <v>278674</v>
      </c>
      <c r="R1307" s="1097">
        <v>175567</v>
      </c>
      <c r="S1307" s="1097">
        <v>307242</v>
      </c>
      <c r="T1307" s="1097">
        <v>190862</v>
      </c>
      <c r="U1307" s="1097">
        <v>334008</v>
      </c>
    </row>
    <row r="1308" spans="1:21" ht="21.95" customHeight="1">
      <c r="A1308" s="1092">
        <v>9</v>
      </c>
      <c r="B1308" s="1093" t="s">
        <v>556</v>
      </c>
      <c r="C1308" s="1094" t="s">
        <v>557</v>
      </c>
      <c r="D1308" s="1094" t="s">
        <v>693</v>
      </c>
      <c r="E1308" s="1095" t="s">
        <v>558</v>
      </c>
      <c r="F1308">
        <v>3</v>
      </c>
      <c r="G1308" s="1096" t="s">
        <v>58</v>
      </c>
      <c r="H1308" s="1097">
        <v>57395</v>
      </c>
      <c r="I1308" s="1097">
        <v>100442</v>
      </c>
      <c r="J1308" s="1097">
        <v>79301</v>
      </c>
      <c r="K1308" s="1097">
        <v>138777</v>
      </c>
      <c r="L1308" s="1097">
        <v>100603</v>
      </c>
      <c r="M1308" s="1097">
        <v>176055</v>
      </c>
      <c r="N1308" s="1097">
        <v>131429</v>
      </c>
      <c r="O1308" s="1097">
        <v>230001</v>
      </c>
      <c r="P1308" s="1097">
        <v>163844</v>
      </c>
      <c r="Q1308" s="1097">
        <v>286726</v>
      </c>
      <c r="R1308" s="1097">
        <v>184462</v>
      </c>
      <c r="S1308" s="1097">
        <v>322809</v>
      </c>
      <c r="T1308" s="1097">
        <v>204796</v>
      </c>
      <c r="U1308" s="1097">
        <v>358393</v>
      </c>
    </row>
    <row r="1309" spans="1:21" ht="21.95" customHeight="1">
      <c r="A1309" s="1092">
        <v>9</v>
      </c>
      <c r="B1309" s="1093" t="s">
        <v>556</v>
      </c>
      <c r="C1309" s="1094" t="s">
        <v>557</v>
      </c>
      <c r="D1309" s="1094" t="s">
        <v>693</v>
      </c>
      <c r="E1309" s="1095" t="s">
        <v>558</v>
      </c>
      <c r="F1309">
        <v>4</v>
      </c>
      <c r="G1309" s="1096" t="s">
        <v>33</v>
      </c>
      <c r="H1309" s="1097">
        <v>65931</v>
      </c>
      <c r="I1309" s="1097">
        <v>105490</v>
      </c>
      <c r="J1309" s="1097">
        <v>92304</v>
      </c>
      <c r="K1309" s="1097">
        <v>147686</v>
      </c>
      <c r="L1309" s="1097">
        <v>118676</v>
      </c>
      <c r="M1309" s="1097">
        <v>189882</v>
      </c>
      <c r="N1309" s="1097">
        <v>158235</v>
      </c>
      <c r="O1309" s="1097">
        <v>253175</v>
      </c>
      <c r="P1309" s="1097">
        <v>197793</v>
      </c>
      <c r="Q1309" s="1097">
        <v>316469</v>
      </c>
      <c r="R1309" s="1097">
        <v>224166</v>
      </c>
      <c r="S1309" s="1097">
        <v>358665</v>
      </c>
      <c r="T1309" s="1097">
        <v>250538</v>
      </c>
      <c r="U1309" s="1097">
        <v>400861</v>
      </c>
    </row>
    <row r="1310" spans="1:21" ht="22.5" customHeight="1">
      <c r="A1310" s="1092">
        <v>9</v>
      </c>
      <c r="B1310" s="1093" t="s">
        <v>556</v>
      </c>
      <c r="C1310" s="1094" t="s">
        <v>557</v>
      </c>
      <c r="D1310" s="1094" t="s">
        <v>693</v>
      </c>
      <c r="E1310" s="1095" t="s">
        <v>559</v>
      </c>
      <c r="F1310">
        <v>1</v>
      </c>
      <c r="G1310" s="1096" t="s">
        <v>240</v>
      </c>
      <c r="H1310" s="1097">
        <v>75716</v>
      </c>
      <c r="I1310" s="1097">
        <v>132502</v>
      </c>
      <c r="J1310" s="1097">
        <v>99748</v>
      </c>
      <c r="K1310" s="1097">
        <v>174559</v>
      </c>
      <c r="L1310" s="1097">
        <v>119500</v>
      </c>
      <c r="M1310" s="1097">
        <v>209125</v>
      </c>
      <c r="N1310" s="1097">
        <v>143866</v>
      </c>
      <c r="O1310" s="1097">
        <v>251766</v>
      </c>
      <c r="P1310" s="1097">
        <v>169633</v>
      </c>
      <c r="Q1310" s="1097">
        <v>296858</v>
      </c>
      <c r="R1310" s="1097">
        <v>185444</v>
      </c>
      <c r="S1310" s="1097">
        <v>324527</v>
      </c>
      <c r="T1310" s="1097">
        <v>199560</v>
      </c>
      <c r="U1310" s="1097">
        <v>349230</v>
      </c>
    </row>
    <row r="1311" spans="1:21" ht="21.95" customHeight="1">
      <c r="A1311" s="1092">
        <v>9</v>
      </c>
      <c r="B1311" s="1093" t="s">
        <v>556</v>
      </c>
      <c r="C1311" s="1094" t="s">
        <v>557</v>
      </c>
      <c r="D1311" s="1094" t="s">
        <v>693</v>
      </c>
      <c r="E1311" s="1095" t="s">
        <v>559</v>
      </c>
      <c r="F1311">
        <v>2</v>
      </c>
      <c r="G1311" s="1096" t="s">
        <v>31</v>
      </c>
      <c r="H1311" s="1097">
        <v>71950</v>
      </c>
      <c r="I1311" s="1097">
        <v>125912</v>
      </c>
      <c r="J1311" s="1097">
        <v>95035</v>
      </c>
      <c r="K1311" s="1097">
        <v>166310</v>
      </c>
      <c r="L1311" s="1097">
        <v>114163</v>
      </c>
      <c r="M1311" s="1097">
        <v>199785</v>
      </c>
      <c r="N1311" s="1097">
        <v>138191</v>
      </c>
      <c r="O1311" s="1097">
        <v>241834</v>
      </c>
      <c r="P1311" s="1097">
        <v>164479</v>
      </c>
      <c r="Q1311" s="1097">
        <v>287838</v>
      </c>
      <c r="R1311" s="1097">
        <v>181401</v>
      </c>
      <c r="S1311" s="1097">
        <v>317451</v>
      </c>
      <c r="T1311" s="1097">
        <v>197284</v>
      </c>
      <c r="U1311" s="1097">
        <v>345247</v>
      </c>
    </row>
    <row r="1312" spans="1:21" ht="21.95" customHeight="1">
      <c r="A1312" s="1092">
        <v>9</v>
      </c>
      <c r="B1312" s="1093" t="s">
        <v>556</v>
      </c>
      <c r="C1312" s="1094" t="s">
        <v>557</v>
      </c>
      <c r="D1312" s="1094" t="s">
        <v>693</v>
      </c>
      <c r="E1312" s="1095" t="s">
        <v>559</v>
      </c>
      <c r="F1312">
        <v>3</v>
      </c>
      <c r="G1312" s="1096" t="s">
        <v>58</v>
      </c>
      <c r="H1312" s="1097">
        <v>58778</v>
      </c>
      <c r="I1312" s="1097">
        <v>102861</v>
      </c>
      <c r="J1312" s="1097">
        <v>81168</v>
      </c>
      <c r="K1312" s="1097">
        <v>142045</v>
      </c>
      <c r="L1312" s="1097">
        <v>102915</v>
      </c>
      <c r="M1312" s="1097">
        <v>180101</v>
      </c>
      <c r="N1312" s="1097">
        <v>134336</v>
      </c>
      <c r="O1312" s="1097">
        <v>235087</v>
      </c>
      <c r="P1312" s="1097">
        <v>167447</v>
      </c>
      <c r="Q1312" s="1097">
        <v>293033</v>
      </c>
      <c r="R1312" s="1097">
        <v>188467</v>
      </c>
      <c r="S1312" s="1097">
        <v>329817</v>
      </c>
      <c r="T1312" s="1097">
        <v>209182</v>
      </c>
      <c r="U1312" s="1097">
        <v>366069</v>
      </c>
    </row>
    <row r="1313" spans="1:21" ht="21.95" customHeight="1">
      <c r="A1313" s="1092">
        <v>9</v>
      </c>
      <c r="B1313" s="1093" t="s">
        <v>556</v>
      </c>
      <c r="C1313" s="1094" t="s">
        <v>557</v>
      </c>
      <c r="D1313" s="1094" t="s">
        <v>693</v>
      </c>
      <c r="E1313" s="1095" t="s">
        <v>559</v>
      </c>
      <c r="F1313">
        <v>4</v>
      </c>
      <c r="G1313" s="1096" t="s">
        <v>33</v>
      </c>
      <c r="H1313" s="1097">
        <v>68029</v>
      </c>
      <c r="I1313" s="1097">
        <v>108846</v>
      </c>
      <c r="J1313" s="1097">
        <v>95240</v>
      </c>
      <c r="K1313" s="1097">
        <v>152384</v>
      </c>
      <c r="L1313" s="1097">
        <v>122451</v>
      </c>
      <c r="M1313" s="1097">
        <v>195922</v>
      </c>
      <c r="N1313" s="1097">
        <v>163268</v>
      </c>
      <c r="O1313" s="1097">
        <v>261230</v>
      </c>
      <c r="P1313" s="1097">
        <v>204086</v>
      </c>
      <c r="Q1313" s="1097">
        <v>326537</v>
      </c>
      <c r="R1313" s="1097">
        <v>231297</v>
      </c>
      <c r="S1313" s="1097">
        <v>370075</v>
      </c>
      <c r="T1313" s="1097">
        <v>258508</v>
      </c>
      <c r="U1313" s="1097">
        <v>413613</v>
      </c>
    </row>
    <row r="1314" spans="1:21" ht="22.5" customHeight="1">
      <c r="A1314" s="1092">
        <v>9</v>
      </c>
      <c r="B1314" s="1093" t="s">
        <v>556</v>
      </c>
      <c r="C1314" s="1094" t="s">
        <v>557</v>
      </c>
      <c r="D1314" s="1094" t="s">
        <v>693</v>
      </c>
      <c r="E1314" s="1095" t="s">
        <v>560</v>
      </c>
      <c r="F1314">
        <v>1</v>
      </c>
      <c r="G1314" s="1096" t="s">
        <v>240</v>
      </c>
      <c r="H1314" s="1097">
        <v>73225</v>
      </c>
      <c r="I1314" s="1097">
        <v>128144</v>
      </c>
      <c r="J1314" s="1097">
        <v>96473</v>
      </c>
      <c r="K1314" s="1097">
        <v>168828</v>
      </c>
      <c r="L1314" s="1097">
        <v>115587</v>
      </c>
      <c r="M1314" s="1097">
        <v>202278</v>
      </c>
      <c r="N1314" s="1097">
        <v>139173</v>
      </c>
      <c r="O1314" s="1097">
        <v>243553</v>
      </c>
      <c r="P1314" s="1097">
        <v>164103</v>
      </c>
      <c r="Q1314" s="1097">
        <v>287180</v>
      </c>
      <c r="R1314" s="1097">
        <v>179399</v>
      </c>
      <c r="S1314" s="1097">
        <v>313949</v>
      </c>
      <c r="T1314" s="1097">
        <v>193056</v>
      </c>
      <c r="U1314" s="1097">
        <v>337849</v>
      </c>
    </row>
    <row r="1315" spans="1:21" ht="21.95" customHeight="1">
      <c r="A1315" s="1092">
        <v>9</v>
      </c>
      <c r="B1315" s="1093" t="s">
        <v>556</v>
      </c>
      <c r="C1315" s="1094" t="s">
        <v>557</v>
      </c>
      <c r="D1315" s="1094" t="s">
        <v>693</v>
      </c>
      <c r="E1315" s="1095" t="s">
        <v>560</v>
      </c>
      <c r="F1315">
        <v>2</v>
      </c>
      <c r="G1315" s="1096" t="s">
        <v>31</v>
      </c>
      <c r="H1315" s="1097">
        <v>69575</v>
      </c>
      <c r="I1315" s="1097">
        <v>121756</v>
      </c>
      <c r="J1315" s="1097">
        <v>91904</v>
      </c>
      <c r="K1315" s="1097">
        <v>160832</v>
      </c>
      <c r="L1315" s="1097">
        <v>110413</v>
      </c>
      <c r="M1315" s="1097">
        <v>193223</v>
      </c>
      <c r="N1315" s="1097">
        <v>133671</v>
      </c>
      <c r="O1315" s="1097">
        <v>233925</v>
      </c>
      <c r="P1315" s="1097">
        <v>159106</v>
      </c>
      <c r="Q1315" s="1097">
        <v>278436</v>
      </c>
      <c r="R1315" s="1097">
        <v>175480</v>
      </c>
      <c r="S1315" s="1097">
        <v>307090</v>
      </c>
      <c r="T1315" s="1097">
        <v>190850</v>
      </c>
      <c r="U1315" s="1097">
        <v>333987</v>
      </c>
    </row>
    <row r="1316" spans="1:21" ht="21.95" customHeight="1">
      <c r="A1316" s="1092">
        <v>9</v>
      </c>
      <c r="B1316" s="1093" t="s">
        <v>556</v>
      </c>
      <c r="C1316" s="1094" t="s">
        <v>557</v>
      </c>
      <c r="D1316" s="1094" t="s">
        <v>693</v>
      </c>
      <c r="E1316" s="1095" t="s">
        <v>560</v>
      </c>
      <c r="F1316">
        <v>3</v>
      </c>
      <c r="G1316" s="1096" t="s">
        <v>58</v>
      </c>
      <c r="H1316" s="1097">
        <v>56824</v>
      </c>
      <c r="I1316" s="1097">
        <v>99442</v>
      </c>
      <c r="J1316" s="1097">
        <v>78467</v>
      </c>
      <c r="K1316" s="1097">
        <v>137318</v>
      </c>
      <c r="L1316" s="1097">
        <v>99486</v>
      </c>
      <c r="M1316" s="1097">
        <v>174100</v>
      </c>
      <c r="N1316" s="1097">
        <v>129852</v>
      </c>
      <c r="O1316" s="1097">
        <v>227241</v>
      </c>
      <c r="P1316" s="1097">
        <v>161858</v>
      </c>
      <c r="Q1316" s="1097">
        <v>283251</v>
      </c>
      <c r="R1316" s="1097">
        <v>182172</v>
      </c>
      <c r="S1316" s="1097">
        <v>318800</v>
      </c>
      <c r="T1316" s="1097">
        <v>202191</v>
      </c>
      <c r="U1316" s="1097">
        <v>353834</v>
      </c>
    </row>
    <row r="1317" spans="1:21" ht="21.95" customHeight="1">
      <c r="A1317" s="1092">
        <v>9</v>
      </c>
      <c r="B1317" s="1093" t="s">
        <v>556</v>
      </c>
      <c r="C1317" s="1094" t="s">
        <v>557</v>
      </c>
      <c r="D1317" s="1094" t="s">
        <v>693</v>
      </c>
      <c r="E1317" s="1095" t="s">
        <v>560</v>
      </c>
      <c r="F1317">
        <v>4</v>
      </c>
      <c r="G1317" s="1096" t="s">
        <v>33</v>
      </c>
      <c r="H1317" s="1097">
        <v>65802</v>
      </c>
      <c r="I1317" s="1097">
        <v>105283</v>
      </c>
      <c r="J1317" s="1097">
        <v>92122</v>
      </c>
      <c r="K1317" s="1097">
        <v>147396</v>
      </c>
      <c r="L1317" s="1097">
        <v>118443</v>
      </c>
      <c r="M1317" s="1097">
        <v>189509</v>
      </c>
      <c r="N1317" s="1097">
        <v>157924</v>
      </c>
      <c r="O1317" s="1097">
        <v>252679</v>
      </c>
      <c r="P1317" s="1097">
        <v>197405</v>
      </c>
      <c r="Q1317" s="1097">
        <v>315848</v>
      </c>
      <c r="R1317" s="1097">
        <v>223726</v>
      </c>
      <c r="S1317" s="1097">
        <v>357962</v>
      </c>
      <c r="T1317" s="1097">
        <v>250047</v>
      </c>
      <c r="U1317" s="1097">
        <v>400075</v>
      </c>
    </row>
    <row r="1318" spans="1:21" ht="22.5" customHeight="1">
      <c r="A1318" s="1092">
        <v>9</v>
      </c>
      <c r="B1318" s="1093" t="s">
        <v>556</v>
      </c>
      <c r="C1318" s="1094" t="s">
        <v>557</v>
      </c>
      <c r="D1318" s="1094" t="s">
        <v>693</v>
      </c>
      <c r="E1318" s="1095" t="s">
        <v>561</v>
      </c>
      <c r="F1318">
        <v>1</v>
      </c>
      <c r="G1318" s="1096" t="s">
        <v>240</v>
      </c>
      <c r="H1318" s="1097">
        <v>73915</v>
      </c>
      <c r="I1318" s="1097">
        <v>129352</v>
      </c>
      <c r="J1318" s="1097">
        <v>97299</v>
      </c>
      <c r="K1318" s="1097">
        <v>170274</v>
      </c>
      <c r="L1318" s="1097">
        <v>116445</v>
      </c>
      <c r="M1318" s="1097">
        <v>203779</v>
      </c>
      <c r="N1318" s="1097">
        <v>139979</v>
      </c>
      <c r="O1318" s="1097">
        <v>244963</v>
      </c>
      <c r="P1318" s="1097">
        <v>165006</v>
      </c>
      <c r="Q1318" s="1097">
        <v>288761</v>
      </c>
      <c r="R1318" s="1097">
        <v>180376</v>
      </c>
      <c r="S1318" s="1097">
        <v>315658</v>
      </c>
      <c r="T1318" s="1097">
        <v>194092</v>
      </c>
      <c r="U1318" s="1097">
        <v>339661</v>
      </c>
    </row>
    <row r="1319" spans="1:21" ht="21.95" customHeight="1">
      <c r="A1319" s="1092">
        <v>9</v>
      </c>
      <c r="B1319" s="1093" t="s">
        <v>556</v>
      </c>
      <c r="C1319" s="1094" t="s">
        <v>557</v>
      </c>
      <c r="D1319" s="1094" t="s">
        <v>693</v>
      </c>
      <c r="E1319" s="1095" t="s">
        <v>561</v>
      </c>
      <c r="F1319">
        <v>2</v>
      </c>
      <c r="G1319" s="1096" t="s">
        <v>31</v>
      </c>
      <c r="H1319" s="1097">
        <v>70342</v>
      </c>
      <c r="I1319" s="1097">
        <v>123098</v>
      </c>
      <c r="J1319" s="1097">
        <v>92827</v>
      </c>
      <c r="K1319" s="1097">
        <v>162447</v>
      </c>
      <c r="L1319" s="1097">
        <v>111380</v>
      </c>
      <c r="M1319" s="1097">
        <v>194915</v>
      </c>
      <c r="N1319" s="1097">
        <v>134593</v>
      </c>
      <c r="O1319" s="1097">
        <v>235538</v>
      </c>
      <c r="P1319" s="1097">
        <v>160115</v>
      </c>
      <c r="Q1319" s="1097">
        <v>280201</v>
      </c>
      <c r="R1319" s="1097">
        <v>176539</v>
      </c>
      <c r="S1319" s="1097">
        <v>308943</v>
      </c>
      <c r="T1319" s="1097">
        <v>191932</v>
      </c>
      <c r="U1319" s="1097">
        <v>335881</v>
      </c>
    </row>
    <row r="1320" spans="1:21" ht="21.95" customHeight="1">
      <c r="A1320" s="1092">
        <v>9</v>
      </c>
      <c r="B1320" s="1093" t="s">
        <v>556</v>
      </c>
      <c r="C1320" s="1094" t="s">
        <v>557</v>
      </c>
      <c r="D1320" s="1094" t="s">
        <v>693</v>
      </c>
      <c r="E1320" s="1095" t="s">
        <v>561</v>
      </c>
      <c r="F1320">
        <v>3</v>
      </c>
      <c r="G1320" s="1096" t="s">
        <v>58</v>
      </c>
      <c r="H1320" s="1097">
        <v>57626</v>
      </c>
      <c r="I1320" s="1097">
        <v>100845</v>
      </c>
      <c r="J1320" s="1097">
        <v>79613</v>
      </c>
      <c r="K1320" s="1097">
        <v>139322</v>
      </c>
      <c r="L1320" s="1097">
        <v>100988</v>
      </c>
      <c r="M1320" s="1097">
        <v>176729</v>
      </c>
      <c r="N1320" s="1097">
        <v>131914</v>
      </c>
      <c r="O1320" s="1097">
        <v>230849</v>
      </c>
      <c r="P1320" s="1097">
        <v>164444</v>
      </c>
      <c r="Q1320" s="1097">
        <v>287777</v>
      </c>
      <c r="R1320" s="1097">
        <v>185130</v>
      </c>
      <c r="S1320" s="1097">
        <v>323977</v>
      </c>
      <c r="T1320" s="1097">
        <v>205527</v>
      </c>
      <c r="U1320" s="1097">
        <v>359672</v>
      </c>
    </row>
    <row r="1321" spans="1:21" ht="21.95" customHeight="1">
      <c r="A1321" s="1092">
        <v>9</v>
      </c>
      <c r="B1321" s="1093" t="s">
        <v>556</v>
      </c>
      <c r="C1321" s="1094" t="s">
        <v>557</v>
      </c>
      <c r="D1321" s="1094" t="s">
        <v>693</v>
      </c>
      <c r="E1321" s="1095" t="s">
        <v>561</v>
      </c>
      <c r="F1321">
        <v>4</v>
      </c>
      <c r="G1321" s="1096" t="s">
        <v>33</v>
      </c>
      <c r="H1321" s="1097">
        <v>66281</v>
      </c>
      <c r="I1321" s="1097">
        <v>106049</v>
      </c>
      <c r="J1321" s="1097">
        <v>92793</v>
      </c>
      <c r="K1321" s="1097">
        <v>148469</v>
      </c>
      <c r="L1321" s="1097">
        <v>119305</v>
      </c>
      <c r="M1321" s="1097">
        <v>190888</v>
      </c>
      <c r="N1321" s="1097">
        <v>159074</v>
      </c>
      <c r="O1321" s="1097">
        <v>254518</v>
      </c>
      <c r="P1321" s="1097">
        <v>198842</v>
      </c>
      <c r="Q1321" s="1097">
        <v>318147</v>
      </c>
      <c r="R1321" s="1097">
        <v>225354</v>
      </c>
      <c r="S1321" s="1097">
        <v>360567</v>
      </c>
      <c r="T1321" s="1097">
        <v>251867</v>
      </c>
      <c r="U1321" s="1097">
        <v>402987</v>
      </c>
    </row>
    <row r="1322" spans="1:21" ht="22.5" customHeight="1">
      <c r="A1322" s="1092">
        <v>9</v>
      </c>
      <c r="B1322" s="1093" t="s">
        <v>556</v>
      </c>
      <c r="C1322" s="1094" t="s">
        <v>557</v>
      </c>
      <c r="D1322" s="1094" t="s">
        <v>693</v>
      </c>
      <c r="E1322" s="1095" t="s">
        <v>562</v>
      </c>
      <c r="F1322">
        <v>1</v>
      </c>
      <c r="G1322" s="1096" t="s">
        <v>240</v>
      </c>
      <c r="H1322" s="1097">
        <v>73445</v>
      </c>
      <c r="I1322" s="1097">
        <v>128529</v>
      </c>
      <c r="J1322" s="1097">
        <v>96698</v>
      </c>
      <c r="K1322" s="1097">
        <v>169221</v>
      </c>
      <c r="L1322" s="1097">
        <v>115752</v>
      </c>
      <c r="M1322" s="1097">
        <v>202566</v>
      </c>
      <c r="N1322" s="1097">
        <v>139192</v>
      </c>
      <c r="O1322" s="1097">
        <v>243586</v>
      </c>
      <c r="P1322" s="1097">
        <v>164088</v>
      </c>
      <c r="Q1322" s="1097">
        <v>287154</v>
      </c>
      <c r="R1322" s="1097">
        <v>179375</v>
      </c>
      <c r="S1322" s="1097">
        <v>313906</v>
      </c>
      <c r="T1322" s="1097">
        <v>193018</v>
      </c>
      <c r="U1322" s="1097">
        <v>337781</v>
      </c>
    </row>
    <row r="1323" spans="1:21" ht="21.95" customHeight="1">
      <c r="A1323" s="1092">
        <v>9</v>
      </c>
      <c r="B1323" s="1093" t="s">
        <v>556</v>
      </c>
      <c r="C1323" s="1094" t="s">
        <v>557</v>
      </c>
      <c r="D1323" s="1094" t="s">
        <v>693</v>
      </c>
      <c r="E1323" s="1095" t="s">
        <v>562</v>
      </c>
      <c r="F1323">
        <v>2</v>
      </c>
      <c r="G1323" s="1096" t="s">
        <v>31</v>
      </c>
      <c r="H1323" s="1097">
        <v>69872</v>
      </c>
      <c r="I1323" s="1097">
        <v>122275</v>
      </c>
      <c r="J1323" s="1097">
        <v>92225</v>
      </c>
      <c r="K1323" s="1097">
        <v>161393</v>
      </c>
      <c r="L1323" s="1097">
        <v>110687</v>
      </c>
      <c r="M1323" s="1097">
        <v>193702</v>
      </c>
      <c r="N1323" s="1097">
        <v>133806</v>
      </c>
      <c r="O1323" s="1097">
        <v>234161</v>
      </c>
      <c r="P1323" s="1097">
        <v>159197</v>
      </c>
      <c r="Q1323" s="1097">
        <v>278595</v>
      </c>
      <c r="R1323" s="1097">
        <v>175538</v>
      </c>
      <c r="S1323" s="1097">
        <v>307191</v>
      </c>
      <c r="T1323" s="1097">
        <v>190858</v>
      </c>
      <c r="U1323" s="1097">
        <v>334001</v>
      </c>
    </row>
    <row r="1324" spans="1:21" ht="21.95" customHeight="1">
      <c r="A1324" s="1092">
        <v>9</v>
      </c>
      <c r="B1324" s="1093" t="s">
        <v>556</v>
      </c>
      <c r="C1324" s="1094" t="s">
        <v>557</v>
      </c>
      <c r="D1324" s="1094" t="s">
        <v>693</v>
      </c>
      <c r="E1324" s="1095" t="s">
        <v>562</v>
      </c>
      <c r="F1324">
        <v>3</v>
      </c>
      <c r="G1324" s="1096" t="s">
        <v>58</v>
      </c>
      <c r="H1324" s="1097">
        <v>57205</v>
      </c>
      <c r="I1324" s="1097">
        <v>100108</v>
      </c>
      <c r="J1324" s="1097">
        <v>79023</v>
      </c>
      <c r="K1324" s="1097">
        <v>138291</v>
      </c>
      <c r="L1324" s="1097">
        <v>100230</v>
      </c>
      <c r="M1324" s="1097">
        <v>175403</v>
      </c>
      <c r="N1324" s="1097">
        <v>130904</v>
      </c>
      <c r="O1324" s="1097">
        <v>229081</v>
      </c>
      <c r="P1324" s="1097">
        <v>163182</v>
      </c>
      <c r="Q1324" s="1097">
        <v>285568</v>
      </c>
      <c r="R1324" s="1097">
        <v>183699</v>
      </c>
      <c r="S1324" s="1097">
        <v>321473</v>
      </c>
      <c r="T1324" s="1097">
        <v>203928</v>
      </c>
      <c r="U1324" s="1097">
        <v>356873</v>
      </c>
    </row>
    <row r="1325" spans="1:21" ht="21.95" customHeight="1">
      <c r="A1325" s="1092">
        <v>9</v>
      </c>
      <c r="B1325" s="1093" t="s">
        <v>556</v>
      </c>
      <c r="C1325" s="1094" t="s">
        <v>557</v>
      </c>
      <c r="D1325" s="1094" t="s">
        <v>693</v>
      </c>
      <c r="E1325" s="1095" t="s">
        <v>562</v>
      </c>
      <c r="F1325">
        <v>4</v>
      </c>
      <c r="G1325" s="1096" t="s">
        <v>33</v>
      </c>
      <c r="H1325" s="1097">
        <v>65888</v>
      </c>
      <c r="I1325" s="1097">
        <v>105421</v>
      </c>
      <c r="J1325" s="1097">
        <v>92243</v>
      </c>
      <c r="K1325" s="1097">
        <v>147589</v>
      </c>
      <c r="L1325" s="1097">
        <v>118598</v>
      </c>
      <c r="M1325" s="1097">
        <v>189757</v>
      </c>
      <c r="N1325" s="1097">
        <v>158131</v>
      </c>
      <c r="O1325" s="1097">
        <v>253010</v>
      </c>
      <c r="P1325" s="1097">
        <v>197664</v>
      </c>
      <c r="Q1325" s="1097">
        <v>316262</v>
      </c>
      <c r="R1325" s="1097">
        <v>224019</v>
      </c>
      <c r="S1325" s="1097">
        <v>358431</v>
      </c>
      <c r="T1325" s="1097">
        <v>250374</v>
      </c>
      <c r="U1325" s="1097">
        <v>400599</v>
      </c>
    </row>
    <row r="1326" spans="1:21" ht="22.5" customHeight="1">
      <c r="A1326" s="1092">
        <v>9</v>
      </c>
      <c r="B1326" s="1093" t="s">
        <v>556</v>
      </c>
      <c r="C1326" s="1094" t="s">
        <v>557</v>
      </c>
      <c r="D1326" s="1094" t="s">
        <v>693</v>
      </c>
      <c r="E1326" s="1095" t="s">
        <v>563</v>
      </c>
      <c r="F1326">
        <v>1</v>
      </c>
      <c r="G1326" s="1096" t="s">
        <v>240</v>
      </c>
      <c r="H1326" s="1097">
        <v>72725</v>
      </c>
      <c r="I1326" s="1097">
        <v>127269</v>
      </c>
      <c r="J1326" s="1097">
        <v>95718</v>
      </c>
      <c r="K1326" s="1097">
        <v>167507</v>
      </c>
      <c r="L1326" s="1097">
        <v>114530</v>
      </c>
      <c r="M1326" s="1097">
        <v>200428</v>
      </c>
      <c r="N1326" s="1097">
        <v>137637</v>
      </c>
      <c r="O1326" s="1097">
        <v>240865</v>
      </c>
      <c r="P1326" s="1097">
        <v>162238</v>
      </c>
      <c r="Q1326" s="1097">
        <v>283916</v>
      </c>
      <c r="R1326" s="1097">
        <v>177348</v>
      </c>
      <c r="S1326" s="1097">
        <v>310358</v>
      </c>
      <c r="T1326" s="1097">
        <v>190831</v>
      </c>
      <c r="U1326" s="1097">
        <v>333954</v>
      </c>
    </row>
    <row r="1327" spans="1:21" ht="21.95" customHeight="1">
      <c r="A1327" s="1092">
        <v>9</v>
      </c>
      <c r="B1327" s="1093" t="s">
        <v>556</v>
      </c>
      <c r="C1327" s="1094" t="s">
        <v>557</v>
      </c>
      <c r="D1327" s="1094" t="s">
        <v>693</v>
      </c>
      <c r="E1327" s="1095" t="s">
        <v>563</v>
      </c>
      <c r="F1327">
        <v>2</v>
      </c>
      <c r="G1327" s="1096" t="s">
        <v>31</v>
      </c>
      <c r="H1327" s="1097">
        <v>69228</v>
      </c>
      <c r="I1327" s="1097">
        <v>121149</v>
      </c>
      <c r="J1327" s="1097">
        <v>91342</v>
      </c>
      <c r="K1327" s="1097">
        <v>159848</v>
      </c>
      <c r="L1327" s="1097">
        <v>109574</v>
      </c>
      <c r="M1327" s="1097">
        <v>191754</v>
      </c>
      <c r="N1327" s="1097">
        <v>132367</v>
      </c>
      <c r="O1327" s="1097">
        <v>231643</v>
      </c>
      <c r="P1327" s="1097">
        <v>157452</v>
      </c>
      <c r="Q1327" s="1097">
        <v>275540</v>
      </c>
      <c r="R1327" s="1097">
        <v>173593</v>
      </c>
      <c r="S1327" s="1097">
        <v>303788</v>
      </c>
      <c r="T1327" s="1097">
        <v>188717</v>
      </c>
      <c r="U1327" s="1097">
        <v>330255</v>
      </c>
    </row>
    <row r="1328" spans="1:21" ht="21.95" customHeight="1">
      <c r="A1328" s="1092">
        <v>9</v>
      </c>
      <c r="B1328" s="1093" t="s">
        <v>556</v>
      </c>
      <c r="C1328" s="1094" t="s">
        <v>557</v>
      </c>
      <c r="D1328" s="1094" t="s">
        <v>693</v>
      </c>
      <c r="E1328" s="1095" t="s">
        <v>563</v>
      </c>
      <c r="F1328">
        <v>3</v>
      </c>
      <c r="G1328" s="1096" t="s">
        <v>58</v>
      </c>
      <c r="H1328" s="1097">
        <v>56744</v>
      </c>
      <c r="I1328" s="1097">
        <v>99302</v>
      </c>
      <c r="J1328" s="1097">
        <v>78401</v>
      </c>
      <c r="K1328" s="1097">
        <v>137202</v>
      </c>
      <c r="L1328" s="1097">
        <v>99460</v>
      </c>
      <c r="M1328" s="1097">
        <v>174055</v>
      </c>
      <c r="N1328" s="1097">
        <v>129935</v>
      </c>
      <c r="O1328" s="1097">
        <v>227386</v>
      </c>
      <c r="P1328" s="1097">
        <v>161980</v>
      </c>
      <c r="Q1328" s="1097">
        <v>283466</v>
      </c>
      <c r="R1328" s="1097">
        <v>182364</v>
      </c>
      <c r="S1328" s="1097">
        <v>319137</v>
      </c>
      <c r="T1328" s="1097">
        <v>202466</v>
      </c>
      <c r="U1328" s="1097">
        <v>354315</v>
      </c>
    </row>
    <row r="1329" spans="1:21" ht="21.95" customHeight="1">
      <c r="A1329" s="1092">
        <v>9</v>
      </c>
      <c r="B1329" s="1093" t="s">
        <v>556</v>
      </c>
      <c r="C1329" s="1094" t="s">
        <v>557</v>
      </c>
      <c r="D1329" s="1094" t="s">
        <v>693</v>
      </c>
      <c r="E1329" s="1095" t="s">
        <v>563</v>
      </c>
      <c r="F1329">
        <v>4</v>
      </c>
      <c r="G1329" s="1096" t="s">
        <v>33</v>
      </c>
      <c r="H1329" s="1097">
        <v>65189</v>
      </c>
      <c r="I1329" s="1097">
        <v>104302</v>
      </c>
      <c r="J1329" s="1097">
        <v>91264</v>
      </c>
      <c r="K1329" s="1097">
        <v>146023</v>
      </c>
      <c r="L1329" s="1097">
        <v>117340</v>
      </c>
      <c r="M1329" s="1097">
        <v>187744</v>
      </c>
      <c r="N1329" s="1097">
        <v>156453</v>
      </c>
      <c r="O1329" s="1097">
        <v>250325</v>
      </c>
      <c r="P1329" s="1097">
        <v>195567</v>
      </c>
      <c r="Q1329" s="1097">
        <v>312907</v>
      </c>
      <c r="R1329" s="1097">
        <v>221642</v>
      </c>
      <c r="S1329" s="1097">
        <v>354627</v>
      </c>
      <c r="T1329" s="1097">
        <v>247718</v>
      </c>
      <c r="U1329" s="1097">
        <v>396348</v>
      </c>
    </row>
    <row r="1330" spans="1:21" ht="22.5" customHeight="1">
      <c r="A1330" s="1092">
        <v>9</v>
      </c>
      <c r="B1330" s="1093" t="s">
        <v>556</v>
      </c>
      <c r="C1330" s="1094" t="s">
        <v>557</v>
      </c>
      <c r="D1330" s="1094" t="s">
        <v>693</v>
      </c>
      <c r="E1330" s="1095" t="s">
        <v>564</v>
      </c>
      <c r="F1330">
        <v>1</v>
      </c>
      <c r="G1330" s="1096" t="s">
        <v>240</v>
      </c>
      <c r="H1330" s="1097">
        <v>74275</v>
      </c>
      <c r="I1330" s="1097">
        <v>129982</v>
      </c>
      <c r="J1330" s="1097">
        <v>97789</v>
      </c>
      <c r="K1330" s="1097">
        <v>171131</v>
      </c>
      <c r="L1330" s="1097">
        <v>117056</v>
      </c>
      <c r="M1330" s="1097">
        <v>204848</v>
      </c>
      <c r="N1330" s="1097">
        <v>140756</v>
      </c>
      <c r="O1330" s="1097">
        <v>246323</v>
      </c>
      <c r="P1330" s="1097">
        <v>165932</v>
      </c>
      <c r="Q1330" s="1097">
        <v>290380</v>
      </c>
      <c r="R1330" s="1097">
        <v>181390</v>
      </c>
      <c r="S1330" s="1097">
        <v>317432</v>
      </c>
      <c r="T1330" s="1097">
        <v>195186</v>
      </c>
      <c r="U1330" s="1097">
        <v>341575</v>
      </c>
    </row>
    <row r="1331" spans="1:21" ht="21.95" customHeight="1">
      <c r="A1331" s="1092">
        <v>9</v>
      </c>
      <c r="B1331" s="1093" t="s">
        <v>556</v>
      </c>
      <c r="C1331" s="1094" t="s">
        <v>557</v>
      </c>
      <c r="D1331" s="1094" t="s">
        <v>693</v>
      </c>
      <c r="E1331" s="1095" t="s">
        <v>564</v>
      </c>
      <c r="F1331">
        <v>2</v>
      </c>
      <c r="G1331" s="1096" t="s">
        <v>31</v>
      </c>
      <c r="H1331" s="1097">
        <v>70663</v>
      </c>
      <c r="I1331" s="1097">
        <v>123661</v>
      </c>
      <c r="J1331" s="1097">
        <v>93268</v>
      </c>
      <c r="K1331" s="1097">
        <v>163220</v>
      </c>
      <c r="L1331" s="1097">
        <v>111937</v>
      </c>
      <c r="M1331" s="1097">
        <v>195889</v>
      </c>
      <c r="N1331" s="1097">
        <v>135313</v>
      </c>
      <c r="O1331" s="1097">
        <v>236797</v>
      </c>
      <c r="P1331" s="1097">
        <v>160988</v>
      </c>
      <c r="Q1331" s="1097">
        <v>281729</v>
      </c>
      <c r="R1331" s="1097">
        <v>177511</v>
      </c>
      <c r="S1331" s="1097">
        <v>310645</v>
      </c>
      <c r="T1331" s="1097">
        <v>193002</v>
      </c>
      <c r="U1331" s="1097">
        <v>337754</v>
      </c>
    </row>
    <row r="1332" spans="1:21" ht="21.95" customHeight="1">
      <c r="A1332" s="1092">
        <v>9</v>
      </c>
      <c r="B1332" s="1093" t="s">
        <v>556</v>
      </c>
      <c r="C1332" s="1094" t="s">
        <v>557</v>
      </c>
      <c r="D1332" s="1094" t="s">
        <v>693</v>
      </c>
      <c r="E1332" s="1095" t="s">
        <v>564</v>
      </c>
      <c r="F1332">
        <v>3</v>
      </c>
      <c r="G1332" s="1096" t="s">
        <v>58</v>
      </c>
      <c r="H1332" s="1097">
        <v>57856</v>
      </c>
      <c r="I1332" s="1097">
        <v>101248</v>
      </c>
      <c r="J1332" s="1097">
        <v>79924</v>
      </c>
      <c r="K1332" s="1097">
        <v>139867</v>
      </c>
      <c r="L1332" s="1097">
        <v>101373</v>
      </c>
      <c r="M1332" s="1097">
        <v>177403</v>
      </c>
      <c r="N1332" s="1097">
        <v>132398</v>
      </c>
      <c r="O1332" s="1097">
        <v>231697</v>
      </c>
      <c r="P1332" s="1097">
        <v>165045</v>
      </c>
      <c r="Q1332" s="1097">
        <v>288829</v>
      </c>
      <c r="R1332" s="1097">
        <v>185797</v>
      </c>
      <c r="S1332" s="1097">
        <v>325145</v>
      </c>
      <c r="T1332" s="1097">
        <v>206258</v>
      </c>
      <c r="U1332" s="1097">
        <v>360951</v>
      </c>
    </row>
    <row r="1333" spans="1:21" ht="21.95" customHeight="1">
      <c r="A1333" s="1092">
        <v>9</v>
      </c>
      <c r="B1333" s="1093" t="s">
        <v>556</v>
      </c>
      <c r="C1333" s="1094" t="s">
        <v>557</v>
      </c>
      <c r="D1333" s="1094" t="s">
        <v>693</v>
      </c>
      <c r="E1333" s="1095" t="s">
        <v>564</v>
      </c>
      <c r="F1333">
        <v>4</v>
      </c>
      <c r="G1333" s="1096" t="s">
        <v>33</v>
      </c>
      <c r="H1333" s="1097">
        <v>66630</v>
      </c>
      <c r="I1333" s="1097">
        <v>106608</v>
      </c>
      <c r="J1333" s="1097">
        <v>93282</v>
      </c>
      <c r="K1333" s="1097">
        <v>149252</v>
      </c>
      <c r="L1333" s="1097">
        <v>119934</v>
      </c>
      <c r="M1333" s="1097">
        <v>191895</v>
      </c>
      <c r="N1333" s="1097">
        <v>159913</v>
      </c>
      <c r="O1333" s="1097">
        <v>255860</v>
      </c>
      <c r="P1333" s="1097">
        <v>199891</v>
      </c>
      <c r="Q1333" s="1097">
        <v>319825</v>
      </c>
      <c r="R1333" s="1097">
        <v>226543</v>
      </c>
      <c r="S1333" s="1097">
        <v>362469</v>
      </c>
      <c r="T1333" s="1097">
        <v>253195</v>
      </c>
      <c r="U1333" s="1097">
        <v>405112</v>
      </c>
    </row>
    <row r="1334" spans="1:21" ht="22.5" customHeight="1">
      <c r="A1334" s="1092">
        <v>9</v>
      </c>
      <c r="B1334" s="1093" t="s">
        <v>556</v>
      </c>
      <c r="C1334" s="1094" t="s">
        <v>565</v>
      </c>
      <c r="D1334" s="1094" t="s">
        <v>1218</v>
      </c>
      <c r="E1334" s="1095" t="s">
        <v>566</v>
      </c>
      <c r="F1334">
        <v>1</v>
      </c>
      <c r="G1334" s="1096" t="s">
        <v>240</v>
      </c>
      <c r="H1334" s="1097">
        <v>90048</v>
      </c>
      <c r="I1334" s="1097">
        <v>157585</v>
      </c>
      <c r="J1334" s="1097">
        <v>118528</v>
      </c>
      <c r="K1334" s="1097">
        <v>207424</v>
      </c>
      <c r="L1334" s="1097">
        <v>141838</v>
      </c>
      <c r="M1334" s="1097">
        <v>248216</v>
      </c>
      <c r="N1334" s="1097">
        <v>170479</v>
      </c>
      <c r="O1334" s="1097">
        <v>298339</v>
      </c>
      <c r="P1334" s="1097">
        <v>200955</v>
      </c>
      <c r="Q1334" s="1097">
        <v>351672</v>
      </c>
      <c r="R1334" s="1097">
        <v>219673</v>
      </c>
      <c r="S1334" s="1097">
        <v>384427</v>
      </c>
      <c r="T1334" s="1097">
        <v>236375</v>
      </c>
      <c r="U1334" s="1097">
        <v>413657</v>
      </c>
    </row>
    <row r="1335" spans="1:21" ht="21.95" customHeight="1">
      <c r="A1335" s="1092">
        <v>9</v>
      </c>
      <c r="B1335" s="1093" t="s">
        <v>556</v>
      </c>
      <c r="C1335" s="1094" t="s">
        <v>565</v>
      </c>
      <c r="D1335" s="1094" t="s">
        <v>1218</v>
      </c>
      <c r="E1335" s="1095" t="s">
        <v>566</v>
      </c>
      <c r="F1335">
        <v>2</v>
      </c>
      <c r="G1335" s="1096" t="s">
        <v>31</v>
      </c>
      <c r="H1335" s="1097">
        <v>85706</v>
      </c>
      <c r="I1335" s="1097">
        <v>149986</v>
      </c>
      <c r="J1335" s="1097">
        <v>113094</v>
      </c>
      <c r="K1335" s="1097">
        <v>197914</v>
      </c>
      <c r="L1335" s="1097">
        <v>135683</v>
      </c>
      <c r="M1335" s="1097">
        <v>237446</v>
      </c>
      <c r="N1335" s="1097">
        <v>163936</v>
      </c>
      <c r="O1335" s="1097">
        <v>286887</v>
      </c>
      <c r="P1335" s="1097">
        <v>195012</v>
      </c>
      <c r="Q1335" s="1097">
        <v>341272</v>
      </c>
      <c r="R1335" s="1097">
        <v>215011</v>
      </c>
      <c r="S1335" s="1097">
        <v>376268</v>
      </c>
      <c r="T1335" s="1097">
        <v>233751</v>
      </c>
      <c r="U1335" s="1097">
        <v>409064</v>
      </c>
    </row>
    <row r="1336" spans="1:21" ht="21.95" customHeight="1">
      <c r="A1336" s="1092">
        <v>9</v>
      </c>
      <c r="B1336" s="1093" t="s">
        <v>556</v>
      </c>
      <c r="C1336" s="1094" t="s">
        <v>565</v>
      </c>
      <c r="D1336" s="1094" t="s">
        <v>1218</v>
      </c>
      <c r="E1336" s="1095" t="s">
        <v>566</v>
      </c>
      <c r="F1336">
        <v>3</v>
      </c>
      <c r="G1336" s="1096" t="s">
        <v>58</v>
      </c>
      <c r="H1336" s="1097">
        <v>70231</v>
      </c>
      <c r="I1336" s="1097">
        <v>122904</v>
      </c>
      <c r="J1336" s="1097">
        <v>97031</v>
      </c>
      <c r="K1336" s="1097">
        <v>169805</v>
      </c>
      <c r="L1336" s="1097">
        <v>123089</v>
      </c>
      <c r="M1336" s="1097">
        <v>215405</v>
      </c>
      <c r="N1336" s="1097">
        <v>160793</v>
      </c>
      <c r="O1336" s="1097">
        <v>281387</v>
      </c>
      <c r="P1336" s="1097">
        <v>200447</v>
      </c>
      <c r="Q1336" s="1097">
        <v>350782</v>
      </c>
      <c r="R1336" s="1097">
        <v>225666</v>
      </c>
      <c r="S1336" s="1097">
        <v>394915</v>
      </c>
      <c r="T1336" s="1097">
        <v>250535</v>
      </c>
      <c r="U1336" s="1097">
        <v>438435</v>
      </c>
    </row>
    <row r="1337" spans="1:21" ht="21.95" customHeight="1">
      <c r="A1337" s="1092">
        <v>9</v>
      </c>
      <c r="B1337" s="1093" t="s">
        <v>556</v>
      </c>
      <c r="C1337" s="1094" t="s">
        <v>565</v>
      </c>
      <c r="D1337" s="1094" t="s">
        <v>1218</v>
      </c>
      <c r="E1337" s="1095" t="s">
        <v>566</v>
      </c>
      <c r="F1337">
        <v>4</v>
      </c>
      <c r="G1337" s="1096" t="s">
        <v>33</v>
      </c>
      <c r="H1337" s="1097">
        <v>80733</v>
      </c>
      <c r="I1337" s="1097">
        <v>129173</v>
      </c>
      <c r="J1337" s="1097">
        <v>113026</v>
      </c>
      <c r="K1337" s="1097">
        <v>180842</v>
      </c>
      <c r="L1337" s="1097">
        <v>145319</v>
      </c>
      <c r="M1337" s="1097">
        <v>232511</v>
      </c>
      <c r="N1337" s="1097">
        <v>193759</v>
      </c>
      <c r="O1337" s="1097">
        <v>310015</v>
      </c>
      <c r="P1337" s="1097">
        <v>242199</v>
      </c>
      <c r="Q1337" s="1097">
        <v>387519</v>
      </c>
      <c r="R1337" s="1097">
        <v>274492</v>
      </c>
      <c r="S1337" s="1097">
        <v>439188</v>
      </c>
      <c r="T1337" s="1097">
        <v>306786</v>
      </c>
      <c r="U1337" s="1097">
        <v>490857</v>
      </c>
    </row>
    <row r="1338" spans="1:21" ht="22.5" customHeight="1">
      <c r="A1338" s="1092">
        <v>9</v>
      </c>
      <c r="B1338" s="1093" t="s">
        <v>556</v>
      </c>
      <c r="C1338" s="1094" t="s">
        <v>565</v>
      </c>
      <c r="D1338" s="1094" t="s">
        <v>1218</v>
      </c>
      <c r="E1338" s="1095" t="s">
        <v>567</v>
      </c>
      <c r="F1338">
        <v>1</v>
      </c>
      <c r="G1338" s="1096" t="s">
        <v>240</v>
      </c>
      <c r="H1338" s="1097">
        <v>92789</v>
      </c>
      <c r="I1338" s="1097">
        <v>162381</v>
      </c>
      <c r="J1338" s="1097">
        <v>122180</v>
      </c>
      <c r="K1338" s="1097">
        <v>213815</v>
      </c>
      <c r="L1338" s="1097">
        <v>146279</v>
      </c>
      <c r="M1338" s="1097">
        <v>255989</v>
      </c>
      <c r="N1338" s="1097">
        <v>175941</v>
      </c>
      <c r="O1338" s="1097">
        <v>307896</v>
      </c>
      <c r="P1338" s="1097">
        <v>207418</v>
      </c>
      <c r="Q1338" s="1097">
        <v>362982</v>
      </c>
      <c r="R1338" s="1097">
        <v>226743</v>
      </c>
      <c r="S1338" s="1097">
        <v>396801</v>
      </c>
      <c r="T1338" s="1097">
        <v>243992</v>
      </c>
      <c r="U1338" s="1097">
        <v>426986</v>
      </c>
    </row>
    <row r="1339" spans="1:21" ht="21.95" customHeight="1">
      <c r="A1339" s="1092">
        <v>9</v>
      </c>
      <c r="B1339" s="1093" t="s">
        <v>556</v>
      </c>
      <c r="C1339" s="1094" t="s">
        <v>565</v>
      </c>
      <c r="D1339" s="1094" t="s">
        <v>1218</v>
      </c>
      <c r="E1339" s="1095" t="s">
        <v>567</v>
      </c>
      <c r="F1339">
        <v>2</v>
      </c>
      <c r="G1339" s="1096" t="s">
        <v>31</v>
      </c>
      <c r="H1339" s="1097">
        <v>88255</v>
      </c>
      <c r="I1339" s="1097">
        <v>154446</v>
      </c>
      <c r="J1339" s="1097">
        <v>116505</v>
      </c>
      <c r="K1339" s="1097">
        <v>203884</v>
      </c>
      <c r="L1339" s="1097">
        <v>139852</v>
      </c>
      <c r="M1339" s="1097">
        <v>244742</v>
      </c>
      <c r="N1339" s="1097">
        <v>169107</v>
      </c>
      <c r="O1339" s="1097">
        <v>295938</v>
      </c>
      <c r="P1339" s="1097">
        <v>201212</v>
      </c>
      <c r="Q1339" s="1097">
        <v>352121</v>
      </c>
      <c r="R1339" s="1097">
        <v>221875</v>
      </c>
      <c r="S1339" s="1097">
        <v>388281</v>
      </c>
      <c r="T1339" s="1097">
        <v>241251</v>
      </c>
      <c r="U1339" s="1097">
        <v>422189</v>
      </c>
    </row>
    <row r="1340" spans="1:21" ht="21.95" customHeight="1">
      <c r="A1340" s="1092">
        <v>9</v>
      </c>
      <c r="B1340" s="1093" t="s">
        <v>556</v>
      </c>
      <c r="C1340" s="1094" t="s">
        <v>565</v>
      </c>
      <c r="D1340" s="1094" t="s">
        <v>1218</v>
      </c>
      <c r="E1340" s="1095" t="s">
        <v>567</v>
      </c>
      <c r="F1340">
        <v>3</v>
      </c>
      <c r="G1340" s="1096" t="s">
        <v>58</v>
      </c>
      <c r="H1340" s="1097">
        <v>72225</v>
      </c>
      <c r="I1340" s="1097">
        <v>126394</v>
      </c>
      <c r="J1340" s="1097">
        <v>99766</v>
      </c>
      <c r="K1340" s="1097">
        <v>174590</v>
      </c>
      <c r="L1340" s="1097">
        <v>126531</v>
      </c>
      <c r="M1340" s="1097">
        <v>221429</v>
      </c>
      <c r="N1340" s="1097">
        <v>165235</v>
      </c>
      <c r="O1340" s="1097">
        <v>289161</v>
      </c>
      <c r="P1340" s="1097">
        <v>205975</v>
      </c>
      <c r="Q1340" s="1097">
        <v>360456</v>
      </c>
      <c r="R1340" s="1097">
        <v>231865</v>
      </c>
      <c r="S1340" s="1097">
        <v>405763</v>
      </c>
      <c r="T1340" s="1097">
        <v>257388</v>
      </c>
      <c r="U1340" s="1097">
        <v>450429</v>
      </c>
    </row>
    <row r="1341" spans="1:21" ht="21.95" customHeight="1">
      <c r="A1341" s="1092">
        <v>9</v>
      </c>
      <c r="B1341" s="1093" t="s">
        <v>556</v>
      </c>
      <c r="C1341" s="1094" t="s">
        <v>565</v>
      </c>
      <c r="D1341" s="1094" t="s">
        <v>1218</v>
      </c>
      <c r="E1341" s="1095" t="s">
        <v>567</v>
      </c>
      <c r="F1341">
        <v>4</v>
      </c>
      <c r="G1341" s="1096" t="s">
        <v>33</v>
      </c>
      <c r="H1341" s="1097">
        <v>83266</v>
      </c>
      <c r="I1341" s="1097">
        <v>133226</v>
      </c>
      <c r="J1341" s="1097">
        <v>116573</v>
      </c>
      <c r="K1341" s="1097">
        <v>186516</v>
      </c>
      <c r="L1341" s="1097">
        <v>149879</v>
      </c>
      <c r="M1341" s="1097">
        <v>239807</v>
      </c>
      <c r="N1341" s="1097">
        <v>199839</v>
      </c>
      <c r="O1341" s="1097">
        <v>319742</v>
      </c>
      <c r="P1341" s="1097">
        <v>249799</v>
      </c>
      <c r="Q1341" s="1097">
        <v>399678</v>
      </c>
      <c r="R1341" s="1097">
        <v>283105</v>
      </c>
      <c r="S1341" s="1097">
        <v>452968</v>
      </c>
      <c r="T1341" s="1097">
        <v>316412</v>
      </c>
      <c r="U1341" s="1097">
        <v>506259</v>
      </c>
    </row>
    <row r="1342" spans="1:21" ht="22.5" customHeight="1">
      <c r="A1342" s="1092">
        <v>9</v>
      </c>
      <c r="B1342" s="1093" t="s">
        <v>556</v>
      </c>
      <c r="C1342" s="1094" t="s">
        <v>565</v>
      </c>
      <c r="D1342" s="1094" t="s">
        <v>1218</v>
      </c>
      <c r="E1342" s="1095" t="s">
        <v>568</v>
      </c>
      <c r="F1342">
        <v>1</v>
      </c>
      <c r="G1342" s="1096" t="s">
        <v>240</v>
      </c>
      <c r="H1342" s="1097">
        <v>90769</v>
      </c>
      <c r="I1342" s="1097">
        <v>158845</v>
      </c>
      <c r="J1342" s="1097">
        <v>119508</v>
      </c>
      <c r="K1342" s="1097">
        <v>209138</v>
      </c>
      <c r="L1342" s="1097">
        <v>143060</v>
      </c>
      <c r="M1342" s="1097">
        <v>250354</v>
      </c>
      <c r="N1342" s="1097">
        <v>172034</v>
      </c>
      <c r="O1342" s="1097">
        <v>301060</v>
      </c>
      <c r="P1342" s="1097">
        <v>202806</v>
      </c>
      <c r="Q1342" s="1097">
        <v>354911</v>
      </c>
      <c r="R1342" s="1097">
        <v>221700</v>
      </c>
      <c r="S1342" s="1097">
        <v>387975</v>
      </c>
      <c r="T1342" s="1097">
        <v>238562</v>
      </c>
      <c r="U1342" s="1097">
        <v>417484</v>
      </c>
    </row>
    <row r="1343" spans="1:21" ht="21.95" customHeight="1">
      <c r="A1343" s="1092">
        <v>9</v>
      </c>
      <c r="B1343" s="1093" t="s">
        <v>556</v>
      </c>
      <c r="C1343" s="1094" t="s">
        <v>565</v>
      </c>
      <c r="D1343" s="1094" t="s">
        <v>1218</v>
      </c>
      <c r="E1343" s="1095" t="s">
        <v>568</v>
      </c>
      <c r="F1343">
        <v>2</v>
      </c>
      <c r="G1343" s="1096" t="s">
        <v>31</v>
      </c>
      <c r="H1343" s="1097">
        <v>86350</v>
      </c>
      <c r="I1343" s="1097">
        <v>151112</v>
      </c>
      <c r="J1343" s="1097">
        <v>113977</v>
      </c>
      <c r="K1343" s="1097">
        <v>199459</v>
      </c>
      <c r="L1343" s="1097">
        <v>136796</v>
      </c>
      <c r="M1343" s="1097">
        <v>239394</v>
      </c>
      <c r="N1343" s="1097">
        <v>165375</v>
      </c>
      <c r="O1343" s="1097">
        <v>289406</v>
      </c>
      <c r="P1343" s="1097">
        <v>196758</v>
      </c>
      <c r="Q1343" s="1097">
        <v>344326</v>
      </c>
      <c r="R1343" s="1097">
        <v>216955</v>
      </c>
      <c r="S1343" s="1097">
        <v>379672</v>
      </c>
      <c r="T1343" s="1097">
        <v>235891</v>
      </c>
      <c r="U1343" s="1097">
        <v>412810</v>
      </c>
    </row>
    <row r="1344" spans="1:21" ht="21.95" customHeight="1">
      <c r="A1344" s="1092">
        <v>9</v>
      </c>
      <c r="B1344" s="1093" t="s">
        <v>556</v>
      </c>
      <c r="C1344" s="1094" t="s">
        <v>565</v>
      </c>
      <c r="D1344" s="1094" t="s">
        <v>1218</v>
      </c>
      <c r="E1344" s="1095" t="s">
        <v>568</v>
      </c>
      <c r="F1344">
        <v>3</v>
      </c>
      <c r="G1344" s="1096" t="s">
        <v>58</v>
      </c>
      <c r="H1344" s="1097">
        <v>70692</v>
      </c>
      <c r="I1344" s="1097">
        <v>123711</v>
      </c>
      <c r="J1344" s="1097">
        <v>97654</v>
      </c>
      <c r="K1344" s="1097">
        <v>170894</v>
      </c>
      <c r="L1344" s="1097">
        <v>123859</v>
      </c>
      <c r="M1344" s="1097">
        <v>216754</v>
      </c>
      <c r="N1344" s="1097">
        <v>161762</v>
      </c>
      <c r="O1344" s="1097">
        <v>283083</v>
      </c>
      <c r="P1344" s="1097">
        <v>201648</v>
      </c>
      <c r="Q1344" s="1097">
        <v>352884</v>
      </c>
      <c r="R1344" s="1097">
        <v>227001</v>
      </c>
      <c r="S1344" s="1097">
        <v>397251</v>
      </c>
      <c r="T1344" s="1097">
        <v>251997</v>
      </c>
      <c r="U1344" s="1097">
        <v>440994</v>
      </c>
    </row>
    <row r="1345" spans="1:21" ht="21.95" customHeight="1">
      <c r="A1345" s="1092">
        <v>9</v>
      </c>
      <c r="B1345" s="1093" t="s">
        <v>556</v>
      </c>
      <c r="C1345" s="1094" t="s">
        <v>565</v>
      </c>
      <c r="D1345" s="1094" t="s">
        <v>1218</v>
      </c>
      <c r="E1345" s="1095" t="s">
        <v>568</v>
      </c>
      <c r="F1345">
        <v>4</v>
      </c>
      <c r="G1345" s="1096" t="s">
        <v>33</v>
      </c>
      <c r="H1345" s="1097">
        <v>81432</v>
      </c>
      <c r="I1345" s="1097">
        <v>130291</v>
      </c>
      <c r="J1345" s="1097">
        <v>114005</v>
      </c>
      <c r="K1345" s="1097">
        <v>182408</v>
      </c>
      <c r="L1345" s="1097">
        <v>146578</v>
      </c>
      <c r="M1345" s="1097">
        <v>234525</v>
      </c>
      <c r="N1345" s="1097">
        <v>195437</v>
      </c>
      <c r="O1345" s="1097">
        <v>312700</v>
      </c>
      <c r="P1345" s="1097">
        <v>244297</v>
      </c>
      <c r="Q1345" s="1097">
        <v>390874</v>
      </c>
      <c r="R1345" s="1097">
        <v>276869</v>
      </c>
      <c r="S1345" s="1097">
        <v>442991</v>
      </c>
      <c r="T1345" s="1097">
        <v>309442</v>
      </c>
      <c r="U1345" s="1097">
        <v>495108</v>
      </c>
    </row>
    <row r="1346" spans="1:21" ht="22.5" customHeight="1">
      <c r="A1346" s="1092">
        <v>9</v>
      </c>
      <c r="B1346" s="1093" t="s">
        <v>556</v>
      </c>
      <c r="C1346" s="1094" t="s">
        <v>565</v>
      </c>
      <c r="D1346" s="1094" t="s">
        <v>1218</v>
      </c>
      <c r="E1346" s="1095" t="s">
        <v>569</v>
      </c>
      <c r="F1346">
        <v>1</v>
      </c>
      <c r="G1346" s="1096" t="s">
        <v>240</v>
      </c>
      <c r="H1346" s="1097">
        <v>91849</v>
      </c>
      <c r="I1346" s="1097">
        <v>160736</v>
      </c>
      <c r="J1346" s="1097">
        <v>120977</v>
      </c>
      <c r="K1346" s="1097">
        <v>211709</v>
      </c>
      <c r="L1346" s="1097">
        <v>144893</v>
      </c>
      <c r="M1346" s="1097">
        <v>253562</v>
      </c>
      <c r="N1346" s="1097">
        <v>174367</v>
      </c>
      <c r="O1346" s="1097">
        <v>305142</v>
      </c>
      <c r="P1346" s="1097">
        <v>205582</v>
      </c>
      <c r="Q1346" s="1097">
        <v>359769</v>
      </c>
      <c r="R1346" s="1097">
        <v>224741</v>
      </c>
      <c r="S1346" s="1097">
        <v>393296</v>
      </c>
      <c r="T1346" s="1097">
        <v>241843</v>
      </c>
      <c r="U1346" s="1097">
        <v>423226</v>
      </c>
    </row>
    <row r="1347" spans="1:21" ht="21.95" customHeight="1">
      <c r="A1347" s="1092">
        <v>9</v>
      </c>
      <c r="B1347" s="1093" t="s">
        <v>556</v>
      </c>
      <c r="C1347" s="1094" t="s">
        <v>565</v>
      </c>
      <c r="D1347" s="1094" t="s">
        <v>1218</v>
      </c>
      <c r="E1347" s="1095" t="s">
        <v>569</v>
      </c>
      <c r="F1347">
        <v>2</v>
      </c>
      <c r="G1347" s="1096" t="s">
        <v>31</v>
      </c>
      <c r="H1347" s="1097">
        <v>87315</v>
      </c>
      <c r="I1347" s="1097">
        <v>152801</v>
      </c>
      <c r="J1347" s="1097">
        <v>115301</v>
      </c>
      <c r="K1347" s="1097">
        <v>201778</v>
      </c>
      <c r="L1347" s="1097">
        <v>138466</v>
      </c>
      <c r="M1347" s="1097">
        <v>242315</v>
      </c>
      <c r="N1347" s="1097">
        <v>167533</v>
      </c>
      <c r="O1347" s="1097">
        <v>293183</v>
      </c>
      <c r="P1347" s="1097">
        <v>199376</v>
      </c>
      <c r="Q1347" s="1097">
        <v>348908</v>
      </c>
      <c r="R1347" s="1097">
        <v>219872</v>
      </c>
      <c r="S1347" s="1097">
        <v>384776</v>
      </c>
      <c r="T1347" s="1097">
        <v>239102</v>
      </c>
      <c r="U1347" s="1097">
        <v>418429</v>
      </c>
    </row>
    <row r="1348" spans="1:21" ht="21.95" customHeight="1">
      <c r="A1348" s="1092">
        <v>9</v>
      </c>
      <c r="B1348" s="1093" t="s">
        <v>556</v>
      </c>
      <c r="C1348" s="1094" t="s">
        <v>565</v>
      </c>
      <c r="D1348" s="1094" t="s">
        <v>1218</v>
      </c>
      <c r="E1348" s="1095" t="s">
        <v>569</v>
      </c>
      <c r="F1348">
        <v>3</v>
      </c>
      <c r="G1348" s="1096" t="s">
        <v>58</v>
      </c>
      <c r="H1348" s="1097">
        <v>71383</v>
      </c>
      <c r="I1348" s="1097">
        <v>124921</v>
      </c>
      <c r="J1348" s="1097">
        <v>98587</v>
      </c>
      <c r="K1348" s="1097">
        <v>172528</v>
      </c>
      <c r="L1348" s="1097">
        <v>125015</v>
      </c>
      <c r="M1348" s="1097">
        <v>218777</v>
      </c>
      <c r="N1348" s="1097">
        <v>163215</v>
      </c>
      <c r="O1348" s="1097">
        <v>285625</v>
      </c>
      <c r="P1348" s="1097">
        <v>203450</v>
      </c>
      <c r="Q1348" s="1097">
        <v>356037</v>
      </c>
      <c r="R1348" s="1097">
        <v>229003</v>
      </c>
      <c r="S1348" s="1097">
        <v>400755</v>
      </c>
      <c r="T1348" s="1097">
        <v>254190</v>
      </c>
      <c r="U1348" s="1097">
        <v>444832</v>
      </c>
    </row>
    <row r="1349" spans="1:21" ht="21.95" customHeight="1">
      <c r="A1349" s="1092">
        <v>9</v>
      </c>
      <c r="B1349" s="1093" t="s">
        <v>556</v>
      </c>
      <c r="C1349" s="1094" t="s">
        <v>565</v>
      </c>
      <c r="D1349" s="1094" t="s">
        <v>1218</v>
      </c>
      <c r="E1349" s="1095" t="s">
        <v>569</v>
      </c>
      <c r="F1349">
        <v>4</v>
      </c>
      <c r="G1349" s="1096" t="s">
        <v>33</v>
      </c>
      <c r="H1349" s="1097">
        <v>82481</v>
      </c>
      <c r="I1349" s="1097">
        <v>131969</v>
      </c>
      <c r="J1349" s="1097">
        <v>115473</v>
      </c>
      <c r="K1349" s="1097">
        <v>184757</v>
      </c>
      <c r="L1349" s="1097">
        <v>148466</v>
      </c>
      <c r="M1349" s="1097">
        <v>237545</v>
      </c>
      <c r="N1349" s="1097">
        <v>197954</v>
      </c>
      <c r="O1349" s="1097">
        <v>316727</v>
      </c>
      <c r="P1349" s="1097">
        <v>247443</v>
      </c>
      <c r="Q1349" s="1097">
        <v>395908</v>
      </c>
      <c r="R1349" s="1097">
        <v>280435</v>
      </c>
      <c r="S1349" s="1097">
        <v>448696</v>
      </c>
      <c r="T1349" s="1097">
        <v>313427</v>
      </c>
      <c r="U1349" s="1097">
        <v>501484</v>
      </c>
    </row>
    <row r="1350" spans="1:21" ht="22.5" customHeight="1">
      <c r="A1350" s="1092">
        <v>9</v>
      </c>
      <c r="B1350" s="1093" t="s">
        <v>556</v>
      </c>
      <c r="C1350" s="1094" t="s">
        <v>565</v>
      </c>
      <c r="D1350" s="1094" t="s">
        <v>1218</v>
      </c>
      <c r="E1350" s="1095" t="s">
        <v>570</v>
      </c>
      <c r="F1350">
        <v>1</v>
      </c>
      <c r="G1350" s="1096" t="s">
        <v>240</v>
      </c>
      <c r="H1350" s="1097">
        <v>89578</v>
      </c>
      <c r="I1350" s="1097">
        <v>156762</v>
      </c>
      <c r="J1350" s="1097">
        <v>117926</v>
      </c>
      <c r="K1350" s="1097">
        <v>206371</v>
      </c>
      <c r="L1350" s="1097">
        <v>141144</v>
      </c>
      <c r="M1350" s="1097">
        <v>247003</v>
      </c>
      <c r="N1350" s="1097">
        <v>169693</v>
      </c>
      <c r="O1350" s="1097">
        <v>296962</v>
      </c>
      <c r="P1350" s="1097">
        <v>200037</v>
      </c>
      <c r="Q1350" s="1097">
        <v>350065</v>
      </c>
      <c r="R1350" s="1097">
        <v>218671</v>
      </c>
      <c r="S1350" s="1097">
        <v>382675</v>
      </c>
      <c r="T1350" s="1097">
        <v>235301</v>
      </c>
      <c r="U1350" s="1097">
        <v>411777</v>
      </c>
    </row>
    <row r="1351" spans="1:21" ht="21.95" customHeight="1">
      <c r="A1351" s="1092">
        <v>9</v>
      </c>
      <c r="B1351" s="1093" t="s">
        <v>556</v>
      </c>
      <c r="C1351" s="1094" t="s">
        <v>565</v>
      </c>
      <c r="D1351" s="1094" t="s">
        <v>1218</v>
      </c>
      <c r="E1351" s="1095" t="s">
        <v>570</v>
      </c>
      <c r="F1351">
        <v>2</v>
      </c>
      <c r="G1351" s="1096" t="s">
        <v>31</v>
      </c>
      <c r="H1351" s="1097">
        <v>85236</v>
      </c>
      <c r="I1351" s="1097">
        <v>149164</v>
      </c>
      <c r="J1351" s="1097">
        <v>112492</v>
      </c>
      <c r="K1351" s="1097">
        <v>196861</v>
      </c>
      <c r="L1351" s="1097">
        <v>134990</v>
      </c>
      <c r="M1351" s="1097">
        <v>236232</v>
      </c>
      <c r="N1351" s="1097">
        <v>163149</v>
      </c>
      <c r="O1351" s="1097">
        <v>285510</v>
      </c>
      <c r="P1351" s="1097">
        <v>194094</v>
      </c>
      <c r="Q1351" s="1097">
        <v>339665</v>
      </c>
      <c r="R1351" s="1097">
        <v>214009</v>
      </c>
      <c r="S1351" s="1097">
        <v>374516</v>
      </c>
      <c r="T1351" s="1097">
        <v>232676</v>
      </c>
      <c r="U1351" s="1097">
        <v>407184</v>
      </c>
    </row>
    <row r="1352" spans="1:21" ht="21.95" customHeight="1">
      <c r="A1352" s="1092">
        <v>9</v>
      </c>
      <c r="B1352" s="1093" t="s">
        <v>556</v>
      </c>
      <c r="C1352" s="1094" t="s">
        <v>565</v>
      </c>
      <c r="D1352" s="1094" t="s">
        <v>1218</v>
      </c>
      <c r="E1352" s="1095" t="s">
        <v>570</v>
      </c>
      <c r="F1352">
        <v>3</v>
      </c>
      <c r="G1352" s="1096" t="s">
        <v>58</v>
      </c>
      <c r="H1352" s="1097">
        <v>69810</v>
      </c>
      <c r="I1352" s="1097">
        <v>122168</v>
      </c>
      <c r="J1352" s="1097">
        <v>96442</v>
      </c>
      <c r="K1352" s="1097">
        <v>168774</v>
      </c>
      <c r="L1352" s="1097">
        <v>122331</v>
      </c>
      <c r="M1352" s="1097">
        <v>214080</v>
      </c>
      <c r="N1352" s="1097">
        <v>159783</v>
      </c>
      <c r="O1352" s="1097">
        <v>279620</v>
      </c>
      <c r="P1352" s="1097">
        <v>199184</v>
      </c>
      <c r="Q1352" s="1097">
        <v>348572</v>
      </c>
      <c r="R1352" s="1097">
        <v>224235</v>
      </c>
      <c r="S1352" s="1097">
        <v>392411</v>
      </c>
      <c r="T1352" s="1097">
        <v>248935</v>
      </c>
      <c r="U1352" s="1097">
        <v>435637</v>
      </c>
    </row>
    <row r="1353" spans="1:21" ht="21.95" customHeight="1">
      <c r="A1353" s="1092">
        <v>9</v>
      </c>
      <c r="B1353" s="1093" t="s">
        <v>556</v>
      </c>
      <c r="C1353" s="1094" t="s">
        <v>565</v>
      </c>
      <c r="D1353" s="1094" t="s">
        <v>1218</v>
      </c>
      <c r="E1353" s="1095" t="s">
        <v>570</v>
      </c>
      <c r="F1353">
        <v>4</v>
      </c>
      <c r="G1353" s="1096" t="s">
        <v>33</v>
      </c>
      <c r="H1353" s="1097">
        <v>80340</v>
      </c>
      <c r="I1353" s="1097">
        <v>128545</v>
      </c>
      <c r="J1353" s="1097">
        <v>112477</v>
      </c>
      <c r="K1353" s="1097">
        <v>179962</v>
      </c>
      <c r="L1353" s="1097">
        <v>144613</v>
      </c>
      <c r="M1353" s="1097">
        <v>231380</v>
      </c>
      <c r="N1353" s="1097">
        <v>192817</v>
      </c>
      <c r="O1353" s="1097">
        <v>308507</v>
      </c>
      <c r="P1353" s="1097">
        <v>241021</v>
      </c>
      <c r="Q1353" s="1097">
        <v>385634</v>
      </c>
      <c r="R1353" s="1097">
        <v>273157</v>
      </c>
      <c r="S1353" s="1097">
        <v>437052</v>
      </c>
      <c r="T1353" s="1097">
        <v>305293</v>
      </c>
      <c r="U1353" s="1097">
        <v>488469</v>
      </c>
    </row>
    <row r="1354" spans="1:21" ht="22.5" customHeight="1">
      <c r="A1354" s="1092">
        <v>9</v>
      </c>
      <c r="B1354" s="1093" t="s">
        <v>556</v>
      </c>
      <c r="C1354" s="1094" t="s">
        <v>565</v>
      </c>
      <c r="D1354" s="1094" t="s">
        <v>1218</v>
      </c>
      <c r="E1354" s="1095" t="s">
        <v>571</v>
      </c>
      <c r="F1354">
        <v>1</v>
      </c>
      <c r="G1354" s="1096" t="s">
        <v>240</v>
      </c>
      <c r="H1354" s="1097">
        <v>90769</v>
      </c>
      <c r="I1354" s="1097">
        <v>158845</v>
      </c>
      <c r="J1354" s="1097">
        <v>119508</v>
      </c>
      <c r="K1354" s="1097">
        <v>209138</v>
      </c>
      <c r="L1354" s="1097">
        <v>143060</v>
      </c>
      <c r="M1354" s="1097">
        <v>250354</v>
      </c>
      <c r="N1354" s="1097">
        <v>172034</v>
      </c>
      <c r="O1354" s="1097">
        <v>301060</v>
      </c>
      <c r="P1354" s="1097">
        <v>202806</v>
      </c>
      <c r="Q1354" s="1097">
        <v>354911</v>
      </c>
      <c r="R1354" s="1097">
        <v>221700</v>
      </c>
      <c r="S1354" s="1097">
        <v>387975</v>
      </c>
      <c r="T1354" s="1097">
        <v>238562</v>
      </c>
      <c r="U1354" s="1097">
        <v>417484</v>
      </c>
    </row>
    <row r="1355" spans="1:21" ht="21.95" customHeight="1">
      <c r="A1355" s="1092">
        <v>9</v>
      </c>
      <c r="B1355" s="1093" t="s">
        <v>556</v>
      </c>
      <c r="C1355" s="1094" t="s">
        <v>565</v>
      </c>
      <c r="D1355" s="1094" t="s">
        <v>1218</v>
      </c>
      <c r="E1355" s="1095" t="s">
        <v>571</v>
      </c>
      <c r="F1355">
        <v>2</v>
      </c>
      <c r="G1355" s="1096" t="s">
        <v>31</v>
      </c>
      <c r="H1355" s="1097">
        <v>86350</v>
      </c>
      <c r="I1355" s="1097">
        <v>151112</v>
      </c>
      <c r="J1355" s="1097">
        <v>113977</v>
      </c>
      <c r="K1355" s="1097">
        <v>199459</v>
      </c>
      <c r="L1355" s="1097">
        <v>136796</v>
      </c>
      <c r="M1355" s="1097">
        <v>239394</v>
      </c>
      <c r="N1355" s="1097">
        <v>165375</v>
      </c>
      <c r="O1355" s="1097">
        <v>289406</v>
      </c>
      <c r="P1355" s="1097">
        <v>196758</v>
      </c>
      <c r="Q1355" s="1097">
        <v>344326</v>
      </c>
      <c r="R1355" s="1097">
        <v>216955</v>
      </c>
      <c r="S1355" s="1097">
        <v>379672</v>
      </c>
      <c r="T1355" s="1097">
        <v>235891</v>
      </c>
      <c r="U1355" s="1097">
        <v>412810</v>
      </c>
    </row>
    <row r="1356" spans="1:21" ht="21.95" customHeight="1">
      <c r="A1356" s="1092">
        <v>9</v>
      </c>
      <c r="B1356" s="1093" t="s">
        <v>556</v>
      </c>
      <c r="C1356" s="1094" t="s">
        <v>565</v>
      </c>
      <c r="D1356" s="1094" t="s">
        <v>1218</v>
      </c>
      <c r="E1356" s="1095" t="s">
        <v>571</v>
      </c>
      <c r="F1356">
        <v>3</v>
      </c>
      <c r="G1356" s="1096" t="s">
        <v>58</v>
      </c>
      <c r="H1356" s="1097">
        <v>70692</v>
      </c>
      <c r="I1356" s="1097">
        <v>123711</v>
      </c>
      <c r="J1356" s="1097">
        <v>97654</v>
      </c>
      <c r="K1356" s="1097">
        <v>170894</v>
      </c>
      <c r="L1356" s="1097">
        <v>123859</v>
      </c>
      <c r="M1356" s="1097">
        <v>216754</v>
      </c>
      <c r="N1356" s="1097">
        <v>161762</v>
      </c>
      <c r="O1356" s="1097">
        <v>283083</v>
      </c>
      <c r="P1356" s="1097">
        <v>201648</v>
      </c>
      <c r="Q1356" s="1097">
        <v>352884</v>
      </c>
      <c r="R1356" s="1097">
        <v>227001</v>
      </c>
      <c r="S1356" s="1097">
        <v>397251</v>
      </c>
      <c r="T1356" s="1097">
        <v>251997</v>
      </c>
      <c r="U1356" s="1097">
        <v>440994</v>
      </c>
    </row>
    <row r="1357" spans="1:21" ht="21.95" customHeight="1">
      <c r="A1357" s="1092">
        <v>9</v>
      </c>
      <c r="B1357" s="1093" t="s">
        <v>556</v>
      </c>
      <c r="C1357" s="1094" t="s">
        <v>565</v>
      </c>
      <c r="D1357" s="1094" t="s">
        <v>1218</v>
      </c>
      <c r="E1357" s="1095" t="s">
        <v>571</v>
      </c>
      <c r="F1357">
        <v>4</v>
      </c>
      <c r="G1357" s="1096" t="s">
        <v>33</v>
      </c>
      <c r="H1357" s="1097">
        <v>81432</v>
      </c>
      <c r="I1357" s="1097">
        <v>130291</v>
      </c>
      <c r="J1357" s="1097">
        <v>114005</v>
      </c>
      <c r="K1357" s="1097">
        <v>182408</v>
      </c>
      <c r="L1357" s="1097">
        <v>146578</v>
      </c>
      <c r="M1357" s="1097">
        <v>234525</v>
      </c>
      <c r="N1357" s="1097">
        <v>195437</v>
      </c>
      <c r="O1357" s="1097">
        <v>312700</v>
      </c>
      <c r="P1357" s="1097">
        <v>244297</v>
      </c>
      <c r="Q1357" s="1097">
        <v>390874</v>
      </c>
      <c r="R1357" s="1097">
        <v>276869</v>
      </c>
      <c r="S1357" s="1097">
        <v>442991</v>
      </c>
      <c r="T1357" s="1097">
        <v>309442</v>
      </c>
      <c r="U1357" s="1097">
        <v>495108</v>
      </c>
    </row>
    <row r="1358" spans="1:21" ht="22.5" customHeight="1">
      <c r="A1358" s="1092">
        <v>9</v>
      </c>
      <c r="B1358" s="1093" t="s">
        <v>556</v>
      </c>
      <c r="C1358" s="1094" t="s">
        <v>565</v>
      </c>
      <c r="D1358" s="1094" t="s">
        <v>1218</v>
      </c>
      <c r="E1358" s="1095" t="s">
        <v>572</v>
      </c>
      <c r="F1358">
        <v>1</v>
      </c>
      <c r="G1358" s="1096" t="s">
        <v>240</v>
      </c>
      <c r="H1358" s="1097">
        <v>98240</v>
      </c>
      <c r="I1358" s="1097">
        <v>171920</v>
      </c>
      <c r="J1358" s="1097">
        <v>129331</v>
      </c>
      <c r="K1358" s="1097">
        <v>226330</v>
      </c>
      <c r="L1358" s="1097">
        <v>154798</v>
      </c>
      <c r="M1358" s="1097">
        <v>270897</v>
      </c>
      <c r="N1358" s="1097">
        <v>186114</v>
      </c>
      <c r="O1358" s="1097">
        <v>325699</v>
      </c>
      <c r="P1358" s="1097">
        <v>219396</v>
      </c>
      <c r="Q1358" s="1097">
        <v>383944</v>
      </c>
      <c r="R1358" s="1097">
        <v>239834</v>
      </c>
      <c r="S1358" s="1097">
        <v>419709</v>
      </c>
      <c r="T1358" s="1097">
        <v>258073</v>
      </c>
      <c r="U1358" s="1097">
        <v>451628</v>
      </c>
    </row>
    <row r="1359" spans="1:21" ht="21.95" customHeight="1">
      <c r="A1359" s="1092">
        <v>9</v>
      </c>
      <c r="B1359" s="1093" t="s">
        <v>556</v>
      </c>
      <c r="C1359" s="1094" t="s">
        <v>565</v>
      </c>
      <c r="D1359" s="1094" t="s">
        <v>1218</v>
      </c>
      <c r="E1359" s="1095" t="s">
        <v>572</v>
      </c>
      <c r="F1359">
        <v>2</v>
      </c>
      <c r="G1359" s="1096" t="s">
        <v>31</v>
      </c>
      <c r="H1359" s="1097">
        <v>93476</v>
      </c>
      <c r="I1359" s="1097">
        <v>163582</v>
      </c>
      <c r="J1359" s="1097">
        <v>123368</v>
      </c>
      <c r="K1359" s="1097">
        <v>215894</v>
      </c>
      <c r="L1359" s="1097">
        <v>148045</v>
      </c>
      <c r="M1359" s="1097">
        <v>259078</v>
      </c>
      <c r="N1359" s="1097">
        <v>178933</v>
      </c>
      <c r="O1359" s="1097">
        <v>313133</v>
      </c>
      <c r="P1359" s="1097">
        <v>212875</v>
      </c>
      <c r="Q1359" s="1097">
        <v>372531</v>
      </c>
      <c r="R1359" s="1097">
        <v>234718</v>
      </c>
      <c r="S1359" s="1097">
        <v>410756</v>
      </c>
      <c r="T1359" s="1097">
        <v>255193</v>
      </c>
      <c r="U1359" s="1097">
        <v>446588</v>
      </c>
    </row>
    <row r="1360" spans="1:21" ht="21.95" customHeight="1">
      <c r="A1360" s="1092">
        <v>9</v>
      </c>
      <c r="B1360" s="1093" t="s">
        <v>556</v>
      </c>
      <c r="C1360" s="1094" t="s">
        <v>565</v>
      </c>
      <c r="D1360" s="1094" t="s">
        <v>1218</v>
      </c>
      <c r="E1360" s="1095" t="s">
        <v>572</v>
      </c>
      <c r="F1360">
        <v>3</v>
      </c>
      <c r="G1360" s="1096" t="s">
        <v>58</v>
      </c>
      <c r="H1360" s="1097">
        <v>76554</v>
      </c>
      <c r="I1360" s="1097">
        <v>133969</v>
      </c>
      <c r="J1360" s="1097">
        <v>105757</v>
      </c>
      <c r="K1360" s="1097">
        <v>185075</v>
      </c>
      <c r="L1360" s="1097">
        <v>134146</v>
      </c>
      <c r="M1360" s="1097">
        <v>234755</v>
      </c>
      <c r="N1360" s="1097">
        <v>175212</v>
      </c>
      <c r="O1360" s="1097">
        <v>306620</v>
      </c>
      <c r="P1360" s="1097">
        <v>218417</v>
      </c>
      <c r="Q1360" s="1097">
        <v>382230</v>
      </c>
      <c r="R1360" s="1097">
        <v>245886</v>
      </c>
      <c r="S1360" s="1097">
        <v>430300</v>
      </c>
      <c r="T1360" s="1097">
        <v>272970</v>
      </c>
      <c r="U1360" s="1097">
        <v>477697</v>
      </c>
    </row>
    <row r="1361" spans="1:21" ht="21.95" customHeight="1">
      <c r="A1361" s="1092">
        <v>9</v>
      </c>
      <c r="B1361" s="1093" t="s">
        <v>556</v>
      </c>
      <c r="C1361" s="1094" t="s">
        <v>565</v>
      </c>
      <c r="D1361" s="1094" t="s">
        <v>1218</v>
      </c>
      <c r="E1361" s="1095" t="s">
        <v>572</v>
      </c>
      <c r="F1361">
        <v>4</v>
      </c>
      <c r="G1361" s="1096" t="s">
        <v>33</v>
      </c>
      <c r="H1361" s="1097">
        <v>88112</v>
      </c>
      <c r="I1361" s="1097">
        <v>140980</v>
      </c>
      <c r="J1361" s="1097">
        <v>123357</v>
      </c>
      <c r="K1361" s="1097">
        <v>197372</v>
      </c>
      <c r="L1361" s="1097">
        <v>158602</v>
      </c>
      <c r="M1361" s="1097">
        <v>253764</v>
      </c>
      <c r="N1361" s="1097">
        <v>211470</v>
      </c>
      <c r="O1361" s="1097">
        <v>338352</v>
      </c>
      <c r="P1361" s="1097">
        <v>264337</v>
      </c>
      <c r="Q1361" s="1097">
        <v>422940</v>
      </c>
      <c r="R1361" s="1097">
        <v>299582</v>
      </c>
      <c r="S1361" s="1097">
        <v>479332</v>
      </c>
      <c r="T1361" s="1097">
        <v>334827</v>
      </c>
      <c r="U1361" s="1097">
        <v>535724</v>
      </c>
    </row>
    <row r="1362" spans="1:21" ht="22.5" customHeight="1">
      <c r="A1362" s="1092">
        <v>9</v>
      </c>
      <c r="B1362" s="1093" t="s">
        <v>556</v>
      </c>
      <c r="C1362" s="1094" t="s">
        <v>565</v>
      </c>
      <c r="D1362" s="1094" t="s">
        <v>1218</v>
      </c>
      <c r="E1362" s="1095" t="s">
        <v>573</v>
      </c>
      <c r="F1362">
        <v>1</v>
      </c>
      <c r="G1362" s="1096" t="s">
        <v>240</v>
      </c>
      <c r="H1362" s="1097">
        <v>96580</v>
      </c>
      <c r="I1362" s="1097">
        <v>169015</v>
      </c>
      <c r="J1362" s="1097">
        <v>127148</v>
      </c>
      <c r="K1362" s="1097">
        <v>222509</v>
      </c>
      <c r="L1362" s="1097">
        <v>152190</v>
      </c>
      <c r="M1362" s="1097">
        <v>266332</v>
      </c>
      <c r="N1362" s="1097">
        <v>182985</v>
      </c>
      <c r="O1362" s="1097">
        <v>320224</v>
      </c>
      <c r="P1362" s="1097">
        <v>215710</v>
      </c>
      <c r="Q1362" s="1097">
        <v>377492</v>
      </c>
      <c r="R1362" s="1097">
        <v>235804</v>
      </c>
      <c r="S1362" s="1097">
        <v>412657</v>
      </c>
      <c r="T1362" s="1097">
        <v>253738</v>
      </c>
      <c r="U1362" s="1097">
        <v>444041</v>
      </c>
    </row>
    <row r="1363" spans="1:21" ht="21.95" customHeight="1">
      <c r="A1363" s="1092">
        <v>9</v>
      </c>
      <c r="B1363" s="1093" t="s">
        <v>556</v>
      </c>
      <c r="C1363" s="1094" t="s">
        <v>565</v>
      </c>
      <c r="D1363" s="1094" t="s">
        <v>1218</v>
      </c>
      <c r="E1363" s="1095" t="s">
        <v>573</v>
      </c>
      <c r="F1363">
        <v>2</v>
      </c>
      <c r="G1363" s="1096" t="s">
        <v>31</v>
      </c>
      <c r="H1363" s="1097">
        <v>91892</v>
      </c>
      <c r="I1363" s="1097">
        <v>160811</v>
      </c>
      <c r="J1363" s="1097">
        <v>121281</v>
      </c>
      <c r="K1363" s="1097">
        <v>212241</v>
      </c>
      <c r="L1363" s="1097">
        <v>145545</v>
      </c>
      <c r="M1363" s="1097">
        <v>254704</v>
      </c>
      <c r="N1363" s="1097">
        <v>175920</v>
      </c>
      <c r="O1363" s="1097">
        <v>307860</v>
      </c>
      <c r="P1363" s="1097">
        <v>209293</v>
      </c>
      <c r="Q1363" s="1097">
        <v>366263</v>
      </c>
      <c r="R1363" s="1097">
        <v>230771</v>
      </c>
      <c r="S1363" s="1097">
        <v>403849</v>
      </c>
      <c r="T1363" s="1097">
        <v>250904</v>
      </c>
      <c r="U1363" s="1097">
        <v>439082</v>
      </c>
    </row>
    <row r="1364" spans="1:21" ht="21.95" customHeight="1">
      <c r="A1364" s="1092">
        <v>9</v>
      </c>
      <c r="B1364" s="1093" t="s">
        <v>556</v>
      </c>
      <c r="C1364" s="1094" t="s">
        <v>565</v>
      </c>
      <c r="D1364" s="1094" t="s">
        <v>1218</v>
      </c>
      <c r="E1364" s="1095" t="s">
        <v>573</v>
      </c>
      <c r="F1364">
        <v>3</v>
      </c>
      <c r="G1364" s="1096" t="s">
        <v>58</v>
      </c>
      <c r="H1364" s="1097">
        <v>75251</v>
      </c>
      <c r="I1364" s="1097">
        <v>131689</v>
      </c>
      <c r="J1364" s="1097">
        <v>103956</v>
      </c>
      <c r="K1364" s="1097">
        <v>181924</v>
      </c>
      <c r="L1364" s="1097">
        <v>131860</v>
      </c>
      <c r="M1364" s="1097">
        <v>230755</v>
      </c>
      <c r="N1364" s="1097">
        <v>172223</v>
      </c>
      <c r="O1364" s="1097">
        <v>301390</v>
      </c>
      <c r="P1364" s="1097">
        <v>214691</v>
      </c>
      <c r="Q1364" s="1097">
        <v>375709</v>
      </c>
      <c r="R1364" s="1097">
        <v>241689</v>
      </c>
      <c r="S1364" s="1097">
        <v>422956</v>
      </c>
      <c r="T1364" s="1097">
        <v>268309</v>
      </c>
      <c r="U1364" s="1097">
        <v>469541</v>
      </c>
    </row>
    <row r="1365" spans="1:21" ht="21.95" customHeight="1">
      <c r="A1365" s="1092">
        <v>9</v>
      </c>
      <c r="B1365" s="1093" t="s">
        <v>556</v>
      </c>
      <c r="C1365" s="1094" t="s">
        <v>565</v>
      </c>
      <c r="D1365" s="1094" t="s">
        <v>1218</v>
      </c>
      <c r="E1365" s="1095" t="s">
        <v>573</v>
      </c>
      <c r="F1365">
        <v>4</v>
      </c>
      <c r="G1365" s="1096" t="s">
        <v>33</v>
      </c>
      <c r="H1365" s="1097">
        <v>86628</v>
      </c>
      <c r="I1365" s="1097">
        <v>138605</v>
      </c>
      <c r="J1365" s="1097">
        <v>121279</v>
      </c>
      <c r="K1365" s="1097">
        <v>194047</v>
      </c>
      <c r="L1365" s="1097">
        <v>155930</v>
      </c>
      <c r="M1365" s="1097">
        <v>249488</v>
      </c>
      <c r="N1365" s="1097">
        <v>207907</v>
      </c>
      <c r="O1365" s="1097">
        <v>332651</v>
      </c>
      <c r="P1365" s="1097">
        <v>259884</v>
      </c>
      <c r="Q1365" s="1097">
        <v>415814</v>
      </c>
      <c r="R1365" s="1097">
        <v>294535</v>
      </c>
      <c r="S1365" s="1097">
        <v>471256</v>
      </c>
      <c r="T1365" s="1097">
        <v>329186</v>
      </c>
      <c r="U1365" s="1097">
        <v>526698</v>
      </c>
    </row>
    <row r="1366" spans="1:21" ht="22.5" customHeight="1">
      <c r="A1366" s="1092">
        <v>9</v>
      </c>
      <c r="B1366" s="1093" t="s">
        <v>556</v>
      </c>
      <c r="C1366" s="1094" t="s">
        <v>565</v>
      </c>
      <c r="D1366" s="1094" t="s">
        <v>1218</v>
      </c>
      <c r="E1366" s="1095" t="s">
        <v>574</v>
      </c>
      <c r="F1366">
        <v>1</v>
      </c>
      <c r="G1366" s="1096" t="s">
        <v>240</v>
      </c>
      <c r="H1366" s="1097">
        <v>91849</v>
      </c>
      <c r="I1366" s="1097">
        <v>160736</v>
      </c>
      <c r="J1366" s="1097">
        <v>120977</v>
      </c>
      <c r="K1366" s="1097">
        <v>211709</v>
      </c>
      <c r="L1366" s="1097">
        <v>144893</v>
      </c>
      <c r="M1366" s="1097">
        <v>253562</v>
      </c>
      <c r="N1366" s="1097">
        <v>174367</v>
      </c>
      <c r="O1366" s="1097">
        <v>305142</v>
      </c>
      <c r="P1366" s="1097">
        <v>205582</v>
      </c>
      <c r="Q1366" s="1097">
        <v>359769</v>
      </c>
      <c r="R1366" s="1097">
        <v>224741</v>
      </c>
      <c r="S1366" s="1097">
        <v>393296</v>
      </c>
      <c r="T1366" s="1097">
        <v>241843</v>
      </c>
      <c r="U1366" s="1097">
        <v>423226</v>
      </c>
    </row>
    <row r="1367" spans="1:21" ht="21.95" customHeight="1">
      <c r="A1367" s="1092">
        <v>9</v>
      </c>
      <c r="B1367" s="1093" t="s">
        <v>556</v>
      </c>
      <c r="C1367" s="1094" t="s">
        <v>565</v>
      </c>
      <c r="D1367" s="1094" t="s">
        <v>1218</v>
      </c>
      <c r="E1367" s="1095" t="s">
        <v>574</v>
      </c>
      <c r="F1367">
        <v>2</v>
      </c>
      <c r="G1367" s="1096" t="s">
        <v>31</v>
      </c>
      <c r="H1367" s="1097">
        <v>87315</v>
      </c>
      <c r="I1367" s="1097">
        <v>152801</v>
      </c>
      <c r="J1367" s="1097">
        <v>115301</v>
      </c>
      <c r="K1367" s="1097">
        <v>201778</v>
      </c>
      <c r="L1367" s="1097">
        <v>138466</v>
      </c>
      <c r="M1367" s="1097">
        <v>242315</v>
      </c>
      <c r="N1367" s="1097">
        <v>167533</v>
      </c>
      <c r="O1367" s="1097">
        <v>293183</v>
      </c>
      <c r="P1367" s="1097">
        <v>199376</v>
      </c>
      <c r="Q1367" s="1097">
        <v>348908</v>
      </c>
      <c r="R1367" s="1097">
        <v>219872</v>
      </c>
      <c r="S1367" s="1097">
        <v>384776</v>
      </c>
      <c r="T1367" s="1097">
        <v>239102</v>
      </c>
      <c r="U1367" s="1097">
        <v>418429</v>
      </c>
    </row>
    <row r="1368" spans="1:21" ht="21.95" customHeight="1">
      <c r="A1368" s="1092">
        <v>9</v>
      </c>
      <c r="B1368" s="1093" t="s">
        <v>556</v>
      </c>
      <c r="C1368" s="1094" t="s">
        <v>565</v>
      </c>
      <c r="D1368" s="1094" t="s">
        <v>1218</v>
      </c>
      <c r="E1368" s="1095" t="s">
        <v>574</v>
      </c>
      <c r="F1368">
        <v>3</v>
      </c>
      <c r="G1368" s="1096" t="s">
        <v>58</v>
      </c>
      <c r="H1368" s="1097">
        <v>71383</v>
      </c>
      <c r="I1368" s="1097">
        <v>124921</v>
      </c>
      <c r="J1368" s="1097">
        <v>98587</v>
      </c>
      <c r="K1368" s="1097">
        <v>172528</v>
      </c>
      <c r="L1368" s="1097">
        <v>125015</v>
      </c>
      <c r="M1368" s="1097">
        <v>218777</v>
      </c>
      <c r="N1368" s="1097">
        <v>163215</v>
      </c>
      <c r="O1368" s="1097">
        <v>285625</v>
      </c>
      <c r="P1368" s="1097">
        <v>203450</v>
      </c>
      <c r="Q1368" s="1097">
        <v>356037</v>
      </c>
      <c r="R1368" s="1097">
        <v>229003</v>
      </c>
      <c r="S1368" s="1097">
        <v>400755</v>
      </c>
      <c r="T1368" s="1097">
        <v>254190</v>
      </c>
      <c r="U1368" s="1097">
        <v>444832</v>
      </c>
    </row>
    <row r="1369" spans="1:21" ht="21.95" customHeight="1">
      <c r="A1369" s="1092">
        <v>9</v>
      </c>
      <c r="B1369" s="1093" t="s">
        <v>556</v>
      </c>
      <c r="C1369" s="1094" t="s">
        <v>565</v>
      </c>
      <c r="D1369" s="1094" t="s">
        <v>1218</v>
      </c>
      <c r="E1369" s="1095" t="s">
        <v>574</v>
      </c>
      <c r="F1369">
        <v>4</v>
      </c>
      <c r="G1369" s="1096" t="s">
        <v>33</v>
      </c>
      <c r="H1369" s="1097">
        <v>82481</v>
      </c>
      <c r="I1369" s="1097">
        <v>131969</v>
      </c>
      <c r="J1369" s="1097">
        <v>115473</v>
      </c>
      <c r="K1369" s="1097">
        <v>184757</v>
      </c>
      <c r="L1369" s="1097">
        <v>148466</v>
      </c>
      <c r="M1369" s="1097">
        <v>237545</v>
      </c>
      <c r="N1369" s="1097">
        <v>197954</v>
      </c>
      <c r="O1369" s="1097">
        <v>316727</v>
      </c>
      <c r="P1369" s="1097">
        <v>247443</v>
      </c>
      <c r="Q1369" s="1097">
        <v>395908</v>
      </c>
      <c r="R1369" s="1097">
        <v>280435</v>
      </c>
      <c r="S1369" s="1097">
        <v>448696</v>
      </c>
      <c r="T1369" s="1097">
        <v>313427</v>
      </c>
      <c r="U1369" s="1097">
        <v>501484</v>
      </c>
    </row>
    <row r="1370" spans="1:21" ht="22.5" customHeight="1">
      <c r="A1370" s="1092">
        <v>9</v>
      </c>
      <c r="B1370" s="1093" t="s">
        <v>556</v>
      </c>
      <c r="C1370" s="1094" t="s">
        <v>565</v>
      </c>
      <c r="D1370" s="1094" t="s">
        <v>1218</v>
      </c>
      <c r="E1370" s="1095" t="s">
        <v>288</v>
      </c>
      <c r="F1370">
        <v>1</v>
      </c>
      <c r="G1370" s="1096" t="s">
        <v>240</v>
      </c>
      <c r="H1370" s="1097">
        <v>92569</v>
      </c>
      <c r="I1370" s="1097">
        <v>161996</v>
      </c>
      <c r="J1370" s="1097">
        <v>121956</v>
      </c>
      <c r="K1370" s="1097">
        <v>213423</v>
      </c>
      <c r="L1370" s="1097">
        <v>146114</v>
      </c>
      <c r="M1370" s="1097">
        <v>255700</v>
      </c>
      <c r="N1370" s="1097">
        <v>175922</v>
      </c>
      <c r="O1370" s="1097">
        <v>307863</v>
      </c>
      <c r="P1370" s="1097">
        <v>207433</v>
      </c>
      <c r="Q1370" s="1097">
        <v>363007</v>
      </c>
      <c r="R1370" s="1097">
        <v>226768</v>
      </c>
      <c r="S1370" s="1097">
        <v>396844</v>
      </c>
      <c r="T1370" s="1097">
        <v>244030</v>
      </c>
      <c r="U1370" s="1097">
        <v>427053</v>
      </c>
    </row>
    <row r="1371" spans="1:21" ht="21.95" customHeight="1">
      <c r="A1371" s="1092">
        <v>9</v>
      </c>
      <c r="B1371" s="1093" t="s">
        <v>556</v>
      </c>
      <c r="C1371" s="1094" t="s">
        <v>565</v>
      </c>
      <c r="D1371" s="1094" t="s">
        <v>1218</v>
      </c>
      <c r="E1371" s="1095" t="s">
        <v>288</v>
      </c>
      <c r="F1371">
        <v>2</v>
      </c>
      <c r="G1371" s="1096" t="s">
        <v>31</v>
      </c>
      <c r="H1371" s="1097">
        <v>87958</v>
      </c>
      <c r="I1371" s="1097">
        <v>153927</v>
      </c>
      <c r="J1371" s="1097">
        <v>116185</v>
      </c>
      <c r="K1371" s="1097">
        <v>203323</v>
      </c>
      <c r="L1371" s="1097">
        <v>139579</v>
      </c>
      <c r="M1371" s="1097">
        <v>244263</v>
      </c>
      <c r="N1371" s="1097">
        <v>168972</v>
      </c>
      <c r="O1371" s="1097">
        <v>295702</v>
      </c>
      <c r="P1371" s="1097">
        <v>201121</v>
      </c>
      <c r="Q1371" s="1097">
        <v>351963</v>
      </c>
      <c r="R1371" s="1097">
        <v>221817</v>
      </c>
      <c r="S1371" s="1097">
        <v>388180</v>
      </c>
      <c r="T1371" s="1097">
        <v>241243</v>
      </c>
      <c r="U1371" s="1097">
        <v>422176</v>
      </c>
    </row>
    <row r="1372" spans="1:21" ht="21.95" customHeight="1">
      <c r="A1372" s="1092">
        <v>9</v>
      </c>
      <c r="B1372" s="1093" t="s">
        <v>556</v>
      </c>
      <c r="C1372" s="1094" t="s">
        <v>565</v>
      </c>
      <c r="D1372" s="1094" t="s">
        <v>1218</v>
      </c>
      <c r="E1372" s="1095" t="s">
        <v>288</v>
      </c>
      <c r="F1372">
        <v>3</v>
      </c>
      <c r="G1372" s="1096" t="s">
        <v>58</v>
      </c>
      <c r="H1372" s="1097">
        <v>71844</v>
      </c>
      <c r="I1372" s="1097">
        <v>125727</v>
      </c>
      <c r="J1372" s="1097">
        <v>99210</v>
      </c>
      <c r="K1372" s="1097">
        <v>173617</v>
      </c>
      <c r="L1372" s="1097">
        <v>125786</v>
      </c>
      <c r="M1372" s="1097">
        <v>220126</v>
      </c>
      <c r="N1372" s="1097">
        <v>164183</v>
      </c>
      <c r="O1372" s="1097">
        <v>287321</v>
      </c>
      <c r="P1372" s="1097">
        <v>204651</v>
      </c>
      <c r="Q1372" s="1097">
        <v>358140</v>
      </c>
      <c r="R1372" s="1097">
        <v>230337</v>
      </c>
      <c r="S1372" s="1097">
        <v>403091</v>
      </c>
      <c r="T1372" s="1097">
        <v>255652</v>
      </c>
      <c r="U1372" s="1097">
        <v>447390</v>
      </c>
    </row>
    <row r="1373" spans="1:21" ht="21.95" customHeight="1">
      <c r="A1373" s="1092">
        <v>9</v>
      </c>
      <c r="B1373" s="1093" t="s">
        <v>556</v>
      </c>
      <c r="C1373" s="1094" t="s">
        <v>565</v>
      </c>
      <c r="D1373" s="1094" t="s">
        <v>1218</v>
      </c>
      <c r="E1373" s="1095" t="s">
        <v>288</v>
      </c>
      <c r="F1373">
        <v>4</v>
      </c>
      <c r="G1373" s="1096" t="s">
        <v>33</v>
      </c>
      <c r="H1373" s="1097">
        <v>83180</v>
      </c>
      <c r="I1373" s="1097">
        <v>133088</v>
      </c>
      <c r="J1373" s="1097">
        <v>116452</v>
      </c>
      <c r="K1373" s="1097">
        <v>186323</v>
      </c>
      <c r="L1373" s="1097">
        <v>149724</v>
      </c>
      <c r="M1373" s="1097">
        <v>239558</v>
      </c>
      <c r="N1373" s="1097">
        <v>199632</v>
      </c>
      <c r="O1373" s="1097">
        <v>319411</v>
      </c>
      <c r="P1373" s="1097">
        <v>249540</v>
      </c>
      <c r="Q1373" s="1097">
        <v>399264</v>
      </c>
      <c r="R1373" s="1097">
        <v>282812</v>
      </c>
      <c r="S1373" s="1097">
        <v>452499</v>
      </c>
      <c r="T1373" s="1097">
        <v>316084</v>
      </c>
      <c r="U1373" s="1097">
        <v>505734</v>
      </c>
    </row>
    <row r="1374" spans="1:21" ht="22.5" customHeight="1">
      <c r="A1374" s="1092">
        <v>9</v>
      </c>
      <c r="B1374" s="1093" t="s">
        <v>556</v>
      </c>
      <c r="C1374" s="1094" t="s">
        <v>565</v>
      </c>
      <c r="D1374" s="1094" t="s">
        <v>1218</v>
      </c>
      <c r="E1374" s="1095" t="s">
        <v>575</v>
      </c>
      <c r="F1374">
        <v>1</v>
      </c>
      <c r="G1374" s="1096" t="s">
        <v>240</v>
      </c>
      <c r="H1374" s="1097">
        <v>94449</v>
      </c>
      <c r="I1374" s="1097">
        <v>165287</v>
      </c>
      <c r="J1374" s="1097">
        <v>124363</v>
      </c>
      <c r="K1374" s="1097">
        <v>217636</v>
      </c>
      <c r="L1374" s="1097">
        <v>148888</v>
      </c>
      <c r="M1374" s="1097">
        <v>260554</v>
      </c>
      <c r="N1374" s="1097">
        <v>179069</v>
      </c>
      <c r="O1374" s="1097">
        <v>313371</v>
      </c>
      <c r="P1374" s="1097">
        <v>211105</v>
      </c>
      <c r="Q1374" s="1097">
        <v>369434</v>
      </c>
      <c r="R1374" s="1097">
        <v>230773</v>
      </c>
      <c r="S1374" s="1097">
        <v>403853</v>
      </c>
      <c r="T1374" s="1097">
        <v>248328</v>
      </c>
      <c r="U1374" s="1097">
        <v>434573</v>
      </c>
    </row>
    <row r="1375" spans="1:21" ht="21.95" customHeight="1">
      <c r="A1375" s="1092">
        <v>9</v>
      </c>
      <c r="B1375" s="1093" t="s">
        <v>556</v>
      </c>
      <c r="C1375" s="1094" t="s">
        <v>565</v>
      </c>
      <c r="D1375" s="1094" t="s">
        <v>1218</v>
      </c>
      <c r="E1375" s="1095" t="s">
        <v>575</v>
      </c>
      <c r="F1375">
        <v>2</v>
      </c>
      <c r="G1375" s="1096" t="s">
        <v>31</v>
      </c>
      <c r="H1375" s="1097">
        <v>89838</v>
      </c>
      <c r="I1375" s="1097">
        <v>157217</v>
      </c>
      <c r="J1375" s="1097">
        <v>118592</v>
      </c>
      <c r="K1375" s="1097">
        <v>207536</v>
      </c>
      <c r="L1375" s="1097">
        <v>142352</v>
      </c>
      <c r="M1375" s="1097">
        <v>249116</v>
      </c>
      <c r="N1375" s="1097">
        <v>172120</v>
      </c>
      <c r="O1375" s="1097">
        <v>301210</v>
      </c>
      <c r="P1375" s="1097">
        <v>204794</v>
      </c>
      <c r="Q1375" s="1097">
        <v>358389</v>
      </c>
      <c r="R1375" s="1097">
        <v>225822</v>
      </c>
      <c r="S1375" s="1097">
        <v>395189</v>
      </c>
      <c r="T1375" s="1097">
        <v>245540</v>
      </c>
      <c r="U1375" s="1097">
        <v>429696</v>
      </c>
    </row>
    <row r="1376" spans="1:21" ht="21.95" customHeight="1">
      <c r="A1376" s="1092">
        <v>9</v>
      </c>
      <c r="B1376" s="1093" t="s">
        <v>556</v>
      </c>
      <c r="C1376" s="1094" t="s">
        <v>565</v>
      </c>
      <c r="D1376" s="1094" t="s">
        <v>1218</v>
      </c>
      <c r="E1376" s="1095" t="s">
        <v>575</v>
      </c>
      <c r="F1376">
        <v>3</v>
      </c>
      <c r="G1376" s="1096" t="s">
        <v>58</v>
      </c>
      <c r="H1376" s="1097">
        <v>73528</v>
      </c>
      <c r="I1376" s="1097">
        <v>128673</v>
      </c>
      <c r="J1376" s="1097">
        <v>101566</v>
      </c>
      <c r="K1376" s="1097">
        <v>177741</v>
      </c>
      <c r="L1376" s="1097">
        <v>128816</v>
      </c>
      <c r="M1376" s="1097">
        <v>225429</v>
      </c>
      <c r="N1376" s="1097">
        <v>168224</v>
      </c>
      <c r="O1376" s="1097">
        <v>294391</v>
      </c>
      <c r="P1376" s="1097">
        <v>209702</v>
      </c>
      <c r="Q1376" s="1097">
        <v>366978</v>
      </c>
      <c r="R1376" s="1097">
        <v>236061</v>
      </c>
      <c r="S1376" s="1097">
        <v>413107</v>
      </c>
      <c r="T1376" s="1097">
        <v>262049</v>
      </c>
      <c r="U1376" s="1097">
        <v>458586</v>
      </c>
    </row>
    <row r="1377" spans="1:21" ht="21.95" customHeight="1">
      <c r="A1377" s="1092">
        <v>9</v>
      </c>
      <c r="B1377" s="1093" t="s">
        <v>556</v>
      </c>
      <c r="C1377" s="1094" t="s">
        <v>565</v>
      </c>
      <c r="D1377" s="1094" t="s">
        <v>1218</v>
      </c>
      <c r="E1377" s="1095" t="s">
        <v>575</v>
      </c>
      <c r="F1377">
        <v>4</v>
      </c>
      <c r="G1377" s="1096" t="s">
        <v>33</v>
      </c>
      <c r="H1377" s="1097">
        <v>84751</v>
      </c>
      <c r="I1377" s="1097">
        <v>135601</v>
      </c>
      <c r="J1377" s="1097">
        <v>118651</v>
      </c>
      <c r="K1377" s="1097">
        <v>189842</v>
      </c>
      <c r="L1377" s="1097">
        <v>152551</v>
      </c>
      <c r="M1377" s="1097">
        <v>244082</v>
      </c>
      <c r="N1377" s="1097">
        <v>203402</v>
      </c>
      <c r="O1377" s="1097">
        <v>325443</v>
      </c>
      <c r="P1377" s="1097">
        <v>254252</v>
      </c>
      <c r="Q1377" s="1097">
        <v>406804</v>
      </c>
      <c r="R1377" s="1097">
        <v>288153</v>
      </c>
      <c r="S1377" s="1097">
        <v>461044</v>
      </c>
      <c r="T1377" s="1097">
        <v>322053</v>
      </c>
      <c r="U1377" s="1097">
        <v>515285</v>
      </c>
    </row>
    <row r="1378" spans="1:21" ht="22.5" customHeight="1">
      <c r="A1378" s="1092">
        <v>9</v>
      </c>
      <c r="B1378" s="1093" t="s">
        <v>556</v>
      </c>
      <c r="C1378" s="1094" t="s">
        <v>565</v>
      </c>
      <c r="D1378" s="1094" t="s">
        <v>1218</v>
      </c>
      <c r="E1378" s="1095" t="s">
        <v>576</v>
      </c>
      <c r="F1378">
        <v>1</v>
      </c>
      <c r="G1378" s="1096" t="s">
        <v>240</v>
      </c>
      <c r="H1378" s="1097">
        <v>96580</v>
      </c>
      <c r="I1378" s="1097">
        <v>169015</v>
      </c>
      <c r="J1378" s="1097">
        <v>127148</v>
      </c>
      <c r="K1378" s="1097">
        <v>222509</v>
      </c>
      <c r="L1378" s="1097">
        <v>152190</v>
      </c>
      <c r="M1378" s="1097">
        <v>266332</v>
      </c>
      <c r="N1378" s="1097">
        <v>182985</v>
      </c>
      <c r="O1378" s="1097">
        <v>320224</v>
      </c>
      <c r="P1378" s="1097">
        <v>215710</v>
      </c>
      <c r="Q1378" s="1097">
        <v>377492</v>
      </c>
      <c r="R1378" s="1097">
        <v>235804</v>
      </c>
      <c r="S1378" s="1097">
        <v>412657</v>
      </c>
      <c r="T1378" s="1097">
        <v>253738</v>
      </c>
      <c r="U1378" s="1097">
        <v>444041</v>
      </c>
    </row>
    <row r="1379" spans="1:21" ht="21.95" customHeight="1">
      <c r="A1379" s="1092">
        <v>9</v>
      </c>
      <c r="B1379" s="1093" t="s">
        <v>556</v>
      </c>
      <c r="C1379" s="1094" t="s">
        <v>565</v>
      </c>
      <c r="D1379" s="1094" t="s">
        <v>1218</v>
      </c>
      <c r="E1379" s="1095" t="s">
        <v>576</v>
      </c>
      <c r="F1379">
        <v>2</v>
      </c>
      <c r="G1379" s="1096" t="s">
        <v>31</v>
      </c>
      <c r="H1379" s="1097">
        <v>91892</v>
      </c>
      <c r="I1379" s="1097">
        <v>160811</v>
      </c>
      <c r="J1379" s="1097">
        <v>121281</v>
      </c>
      <c r="K1379" s="1097">
        <v>212241</v>
      </c>
      <c r="L1379" s="1097">
        <v>145545</v>
      </c>
      <c r="M1379" s="1097">
        <v>254704</v>
      </c>
      <c r="N1379" s="1097">
        <v>175920</v>
      </c>
      <c r="O1379" s="1097">
        <v>307860</v>
      </c>
      <c r="P1379" s="1097">
        <v>209293</v>
      </c>
      <c r="Q1379" s="1097">
        <v>366263</v>
      </c>
      <c r="R1379" s="1097">
        <v>230771</v>
      </c>
      <c r="S1379" s="1097">
        <v>403849</v>
      </c>
      <c r="T1379" s="1097">
        <v>250904</v>
      </c>
      <c r="U1379" s="1097">
        <v>439082</v>
      </c>
    </row>
    <row r="1380" spans="1:21" ht="21.95" customHeight="1">
      <c r="A1380" s="1092">
        <v>9</v>
      </c>
      <c r="B1380" s="1093" t="s">
        <v>556</v>
      </c>
      <c r="C1380" s="1094" t="s">
        <v>565</v>
      </c>
      <c r="D1380" s="1094" t="s">
        <v>1218</v>
      </c>
      <c r="E1380" s="1095" t="s">
        <v>576</v>
      </c>
      <c r="F1380">
        <v>3</v>
      </c>
      <c r="G1380" s="1096" t="s">
        <v>58</v>
      </c>
      <c r="H1380" s="1097">
        <v>75251</v>
      </c>
      <c r="I1380" s="1097">
        <v>131689</v>
      </c>
      <c r="J1380" s="1097">
        <v>103956</v>
      </c>
      <c r="K1380" s="1097">
        <v>181924</v>
      </c>
      <c r="L1380" s="1097">
        <v>131860</v>
      </c>
      <c r="M1380" s="1097">
        <v>230755</v>
      </c>
      <c r="N1380" s="1097">
        <v>172223</v>
      </c>
      <c r="O1380" s="1097">
        <v>301390</v>
      </c>
      <c r="P1380" s="1097">
        <v>214691</v>
      </c>
      <c r="Q1380" s="1097">
        <v>375709</v>
      </c>
      <c r="R1380" s="1097">
        <v>241689</v>
      </c>
      <c r="S1380" s="1097">
        <v>422956</v>
      </c>
      <c r="T1380" s="1097">
        <v>268309</v>
      </c>
      <c r="U1380" s="1097">
        <v>469541</v>
      </c>
    </row>
    <row r="1381" spans="1:21" ht="21.95" customHeight="1">
      <c r="A1381" s="1092">
        <v>9</v>
      </c>
      <c r="B1381" s="1093" t="s">
        <v>556</v>
      </c>
      <c r="C1381" s="1094" t="s">
        <v>565</v>
      </c>
      <c r="D1381" s="1094" t="s">
        <v>1218</v>
      </c>
      <c r="E1381" s="1095" t="s">
        <v>576</v>
      </c>
      <c r="F1381">
        <v>4</v>
      </c>
      <c r="G1381" s="1096" t="s">
        <v>33</v>
      </c>
      <c r="H1381" s="1097">
        <v>86628</v>
      </c>
      <c r="I1381" s="1097">
        <v>138605</v>
      </c>
      <c r="J1381" s="1097">
        <v>121279</v>
      </c>
      <c r="K1381" s="1097">
        <v>194047</v>
      </c>
      <c r="L1381" s="1097">
        <v>155930</v>
      </c>
      <c r="M1381" s="1097">
        <v>249488</v>
      </c>
      <c r="N1381" s="1097">
        <v>207907</v>
      </c>
      <c r="O1381" s="1097">
        <v>332651</v>
      </c>
      <c r="P1381" s="1097">
        <v>259884</v>
      </c>
      <c r="Q1381" s="1097">
        <v>415814</v>
      </c>
      <c r="R1381" s="1097">
        <v>294535</v>
      </c>
      <c r="S1381" s="1097">
        <v>471256</v>
      </c>
      <c r="T1381" s="1097">
        <v>329186</v>
      </c>
      <c r="U1381" s="1097">
        <v>526698</v>
      </c>
    </row>
    <row r="1382" spans="1:21" ht="22.5" customHeight="1">
      <c r="A1382" s="1092">
        <v>9</v>
      </c>
      <c r="B1382" s="1093" t="s">
        <v>556</v>
      </c>
      <c r="C1382" s="1094" t="s">
        <v>565</v>
      </c>
      <c r="D1382" s="1094" t="s">
        <v>1218</v>
      </c>
      <c r="E1382" s="1095" t="s">
        <v>577</v>
      </c>
      <c r="F1382">
        <v>1</v>
      </c>
      <c r="G1382" s="1096" t="s">
        <v>240</v>
      </c>
      <c r="H1382" s="1097">
        <v>91849</v>
      </c>
      <c r="I1382" s="1097">
        <v>160736</v>
      </c>
      <c r="J1382" s="1097">
        <v>120977</v>
      </c>
      <c r="K1382" s="1097">
        <v>211709</v>
      </c>
      <c r="L1382" s="1097">
        <v>144893</v>
      </c>
      <c r="M1382" s="1097">
        <v>253562</v>
      </c>
      <c r="N1382" s="1097">
        <v>174367</v>
      </c>
      <c r="O1382" s="1097">
        <v>305142</v>
      </c>
      <c r="P1382" s="1097">
        <v>205582</v>
      </c>
      <c r="Q1382" s="1097">
        <v>359769</v>
      </c>
      <c r="R1382" s="1097">
        <v>224741</v>
      </c>
      <c r="S1382" s="1097">
        <v>393296</v>
      </c>
      <c r="T1382" s="1097">
        <v>241843</v>
      </c>
      <c r="U1382" s="1097">
        <v>423226</v>
      </c>
    </row>
    <row r="1383" spans="1:21" ht="21.95" customHeight="1">
      <c r="A1383" s="1092">
        <v>9</v>
      </c>
      <c r="B1383" s="1093" t="s">
        <v>556</v>
      </c>
      <c r="C1383" s="1094" t="s">
        <v>565</v>
      </c>
      <c r="D1383" s="1094" t="s">
        <v>1218</v>
      </c>
      <c r="E1383" s="1095" t="s">
        <v>577</v>
      </c>
      <c r="F1383">
        <v>2</v>
      </c>
      <c r="G1383" s="1096" t="s">
        <v>31</v>
      </c>
      <c r="H1383" s="1097">
        <v>87315</v>
      </c>
      <c r="I1383" s="1097">
        <v>152801</v>
      </c>
      <c r="J1383" s="1097">
        <v>115301</v>
      </c>
      <c r="K1383" s="1097">
        <v>201778</v>
      </c>
      <c r="L1383" s="1097">
        <v>138466</v>
      </c>
      <c r="M1383" s="1097">
        <v>242315</v>
      </c>
      <c r="N1383" s="1097">
        <v>167533</v>
      </c>
      <c r="O1383" s="1097">
        <v>293183</v>
      </c>
      <c r="P1383" s="1097">
        <v>199376</v>
      </c>
      <c r="Q1383" s="1097">
        <v>348908</v>
      </c>
      <c r="R1383" s="1097">
        <v>219872</v>
      </c>
      <c r="S1383" s="1097">
        <v>384776</v>
      </c>
      <c r="T1383" s="1097">
        <v>239102</v>
      </c>
      <c r="U1383" s="1097">
        <v>418429</v>
      </c>
    </row>
    <row r="1384" spans="1:21" ht="21.95" customHeight="1">
      <c r="A1384" s="1092">
        <v>9</v>
      </c>
      <c r="B1384" s="1093" t="s">
        <v>556</v>
      </c>
      <c r="C1384" s="1094" t="s">
        <v>565</v>
      </c>
      <c r="D1384" s="1094" t="s">
        <v>1218</v>
      </c>
      <c r="E1384" s="1095" t="s">
        <v>577</v>
      </c>
      <c r="F1384">
        <v>3</v>
      </c>
      <c r="G1384" s="1096" t="s">
        <v>58</v>
      </c>
      <c r="H1384" s="1097">
        <v>71383</v>
      </c>
      <c r="I1384" s="1097">
        <v>124921</v>
      </c>
      <c r="J1384" s="1097">
        <v>98587</v>
      </c>
      <c r="K1384" s="1097">
        <v>172528</v>
      </c>
      <c r="L1384" s="1097">
        <v>125015</v>
      </c>
      <c r="M1384" s="1097">
        <v>218777</v>
      </c>
      <c r="N1384" s="1097">
        <v>163215</v>
      </c>
      <c r="O1384" s="1097">
        <v>285625</v>
      </c>
      <c r="P1384" s="1097">
        <v>203450</v>
      </c>
      <c r="Q1384" s="1097">
        <v>356037</v>
      </c>
      <c r="R1384" s="1097">
        <v>229003</v>
      </c>
      <c r="S1384" s="1097">
        <v>400755</v>
      </c>
      <c r="T1384" s="1097">
        <v>254190</v>
      </c>
      <c r="U1384" s="1097">
        <v>444832</v>
      </c>
    </row>
    <row r="1385" spans="1:21" ht="21.95" customHeight="1">
      <c r="A1385" s="1092">
        <v>9</v>
      </c>
      <c r="B1385" s="1093" t="s">
        <v>556</v>
      </c>
      <c r="C1385" s="1094" t="s">
        <v>565</v>
      </c>
      <c r="D1385" s="1094" t="s">
        <v>1218</v>
      </c>
      <c r="E1385" s="1095" t="s">
        <v>577</v>
      </c>
      <c r="F1385">
        <v>4</v>
      </c>
      <c r="G1385" s="1096" t="s">
        <v>33</v>
      </c>
      <c r="H1385" s="1097">
        <v>82481</v>
      </c>
      <c r="I1385" s="1097">
        <v>131969</v>
      </c>
      <c r="J1385" s="1097">
        <v>115473</v>
      </c>
      <c r="K1385" s="1097">
        <v>184757</v>
      </c>
      <c r="L1385" s="1097">
        <v>148466</v>
      </c>
      <c r="M1385" s="1097">
        <v>237545</v>
      </c>
      <c r="N1385" s="1097">
        <v>197954</v>
      </c>
      <c r="O1385" s="1097">
        <v>316727</v>
      </c>
      <c r="P1385" s="1097">
        <v>247443</v>
      </c>
      <c r="Q1385" s="1097">
        <v>395908</v>
      </c>
      <c r="R1385" s="1097">
        <v>280435</v>
      </c>
      <c r="S1385" s="1097">
        <v>448696</v>
      </c>
      <c r="T1385" s="1097">
        <v>313427</v>
      </c>
      <c r="U1385" s="1097">
        <v>501484</v>
      </c>
    </row>
    <row r="1386" spans="1:21" ht="22.5" customHeight="1">
      <c r="A1386" s="1092">
        <v>9</v>
      </c>
      <c r="B1386" s="1093" t="s">
        <v>556</v>
      </c>
      <c r="C1386" s="1094" t="s">
        <v>565</v>
      </c>
      <c r="D1386" s="1094" t="s">
        <v>1218</v>
      </c>
      <c r="E1386" s="1095" t="s">
        <v>578</v>
      </c>
      <c r="F1386">
        <v>1</v>
      </c>
      <c r="G1386" s="1096" t="s">
        <v>240</v>
      </c>
      <c r="H1386" s="1097">
        <v>89328</v>
      </c>
      <c r="I1386" s="1097">
        <v>156325</v>
      </c>
      <c r="J1386" s="1097">
        <v>117549</v>
      </c>
      <c r="K1386" s="1097">
        <v>205711</v>
      </c>
      <c r="L1386" s="1097">
        <v>140616</v>
      </c>
      <c r="M1386" s="1097">
        <v>246078</v>
      </c>
      <c r="N1386" s="1097">
        <v>168925</v>
      </c>
      <c r="O1386" s="1097">
        <v>295618</v>
      </c>
      <c r="P1386" s="1097">
        <v>199105</v>
      </c>
      <c r="Q1386" s="1097">
        <v>348433</v>
      </c>
      <c r="R1386" s="1097">
        <v>217645</v>
      </c>
      <c r="S1386" s="1097">
        <v>380880</v>
      </c>
      <c r="T1386" s="1097">
        <v>234188</v>
      </c>
      <c r="U1386" s="1097">
        <v>409829</v>
      </c>
    </row>
    <row r="1387" spans="1:21" ht="21.95" customHeight="1">
      <c r="A1387" s="1092">
        <v>9</v>
      </c>
      <c r="B1387" s="1093" t="s">
        <v>556</v>
      </c>
      <c r="C1387" s="1094" t="s">
        <v>565</v>
      </c>
      <c r="D1387" s="1094" t="s">
        <v>1218</v>
      </c>
      <c r="E1387" s="1095" t="s">
        <v>578</v>
      </c>
      <c r="F1387">
        <v>2</v>
      </c>
      <c r="G1387" s="1096" t="s">
        <v>31</v>
      </c>
      <c r="H1387" s="1097">
        <v>85063</v>
      </c>
      <c r="I1387" s="1097">
        <v>148861</v>
      </c>
      <c r="J1387" s="1097">
        <v>112210</v>
      </c>
      <c r="K1387" s="1097">
        <v>196368</v>
      </c>
      <c r="L1387" s="1097">
        <v>134570</v>
      </c>
      <c r="M1387" s="1097">
        <v>235498</v>
      </c>
      <c r="N1387" s="1097">
        <v>162497</v>
      </c>
      <c r="O1387" s="1097">
        <v>284369</v>
      </c>
      <c r="P1387" s="1097">
        <v>193267</v>
      </c>
      <c r="Q1387" s="1097">
        <v>338217</v>
      </c>
      <c r="R1387" s="1097">
        <v>213066</v>
      </c>
      <c r="S1387" s="1097">
        <v>372865</v>
      </c>
      <c r="T1387" s="1097">
        <v>231610</v>
      </c>
      <c r="U1387" s="1097">
        <v>405317</v>
      </c>
    </row>
    <row r="1388" spans="1:21" ht="21.95" customHeight="1">
      <c r="A1388" s="1092">
        <v>9</v>
      </c>
      <c r="B1388" s="1093" t="s">
        <v>556</v>
      </c>
      <c r="C1388" s="1094" t="s">
        <v>565</v>
      </c>
      <c r="D1388" s="1094" t="s">
        <v>1218</v>
      </c>
      <c r="E1388" s="1095" t="s">
        <v>578</v>
      </c>
      <c r="F1388">
        <v>3</v>
      </c>
      <c r="G1388" s="1096" t="s">
        <v>58</v>
      </c>
      <c r="H1388" s="1097">
        <v>69770</v>
      </c>
      <c r="I1388" s="1097">
        <v>122098</v>
      </c>
      <c r="J1388" s="1097">
        <v>96409</v>
      </c>
      <c r="K1388" s="1097">
        <v>168716</v>
      </c>
      <c r="L1388" s="1097">
        <v>122318</v>
      </c>
      <c r="M1388" s="1097">
        <v>214057</v>
      </c>
      <c r="N1388" s="1097">
        <v>159824</v>
      </c>
      <c r="O1388" s="1097">
        <v>279692</v>
      </c>
      <c r="P1388" s="1097">
        <v>199245</v>
      </c>
      <c r="Q1388" s="1097">
        <v>348680</v>
      </c>
      <c r="R1388" s="1097">
        <v>224331</v>
      </c>
      <c r="S1388" s="1097">
        <v>392579</v>
      </c>
      <c r="T1388" s="1097">
        <v>249072</v>
      </c>
      <c r="U1388" s="1097">
        <v>435877</v>
      </c>
    </row>
    <row r="1389" spans="1:21" ht="21.95" customHeight="1">
      <c r="A1389" s="1092">
        <v>9</v>
      </c>
      <c r="B1389" s="1093" t="s">
        <v>556</v>
      </c>
      <c r="C1389" s="1094" t="s">
        <v>565</v>
      </c>
      <c r="D1389" s="1094" t="s">
        <v>1218</v>
      </c>
      <c r="E1389" s="1095" t="s">
        <v>578</v>
      </c>
      <c r="F1389">
        <v>4</v>
      </c>
      <c r="G1389" s="1096" t="s">
        <v>33</v>
      </c>
      <c r="H1389" s="1097">
        <v>80034</v>
      </c>
      <c r="I1389" s="1097">
        <v>128054</v>
      </c>
      <c r="J1389" s="1097">
        <v>112047</v>
      </c>
      <c r="K1389" s="1097">
        <v>179276</v>
      </c>
      <c r="L1389" s="1097">
        <v>144061</v>
      </c>
      <c r="M1389" s="1097">
        <v>230498</v>
      </c>
      <c r="N1389" s="1097">
        <v>192081</v>
      </c>
      <c r="O1389" s="1097">
        <v>307330</v>
      </c>
      <c r="P1389" s="1097">
        <v>240102</v>
      </c>
      <c r="Q1389" s="1097">
        <v>384163</v>
      </c>
      <c r="R1389" s="1097">
        <v>272115</v>
      </c>
      <c r="S1389" s="1097">
        <v>435384</v>
      </c>
      <c r="T1389" s="1097">
        <v>304129</v>
      </c>
      <c r="U1389" s="1097">
        <v>486606</v>
      </c>
    </row>
    <row r="1390" spans="1:21" ht="22.5" customHeight="1">
      <c r="A1390" s="1092">
        <v>9</v>
      </c>
      <c r="B1390" s="1093" t="s">
        <v>556</v>
      </c>
      <c r="C1390" s="1094" t="s">
        <v>565</v>
      </c>
      <c r="D1390" s="1094" t="s">
        <v>1218</v>
      </c>
      <c r="E1390" s="1095" t="s">
        <v>732</v>
      </c>
      <c r="F1390">
        <v>1</v>
      </c>
      <c r="G1390" s="1096" t="s">
        <v>240</v>
      </c>
      <c r="H1390" s="1097">
        <v>105242</v>
      </c>
      <c r="I1390" s="1097">
        <v>184173</v>
      </c>
      <c r="J1390" s="1097">
        <v>138553</v>
      </c>
      <c r="K1390" s="1097">
        <v>242468</v>
      </c>
      <c r="L1390" s="1097">
        <v>165843</v>
      </c>
      <c r="M1390" s="1097">
        <v>290226</v>
      </c>
      <c r="N1390" s="1097">
        <v>199406</v>
      </c>
      <c r="O1390" s="1097">
        <v>348961</v>
      </c>
      <c r="P1390" s="1097">
        <v>235069</v>
      </c>
      <c r="Q1390" s="1097">
        <v>411370</v>
      </c>
      <c r="R1390" s="1097">
        <v>256967</v>
      </c>
      <c r="S1390" s="1097">
        <v>449692</v>
      </c>
      <c r="T1390" s="1097">
        <v>276510</v>
      </c>
      <c r="U1390" s="1097">
        <v>483892</v>
      </c>
    </row>
    <row r="1391" spans="1:21" ht="21.95" customHeight="1">
      <c r="A1391" s="1092">
        <v>9</v>
      </c>
      <c r="B1391" s="1093" t="s">
        <v>556</v>
      </c>
      <c r="C1391" s="1094" t="s">
        <v>565</v>
      </c>
      <c r="D1391" s="1094" t="s">
        <v>1218</v>
      </c>
      <c r="E1391" s="1095" t="s">
        <v>732</v>
      </c>
      <c r="F1391">
        <v>2</v>
      </c>
      <c r="G1391" s="1096" t="s">
        <v>31</v>
      </c>
      <c r="H1391" s="1097">
        <v>100131</v>
      </c>
      <c r="I1391" s="1097">
        <v>175230</v>
      </c>
      <c r="J1391" s="1097">
        <v>132157</v>
      </c>
      <c r="K1391" s="1097">
        <v>231274</v>
      </c>
      <c r="L1391" s="1097">
        <v>158600</v>
      </c>
      <c r="M1391" s="1097">
        <v>277550</v>
      </c>
      <c r="N1391" s="1097">
        <v>191704</v>
      </c>
      <c r="O1391" s="1097">
        <v>335482</v>
      </c>
      <c r="P1391" s="1097">
        <v>228074</v>
      </c>
      <c r="Q1391" s="1097">
        <v>399129</v>
      </c>
      <c r="R1391" s="1097">
        <v>251479</v>
      </c>
      <c r="S1391" s="1097">
        <v>440089</v>
      </c>
      <c r="T1391" s="1097">
        <v>273421</v>
      </c>
      <c r="U1391" s="1097">
        <v>478486</v>
      </c>
    </row>
    <row r="1392" spans="1:21" ht="21.95" customHeight="1">
      <c r="A1392" s="1092">
        <v>9</v>
      </c>
      <c r="B1392" s="1093" t="s">
        <v>556</v>
      </c>
      <c r="C1392" s="1094" t="s">
        <v>565</v>
      </c>
      <c r="D1392" s="1094" t="s">
        <v>1218</v>
      </c>
      <c r="E1392" s="1095" t="s">
        <v>732</v>
      </c>
      <c r="F1392">
        <v>3</v>
      </c>
      <c r="G1392" s="1096" t="s">
        <v>58</v>
      </c>
      <c r="H1392" s="1097">
        <v>81995</v>
      </c>
      <c r="I1392" s="1097">
        <v>143491</v>
      </c>
      <c r="J1392" s="1097">
        <v>113272</v>
      </c>
      <c r="K1392" s="1097">
        <v>198225</v>
      </c>
      <c r="L1392" s="1097">
        <v>143674</v>
      </c>
      <c r="M1392" s="1097">
        <v>251430</v>
      </c>
      <c r="N1392" s="1097">
        <v>187652</v>
      </c>
      <c r="O1392" s="1097">
        <v>328390</v>
      </c>
      <c r="P1392" s="1097">
        <v>233924</v>
      </c>
      <c r="Q1392" s="1097">
        <v>409367</v>
      </c>
      <c r="R1392" s="1097">
        <v>263340</v>
      </c>
      <c r="S1392" s="1097">
        <v>460845</v>
      </c>
      <c r="T1392" s="1097">
        <v>292343</v>
      </c>
      <c r="U1392" s="1097">
        <v>511601</v>
      </c>
    </row>
    <row r="1393" spans="1:21" ht="21.95" customHeight="1">
      <c r="A1393" s="1092">
        <v>9</v>
      </c>
      <c r="B1393" s="1093" t="s">
        <v>556</v>
      </c>
      <c r="C1393" s="1094" t="s">
        <v>565</v>
      </c>
      <c r="D1393" s="1094" t="s">
        <v>1218</v>
      </c>
      <c r="E1393" s="1095" t="s">
        <v>732</v>
      </c>
      <c r="F1393">
        <v>4</v>
      </c>
      <c r="G1393" s="1096" t="s">
        <v>33</v>
      </c>
      <c r="H1393" s="1097">
        <v>94400</v>
      </c>
      <c r="I1393" s="1097">
        <v>151040</v>
      </c>
      <c r="J1393" s="1097">
        <v>132160</v>
      </c>
      <c r="K1393" s="1097">
        <v>211456</v>
      </c>
      <c r="L1393" s="1097">
        <v>169920</v>
      </c>
      <c r="M1393" s="1097">
        <v>271872</v>
      </c>
      <c r="N1393" s="1097">
        <v>226560</v>
      </c>
      <c r="O1393" s="1097">
        <v>362496</v>
      </c>
      <c r="P1393" s="1097">
        <v>283200</v>
      </c>
      <c r="Q1393" s="1097">
        <v>453120</v>
      </c>
      <c r="R1393" s="1097">
        <v>320960</v>
      </c>
      <c r="S1393" s="1097">
        <v>513536</v>
      </c>
      <c r="T1393" s="1097">
        <v>358720</v>
      </c>
      <c r="U1393" s="1097">
        <v>573952</v>
      </c>
    </row>
    <row r="1394" spans="1:21" ht="22.5" customHeight="1">
      <c r="A1394" s="1092">
        <v>9</v>
      </c>
      <c r="B1394" s="1093" t="s">
        <v>556</v>
      </c>
      <c r="C1394" s="1094" t="s">
        <v>565</v>
      </c>
      <c r="D1394" s="1094" t="s">
        <v>1218</v>
      </c>
      <c r="E1394" s="1095" t="s">
        <v>579</v>
      </c>
      <c r="F1394">
        <v>1</v>
      </c>
      <c r="G1394" s="1096" t="s">
        <v>240</v>
      </c>
      <c r="H1394" s="1097">
        <v>93369</v>
      </c>
      <c r="I1394" s="1097">
        <v>163396</v>
      </c>
      <c r="J1394" s="1097">
        <v>122894</v>
      </c>
      <c r="K1394" s="1097">
        <v>215065</v>
      </c>
      <c r="L1394" s="1097">
        <v>147055</v>
      </c>
      <c r="M1394" s="1097">
        <v>257346</v>
      </c>
      <c r="N1394" s="1097">
        <v>176737</v>
      </c>
      <c r="O1394" s="1097">
        <v>309290</v>
      </c>
      <c r="P1394" s="1097">
        <v>208329</v>
      </c>
      <c r="Q1394" s="1097">
        <v>364576</v>
      </c>
      <c r="R1394" s="1097">
        <v>227732</v>
      </c>
      <c r="S1394" s="1097">
        <v>398531</v>
      </c>
      <c r="T1394" s="1097">
        <v>245047</v>
      </c>
      <c r="U1394" s="1097">
        <v>428832</v>
      </c>
    </row>
    <row r="1395" spans="1:21" ht="21.95" customHeight="1">
      <c r="A1395" s="1092">
        <v>9</v>
      </c>
      <c r="B1395" s="1093" t="s">
        <v>556</v>
      </c>
      <c r="C1395" s="1094" t="s">
        <v>565</v>
      </c>
      <c r="D1395" s="1094" t="s">
        <v>1218</v>
      </c>
      <c r="E1395" s="1095" t="s">
        <v>579</v>
      </c>
      <c r="F1395">
        <v>2</v>
      </c>
      <c r="G1395" s="1096" t="s">
        <v>31</v>
      </c>
      <c r="H1395" s="1097">
        <v>88873</v>
      </c>
      <c r="I1395" s="1097">
        <v>155529</v>
      </c>
      <c r="J1395" s="1097">
        <v>117267</v>
      </c>
      <c r="K1395" s="1097">
        <v>205218</v>
      </c>
      <c r="L1395" s="1097">
        <v>140683</v>
      </c>
      <c r="M1395" s="1097">
        <v>246195</v>
      </c>
      <c r="N1395" s="1097">
        <v>169961</v>
      </c>
      <c r="O1395" s="1097">
        <v>297433</v>
      </c>
      <c r="P1395" s="1097">
        <v>202175</v>
      </c>
      <c r="Q1395" s="1097">
        <v>353807</v>
      </c>
      <c r="R1395" s="1097">
        <v>222905</v>
      </c>
      <c r="S1395" s="1097">
        <v>390084</v>
      </c>
      <c r="T1395" s="1097">
        <v>242329</v>
      </c>
      <c r="U1395" s="1097">
        <v>424076</v>
      </c>
    </row>
    <row r="1396" spans="1:21" ht="21.95" customHeight="1">
      <c r="A1396" s="1092">
        <v>9</v>
      </c>
      <c r="B1396" s="1093" t="s">
        <v>556</v>
      </c>
      <c r="C1396" s="1094" t="s">
        <v>565</v>
      </c>
      <c r="D1396" s="1094" t="s">
        <v>1218</v>
      </c>
      <c r="E1396" s="1095" t="s">
        <v>579</v>
      </c>
      <c r="F1396">
        <v>3</v>
      </c>
      <c r="G1396" s="1096" t="s">
        <v>58</v>
      </c>
      <c r="H1396" s="1097">
        <v>72836</v>
      </c>
      <c r="I1396" s="1097">
        <v>127463</v>
      </c>
      <c r="J1396" s="1097">
        <v>100633</v>
      </c>
      <c r="K1396" s="1097">
        <v>176108</v>
      </c>
      <c r="L1396" s="1097">
        <v>127660</v>
      </c>
      <c r="M1396" s="1097">
        <v>223406</v>
      </c>
      <c r="N1396" s="1097">
        <v>166771</v>
      </c>
      <c r="O1396" s="1097">
        <v>291849</v>
      </c>
      <c r="P1396" s="1097">
        <v>207900</v>
      </c>
      <c r="Q1396" s="1097">
        <v>363825</v>
      </c>
      <c r="R1396" s="1097">
        <v>234059</v>
      </c>
      <c r="S1396" s="1097">
        <v>409604</v>
      </c>
      <c r="T1396" s="1097">
        <v>259856</v>
      </c>
      <c r="U1396" s="1097">
        <v>454748</v>
      </c>
    </row>
    <row r="1397" spans="1:21" ht="21.95" customHeight="1">
      <c r="A1397" s="1092">
        <v>9</v>
      </c>
      <c r="B1397" s="1093" t="s">
        <v>556</v>
      </c>
      <c r="C1397" s="1094" t="s">
        <v>565</v>
      </c>
      <c r="D1397" s="1094" t="s">
        <v>1218</v>
      </c>
      <c r="E1397" s="1095" t="s">
        <v>579</v>
      </c>
      <c r="F1397">
        <v>4</v>
      </c>
      <c r="G1397" s="1096" t="s">
        <v>33</v>
      </c>
      <c r="H1397" s="1097">
        <v>83702</v>
      </c>
      <c r="I1397" s="1097">
        <v>133923</v>
      </c>
      <c r="J1397" s="1097">
        <v>117183</v>
      </c>
      <c r="K1397" s="1097">
        <v>187493</v>
      </c>
      <c r="L1397" s="1097">
        <v>150664</v>
      </c>
      <c r="M1397" s="1097">
        <v>241062</v>
      </c>
      <c r="N1397" s="1097">
        <v>200885</v>
      </c>
      <c r="O1397" s="1097">
        <v>321416</v>
      </c>
      <c r="P1397" s="1097">
        <v>251106</v>
      </c>
      <c r="Q1397" s="1097">
        <v>401770</v>
      </c>
      <c r="R1397" s="1097">
        <v>284587</v>
      </c>
      <c r="S1397" s="1097">
        <v>455339</v>
      </c>
      <c r="T1397" s="1097">
        <v>318068</v>
      </c>
      <c r="U1397" s="1097">
        <v>508909</v>
      </c>
    </row>
    <row r="1398" spans="1:21" ht="22.5" customHeight="1">
      <c r="A1398" s="1092">
        <v>9</v>
      </c>
      <c r="B1398" s="1093" t="s">
        <v>556</v>
      </c>
      <c r="C1398" s="1094" t="s">
        <v>565</v>
      </c>
      <c r="D1398" s="1094" t="s">
        <v>1218</v>
      </c>
      <c r="E1398" s="1095" t="s">
        <v>580</v>
      </c>
      <c r="F1398">
        <v>1</v>
      </c>
      <c r="G1398" s="1096" t="s">
        <v>240</v>
      </c>
      <c r="H1398" s="1097">
        <v>93369</v>
      </c>
      <c r="I1398" s="1097">
        <v>163396</v>
      </c>
      <c r="J1398" s="1097">
        <v>122894</v>
      </c>
      <c r="K1398" s="1097">
        <v>215065</v>
      </c>
      <c r="L1398" s="1097">
        <v>147055</v>
      </c>
      <c r="M1398" s="1097">
        <v>257346</v>
      </c>
      <c r="N1398" s="1097">
        <v>176737</v>
      </c>
      <c r="O1398" s="1097">
        <v>309290</v>
      </c>
      <c r="P1398" s="1097">
        <v>208329</v>
      </c>
      <c r="Q1398" s="1097">
        <v>364576</v>
      </c>
      <c r="R1398" s="1097">
        <v>227732</v>
      </c>
      <c r="S1398" s="1097">
        <v>398531</v>
      </c>
      <c r="T1398" s="1097">
        <v>245047</v>
      </c>
      <c r="U1398" s="1097">
        <v>428832</v>
      </c>
    </row>
    <row r="1399" spans="1:21" ht="21.95" customHeight="1">
      <c r="A1399" s="1092">
        <v>9</v>
      </c>
      <c r="B1399" s="1093" t="s">
        <v>556</v>
      </c>
      <c r="C1399" s="1094" t="s">
        <v>565</v>
      </c>
      <c r="D1399" s="1094" t="s">
        <v>1218</v>
      </c>
      <c r="E1399" s="1095" t="s">
        <v>580</v>
      </c>
      <c r="F1399">
        <v>2</v>
      </c>
      <c r="G1399" s="1096" t="s">
        <v>31</v>
      </c>
      <c r="H1399" s="1097">
        <v>88873</v>
      </c>
      <c r="I1399" s="1097">
        <v>155529</v>
      </c>
      <c r="J1399" s="1097">
        <v>117267</v>
      </c>
      <c r="K1399" s="1097">
        <v>205218</v>
      </c>
      <c r="L1399" s="1097">
        <v>140683</v>
      </c>
      <c r="M1399" s="1097">
        <v>246195</v>
      </c>
      <c r="N1399" s="1097">
        <v>169961</v>
      </c>
      <c r="O1399" s="1097">
        <v>297433</v>
      </c>
      <c r="P1399" s="1097">
        <v>202175</v>
      </c>
      <c r="Q1399" s="1097">
        <v>353807</v>
      </c>
      <c r="R1399" s="1097">
        <v>222905</v>
      </c>
      <c r="S1399" s="1097">
        <v>390084</v>
      </c>
      <c r="T1399" s="1097">
        <v>242329</v>
      </c>
      <c r="U1399" s="1097">
        <v>424076</v>
      </c>
    </row>
    <row r="1400" spans="1:21" ht="21.95" customHeight="1">
      <c r="A1400" s="1092">
        <v>9</v>
      </c>
      <c r="B1400" s="1093" t="s">
        <v>556</v>
      </c>
      <c r="C1400" s="1094" t="s">
        <v>565</v>
      </c>
      <c r="D1400" s="1094" t="s">
        <v>1218</v>
      </c>
      <c r="E1400" s="1095" t="s">
        <v>580</v>
      </c>
      <c r="F1400">
        <v>3</v>
      </c>
      <c r="G1400" s="1096" t="s">
        <v>58</v>
      </c>
      <c r="H1400" s="1097">
        <v>72836</v>
      </c>
      <c r="I1400" s="1097">
        <v>127463</v>
      </c>
      <c r="J1400" s="1097">
        <v>100633</v>
      </c>
      <c r="K1400" s="1097">
        <v>176108</v>
      </c>
      <c r="L1400" s="1097">
        <v>127660</v>
      </c>
      <c r="M1400" s="1097">
        <v>223406</v>
      </c>
      <c r="N1400" s="1097">
        <v>166771</v>
      </c>
      <c r="O1400" s="1097">
        <v>291849</v>
      </c>
      <c r="P1400" s="1097">
        <v>207900</v>
      </c>
      <c r="Q1400" s="1097">
        <v>363825</v>
      </c>
      <c r="R1400" s="1097">
        <v>234059</v>
      </c>
      <c r="S1400" s="1097">
        <v>409604</v>
      </c>
      <c r="T1400" s="1097">
        <v>259856</v>
      </c>
      <c r="U1400" s="1097">
        <v>454748</v>
      </c>
    </row>
    <row r="1401" spans="1:21" ht="21.95" customHeight="1">
      <c r="A1401" s="1092">
        <v>9</v>
      </c>
      <c r="B1401" s="1093" t="s">
        <v>556</v>
      </c>
      <c r="C1401" s="1094" t="s">
        <v>565</v>
      </c>
      <c r="D1401" s="1094" t="s">
        <v>1218</v>
      </c>
      <c r="E1401" s="1095" t="s">
        <v>580</v>
      </c>
      <c r="F1401">
        <v>4</v>
      </c>
      <c r="G1401" s="1096" t="s">
        <v>33</v>
      </c>
      <c r="H1401" s="1097">
        <v>83702</v>
      </c>
      <c r="I1401" s="1097">
        <v>133923</v>
      </c>
      <c r="J1401" s="1097">
        <v>117183</v>
      </c>
      <c r="K1401" s="1097">
        <v>187493</v>
      </c>
      <c r="L1401" s="1097">
        <v>150664</v>
      </c>
      <c r="M1401" s="1097">
        <v>241062</v>
      </c>
      <c r="N1401" s="1097">
        <v>200885</v>
      </c>
      <c r="O1401" s="1097">
        <v>321416</v>
      </c>
      <c r="P1401" s="1097">
        <v>251106</v>
      </c>
      <c r="Q1401" s="1097">
        <v>401770</v>
      </c>
      <c r="R1401" s="1097">
        <v>284587</v>
      </c>
      <c r="S1401" s="1097">
        <v>455339</v>
      </c>
      <c r="T1401" s="1097">
        <v>318068</v>
      </c>
      <c r="U1401" s="1097">
        <v>508909</v>
      </c>
    </row>
    <row r="1402" spans="1:21" ht="22.5" customHeight="1">
      <c r="A1402" s="1092">
        <v>9</v>
      </c>
      <c r="B1402" s="1093" t="s">
        <v>556</v>
      </c>
      <c r="C1402" s="1094" t="s">
        <v>565</v>
      </c>
      <c r="D1402" s="1094" t="s">
        <v>1218</v>
      </c>
      <c r="E1402" s="1095" t="s">
        <v>581</v>
      </c>
      <c r="F1402">
        <v>1</v>
      </c>
      <c r="G1402" s="1096" t="s">
        <v>240</v>
      </c>
      <c r="H1402" s="1097">
        <v>93009</v>
      </c>
      <c r="I1402" s="1097">
        <v>162766</v>
      </c>
      <c r="J1402" s="1097">
        <v>122405</v>
      </c>
      <c r="K1402" s="1097">
        <v>214208</v>
      </c>
      <c r="L1402" s="1097">
        <v>146444</v>
      </c>
      <c r="M1402" s="1097">
        <v>256277</v>
      </c>
      <c r="N1402" s="1097">
        <v>175960</v>
      </c>
      <c r="O1402" s="1097">
        <v>307929</v>
      </c>
      <c r="P1402" s="1097">
        <v>207404</v>
      </c>
      <c r="Q1402" s="1097">
        <v>362956</v>
      </c>
      <c r="R1402" s="1097">
        <v>226719</v>
      </c>
      <c r="S1402" s="1097">
        <v>396758</v>
      </c>
      <c r="T1402" s="1097">
        <v>243953</v>
      </c>
      <c r="U1402" s="1097">
        <v>426918</v>
      </c>
    </row>
    <row r="1403" spans="1:21" ht="21.95" customHeight="1">
      <c r="A1403" s="1092">
        <v>9</v>
      </c>
      <c r="B1403" s="1093" t="s">
        <v>556</v>
      </c>
      <c r="C1403" s="1094" t="s">
        <v>565</v>
      </c>
      <c r="D1403" s="1094" t="s">
        <v>1218</v>
      </c>
      <c r="E1403" s="1095" t="s">
        <v>581</v>
      </c>
      <c r="F1403">
        <v>2</v>
      </c>
      <c r="G1403" s="1096" t="s">
        <v>31</v>
      </c>
      <c r="H1403" s="1097">
        <v>88552</v>
      </c>
      <c r="I1403" s="1097">
        <v>154966</v>
      </c>
      <c r="J1403" s="1097">
        <v>116826</v>
      </c>
      <c r="K1403" s="1097">
        <v>204445</v>
      </c>
      <c r="L1403" s="1097">
        <v>140126</v>
      </c>
      <c r="M1403" s="1097">
        <v>245221</v>
      </c>
      <c r="N1403" s="1097">
        <v>169242</v>
      </c>
      <c r="O1403" s="1097">
        <v>296173</v>
      </c>
      <c r="P1403" s="1097">
        <v>201303</v>
      </c>
      <c r="Q1403" s="1097">
        <v>352280</v>
      </c>
      <c r="R1403" s="1097">
        <v>221933</v>
      </c>
      <c r="S1403" s="1097">
        <v>388382</v>
      </c>
      <c r="T1403" s="1097">
        <v>241259</v>
      </c>
      <c r="U1403" s="1097">
        <v>422203</v>
      </c>
    </row>
    <row r="1404" spans="1:21" ht="21.95" customHeight="1">
      <c r="A1404" s="1092">
        <v>9</v>
      </c>
      <c r="B1404" s="1093" t="s">
        <v>556</v>
      </c>
      <c r="C1404" s="1094" t="s">
        <v>565</v>
      </c>
      <c r="D1404" s="1094" t="s">
        <v>1218</v>
      </c>
      <c r="E1404" s="1095" t="s">
        <v>581</v>
      </c>
      <c r="F1404">
        <v>3</v>
      </c>
      <c r="G1404" s="1096" t="s">
        <v>58</v>
      </c>
      <c r="H1404" s="1097">
        <v>72606</v>
      </c>
      <c r="I1404" s="1097">
        <v>127060</v>
      </c>
      <c r="J1404" s="1097">
        <v>100322</v>
      </c>
      <c r="K1404" s="1097">
        <v>175563</v>
      </c>
      <c r="L1404" s="1097">
        <v>127275</v>
      </c>
      <c r="M1404" s="1097">
        <v>222731</v>
      </c>
      <c r="N1404" s="1097">
        <v>166286</v>
      </c>
      <c r="O1404" s="1097">
        <v>291001</v>
      </c>
      <c r="P1404" s="1097">
        <v>207299</v>
      </c>
      <c r="Q1404" s="1097">
        <v>362773</v>
      </c>
      <c r="R1404" s="1097">
        <v>233392</v>
      </c>
      <c r="S1404" s="1097">
        <v>408436</v>
      </c>
      <c r="T1404" s="1097">
        <v>259125</v>
      </c>
      <c r="U1404" s="1097">
        <v>453469</v>
      </c>
    </row>
    <row r="1405" spans="1:21" ht="21.95" customHeight="1">
      <c r="A1405" s="1092">
        <v>9</v>
      </c>
      <c r="B1405" s="1093" t="s">
        <v>556</v>
      </c>
      <c r="C1405" s="1094" t="s">
        <v>565</v>
      </c>
      <c r="D1405" s="1094" t="s">
        <v>1218</v>
      </c>
      <c r="E1405" s="1095" t="s">
        <v>581</v>
      </c>
      <c r="F1405">
        <v>4</v>
      </c>
      <c r="G1405" s="1096" t="s">
        <v>33</v>
      </c>
      <c r="H1405" s="1097">
        <v>83352</v>
      </c>
      <c r="I1405" s="1097">
        <v>133364</v>
      </c>
      <c r="J1405" s="1097">
        <v>116693</v>
      </c>
      <c r="K1405" s="1097">
        <v>186710</v>
      </c>
      <c r="L1405" s="1097">
        <v>150034</v>
      </c>
      <c r="M1405" s="1097">
        <v>240055</v>
      </c>
      <c r="N1405" s="1097">
        <v>200046</v>
      </c>
      <c r="O1405" s="1097">
        <v>320074</v>
      </c>
      <c r="P1405" s="1097">
        <v>250057</v>
      </c>
      <c r="Q1405" s="1097">
        <v>400092</v>
      </c>
      <c r="R1405" s="1097">
        <v>283398</v>
      </c>
      <c r="S1405" s="1097">
        <v>453438</v>
      </c>
      <c r="T1405" s="1097">
        <v>316739</v>
      </c>
      <c r="U1405" s="1097">
        <v>506783</v>
      </c>
    </row>
    <row r="1406" spans="1:21" ht="22.5" customHeight="1">
      <c r="A1406" s="1092">
        <v>9</v>
      </c>
      <c r="B1406" s="1093" t="s">
        <v>556</v>
      </c>
      <c r="C1406" s="1094" t="s">
        <v>565</v>
      </c>
      <c r="D1406" s="1094" t="s">
        <v>1218</v>
      </c>
      <c r="E1406" s="1095" t="s">
        <v>582</v>
      </c>
      <c r="F1406">
        <v>1</v>
      </c>
      <c r="G1406" s="1096" t="s">
        <v>240</v>
      </c>
      <c r="H1406" s="1097">
        <v>93369</v>
      </c>
      <c r="I1406" s="1097">
        <v>163396</v>
      </c>
      <c r="J1406" s="1097">
        <v>122894</v>
      </c>
      <c r="K1406" s="1097">
        <v>215065</v>
      </c>
      <c r="L1406" s="1097">
        <v>147055</v>
      </c>
      <c r="M1406" s="1097">
        <v>257346</v>
      </c>
      <c r="N1406" s="1097">
        <v>176737</v>
      </c>
      <c r="O1406" s="1097">
        <v>309290</v>
      </c>
      <c r="P1406" s="1097">
        <v>208329</v>
      </c>
      <c r="Q1406" s="1097">
        <v>364576</v>
      </c>
      <c r="R1406" s="1097">
        <v>227732</v>
      </c>
      <c r="S1406" s="1097">
        <v>398531</v>
      </c>
      <c r="T1406" s="1097">
        <v>245047</v>
      </c>
      <c r="U1406" s="1097">
        <v>428832</v>
      </c>
    </row>
    <row r="1407" spans="1:21" ht="21.95" customHeight="1">
      <c r="A1407" s="1092">
        <v>9</v>
      </c>
      <c r="B1407" s="1093" t="s">
        <v>556</v>
      </c>
      <c r="C1407" s="1094" t="s">
        <v>565</v>
      </c>
      <c r="D1407" s="1094" t="s">
        <v>1218</v>
      </c>
      <c r="E1407" s="1095" t="s">
        <v>582</v>
      </c>
      <c r="F1407">
        <v>2</v>
      </c>
      <c r="G1407" s="1096" t="s">
        <v>31</v>
      </c>
      <c r="H1407" s="1097">
        <v>88873</v>
      </c>
      <c r="I1407" s="1097">
        <v>155529</v>
      </c>
      <c r="J1407" s="1097">
        <v>117267</v>
      </c>
      <c r="K1407" s="1097">
        <v>205218</v>
      </c>
      <c r="L1407" s="1097">
        <v>140683</v>
      </c>
      <c r="M1407" s="1097">
        <v>246195</v>
      </c>
      <c r="N1407" s="1097">
        <v>169961</v>
      </c>
      <c r="O1407" s="1097">
        <v>297433</v>
      </c>
      <c r="P1407" s="1097">
        <v>202175</v>
      </c>
      <c r="Q1407" s="1097">
        <v>353807</v>
      </c>
      <c r="R1407" s="1097">
        <v>222905</v>
      </c>
      <c r="S1407" s="1097">
        <v>390084</v>
      </c>
      <c r="T1407" s="1097">
        <v>242329</v>
      </c>
      <c r="U1407" s="1097">
        <v>424076</v>
      </c>
    </row>
    <row r="1408" spans="1:21" ht="21.95" customHeight="1">
      <c r="A1408" s="1092">
        <v>9</v>
      </c>
      <c r="B1408" s="1093" t="s">
        <v>556</v>
      </c>
      <c r="C1408" s="1094" t="s">
        <v>565</v>
      </c>
      <c r="D1408" s="1094" t="s">
        <v>1218</v>
      </c>
      <c r="E1408" s="1095" t="s">
        <v>582</v>
      </c>
      <c r="F1408">
        <v>3</v>
      </c>
      <c r="G1408" s="1096" t="s">
        <v>58</v>
      </c>
      <c r="H1408" s="1097">
        <v>72836</v>
      </c>
      <c r="I1408" s="1097">
        <v>127463</v>
      </c>
      <c r="J1408" s="1097">
        <v>100633</v>
      </c>
      <c r="K1408" s="1097">
        <v>176108</v>
      </c>
      <c r="L1408" s="1097">
        <v>127660</v>
      </c>
      <c r="M1408" s="1097">
        <v>223406</v>
      </c>
      <c r="N1408" s="1097">
        <v>166771</v>
      </c>
      <c r="O1408" s="1097">
        <v>291849</v>
      </c>
      <c r="P1408" s="1097">
        <v>207900</v>
      </c>
      <c r="Q1408" s="1097">
        <v>363825</v>
      </c>
      <c r="R1408" s="1097">
        <v>234059</v>
      </c>
      <c r="S1408" s="1097">
        <v>409604</v>
      </c>
      <c r="T1408" s="1097">
        <v>259856</v>
      </c>
      <c r="U1408" s="1097">
        <v>454748</v>
      </c>
    </row>
    <row r="1409" spans="1:21" ht="21.95" customHeight="1">
      <c r="A1409" s="1092">
        <v>9</v>
      </c>
      <c r="B1409" s="1093" t="s">
        <v>556</v>
      </c>
      <c r="C1409" s="1094" t="s">
        <v>565</v>
      </c>
      <c r="D1409" s="1094" t="s">
        <v>1218</v>
      </c>
      <c r="E1409" s="1095" t="s">
        <v>582</v>
      </c>
      <c r="F1409">
        <v>4</v>
      </c>
      <c r="G1409" s="1096" t="s">
        <v>33</v>
      </c>
      <c r="H1409" s="1097">
        <v>83702</v>
      </c>
      <c r="I1409" s="1097">
        <v>133923</v>
      </c>
      <c r="J1409" s="1097">
        <v>117183</v>
      </c>
      <c r="K1409" s="1097">
        <v>187493</v>
      </c>
      <c r="L1409" s="1097">
        <v>150664</v>
      </c>
      <c r="M1409" s="1097">
        <v>241062</v>
      </c>
      <c r="N1409" s="1097">
        <v>200885</v>
      </c>
      <c r="O1409" s="1097">
        <v>321416</v>
      </c>
      <c r="P1409" s="1097">
        <v>251106</v>
      </c>
      <c r="Q1409" s="1097">
        <v>401770</v>
      </c>
      <c r="R1409" s="1097">
        <v>284587</v>
      </c>
      <c r="S1409" s="1097">
        <v>455339</v>
      </c>
      <c r="T1409" s="1097">
        <v>318068</v>
      </c>
      <c r="U1409" s="1097">
        <v>508909</v>
      </c>
    </row>
    <row r="1410" spans="1:21" ht="22.5" customHeight="1">
      <c r="A1410" s="1092">
        <v>9</v>
      </c>
      <c r="B1410" s="1093" t="s">
        <v>556</v>
      </c>
      <c r="C1410" s="1094" t="s">
        <v>565</v>
      </c>
      <c r="D1410" s="1094" t="s">
        <v>1218</v>
      </c>
      <c r="E1410" s="1095" t="s">
        <v>583</v>
      </c>
      <c r="F1410">
        <v>1</v>
      </c>
      <c r="G1410" s="1096" t="s">
        <v>240</v>
      </c>
      <c r="H1410" s="1097">
        <v>94419</v>
      </c>
      <c r="I1410" s="1097">
        <v>165234</v>
      </c>
      <c r="J1410" s="1097">
        <v>124210</v>
      </c>
      <c r="K1410" s="1097">
        <v>217368</v>
      </c>
      <c r="L1410" s="1097">
        <v>148524</v>
      </c>
      <c r="M1410" s="1097">
        <v>259917</v>
      </c>
      <c r="N1410" s="1097">
        <v>178320</v>
      </c>
      <c r="O1410" s="1097">
        <v>312061</v>
      </c>
      <c r="P1410" s="1097">
        <v>210158</v>
      </c>
      <c r="Q1410" s="1097">
        <v>367776</v>
      </c>
      <c r="R1410" s="1097">
        <v>229723</v>
      </c>
      <c r="S1410" s="1097">
        <v>402014</v>
      </c>
      <c r="T1410" s="1097">
        <v>247176</v>
      </c>
      <c r="U1410" s="1097">
        <v>432558</v>
      </c>
    </row>
    <row r="1411" spans="1:21" ht="21.95" customHeight="1">
      <c r="A1411" s="1092">
        <v>9</v>
      </c>
      <c r="B1411" s="1093" t="s">
        <v>556</v>
      </c>
      <c r="C1411" s="1094" t="s">
        <v>565</v>
      </c>
      <c r="D1411" s="1094" t="s">
        <v>1218</v>
      </c>
      <c r="E1411" s="1095" t="s">
        <v>583</v>
      </c>
      <c r="F1411">
        <v>2</v>
      </c>
      <c r="G1411" s="1096" t="s">
        <v>31</v>
      </c>
      <c r="H1411" s="1097">
        <v>89962</v>
      </c>
      <c r="I1411" s="1097">
        <v>157434</v>
      </c>
      <c r="J1411" s="1097">
        <v>118631</v>
      </c>
      <c r="K1411" s="1097">
        <v>207605</v>
      </c>
      <c r="L1411" s="1097">
        <v>142206</v>
      </c>
      <c r="M1411" s="1097">
        <v>248860</v>
      </c>
      <c r="N1411" s="1097">
        <v>171603</v>
      </c>
      <c r="O1411" s="1097">
        <v>300305</v>
      </c>
      <c r="P1411" s="1097">
        <v>204057</v>
      </c>
      <c r="Q1411" s="1097">
        <v>357099</v>
      </c>
      <c r="R1411" s="1097">
        <v>224937</v>
      </c>
      <c r="S1411" s="1097">
        <v>393639</v>
      </c>
      <c r="T1411" s="1097">
        <v>244482</v>
      </c>
      <c r="U1411" s="1097">
        <v>427843</v>
      </c>
    </row>
    <row r="1412" spans="1:21" ht="21.95" customHeight="1">
      <c r="A1412" s="1092">
        <v>9</v>
      </c>
      <c r="B1412" s="1093" t="s">
        <v>556</v>
      </c>
      <c r="C1412" s="1094" t="s">
        <v>565</v>
      </c>
      <c r="D1412" s="1094" t="s">
        <v>1218</v>
      </c>
      <c r="E1412" s="1095" t="s">
        <v>583</v>
      </c>
      <c r="F1412">
        <v>3</v>
      </c>
      <c r="G1412" s="1096" t="s">
        <v>58</v>
      </c>
      <c r="H1412" s="1097">
        <v>73868</v>
      </c>
      <c r="I1412" s="1097">
        <v>129270</v>
      </c>
      <c r="J1412" s="1097">
        <v>102089</v>
      </c>
      <c r="K1412" s="1097">
        <v>178657</v>
      </c>
      <c r="L1412" s="1097">
        <v>129548</v>
      </c>
      <c r="M1412" s="1097">
        <v>226709</v>
      </c>
      <c r="N1412" s="1097">
        <v>169317</v>
      </c>
      <c r="O1412" s="1097">
        <v>296304</v>
      </c>
      <c r="P1412" s="1097">
        <v>211087</v>
      </c>
      <c r="Q1412" s="1097">
        <v>369402</v>
      </c>
      <c r="R1412" s="1097">
        <v>237685</v>
      </c>
      <c r="S1412" s="1097">
        <v>415948</v>
      </c>
      <c r="T1412" s="1097">
        <v>263923</v>
      </c>
      <c r="U1412" s="1097">
        <v>461865</v>
      </c>
    </row>
    <row r="1413" spans="1:21" ht="21.95" customHeight="1">
      <c r="A1413" s="1092">
        <v>9</v>
      </c>
      <c r="B1413" s="1093" t="s">
        <v>556</v>
      </c>
      <c r="C1413" s="1094" t="s">
        <v>565</v>
      </c>
      <c r="D1413" s="1094" t="s">
        <v>1218</v>
      </c>
      <c r="E1413" s="1095" t="s">
        <v>583</v>
      </c>
      <c r="F1413">
        <v>4</v>
      </c>
      <c r="G1413" s="1096" t="s">
        <v>33</v>
      </c>
      <c r="H1413" s="1097">
        <v>84531</v>
      </c>
      <c r="I1413" s="1097">
        <v>135249</v>
      </c>
      <c r="J1413" s="1097">
        <v>118343</v>
      </c>
      <c r="K1413" s="1097">
        <v>189348</v>
      </c>
      <c r="L1413" s="1097">
        <v>152155</v>
      </c>
      <c r="M1413" s="1097">
        <v>243448</v>
      </c>
      <c r="N1413" s="1097">
        <v>202873</v>
      </c>
      <c r="O1413" s="1097">
        <v>324597</v>
      </c>
      <c r="P1413" s="1097">
        <v>253592</v>
      </c>
      <c r="Q1413" s="1097">
        <v>405747</v>
      </c>
      <c r="R1413" s="1097">
        <v>287404</v>
      </c>
      <c r="S1413" s="1097">
        <v>459846</v>
      </c>
      <c r="T1413" s="1097">
        <v>321216</v>
      </c>
      <c r="U1413" s="1097">
        <v>513946</v>
      </c>
    </row>
    <row r="1414" spans="1:21" ht="22.5" customHeight="1">
      <c r="A1414" s="1092">
        <v>9</v>
      </c>
      <c r="B1414" s="1093" t="s">
        <v>556</v>
      </c>
      <c r="C1414" s="1094" t="s">
        <v>565</v>
      </c>
      <c r="D1414" s="1094" t="s">
        <v>1218</v>
      </c>
      <c r="E1414" s="1095" t="s">
        <v>584</v>
      </c>
      <c r="F1414">
        <v>1</v>
      </c>
      <c r="G1414" s="1096" t="s">
        <v>240</v>
      </c>
      <c r="H1414" s="1097">
        <v>100481</v>
      </c>
      <c r="I1414" s="1097">
        <v>175841</v>
      </c>
      <c r="J1414" s="1097">
        <v>132228</v>
      </c>
      <c r="K1414" s="1097">
        <v>231400</v>
      </c>
      <c r="L1414" s="1097">
        <v>158182</v>
      </c>
      <c r="M1414" s="1097">
        <v>276819</v>
      </c>
      <c r="N1414" s="1097">
        <v>190039</v>
      </c>
      <c r="O1414" s="1097">
        <v>332568</v>
      </c>
      <c r="P1414" s="1097">
        <v>223994</v>
      </c>
      <c r="Q1414" s="1097">
        <v>391989</v>
      </c>
      <c r="R1414" s="1097">
        <v>244853</v>
      </c>
      <c r="S1414" s="1097">
        <v>428492</v>
      </c>
      <c r="T1414" s="1097">
        <v>263464</v>
      </c>
      <c r="U1414" s="1097">
        <v>461062</v>
      </c>
    </row>
    <row r="1415" spans="1:21" ht="21.95" customHeight="1">
      <c r="A1415" s="1092">
        <v>9</v>
      </c>
      <c r="B1415" s="1093" t="s">
        <v>556</v>
      </c>
      <c r="C1415" s="1094" t="s">
        <v>565</v>
      </c>
      <c r="D1415" s="1094" t="s">
        <v>1218</v>
      </c>
      <c r="E1415" s="1095" t="s">
        <v>584</v>
      </c>
      <c r="F1415">
        <v>2</v>
      </c>
      <c r="G1415" s="1096" t="s">
        <v>31</v>
      </c>
      <c r="H1415" s="1097">
        <v>95678</v>
      </c>
      <c r="I1415" s="1097">
        <v>167436</v>
      </c>
      <c r="J1415" s="1097">
        <v>126217</v>
      </c>
      <c r="K1415" s="1097">
        <v>220879</v>
      </c>
      <c r="L1415" s="1097">
        <v>151374</v>
      </c>
      <c r="M1415" s="1097">
        <v>264905</v>
      </c>
      <c r="N1415" s="1097">
        <v>182800</v>
      </c>
      <c r="O1415" s="1097">
        <v>319900</v>
      </c>
      <c r="P1415" s="1097">
        <v>217420</v>
      </c>
      <c r="Q1415" s="1097">
        <v>380484</v>
      </c>
      <c r="R1415" s="1097">
        <v>239695</v>
      </c>
      <c r="S1415" s="1097">
        <v>419467</v>
      </c>
      <c r="T1415" s="1097">
        <v>260561</v>
      </c>
      <c r="U1415" s="1097">
        <v>455981</v>
      </c>
    </row>
    <row r="1416" spans="1:21" ht="21.95" customHeight="1">
      <c r="A1416" s="1092">
        <v>9</v>
      </c>
      <c r="B1416" s="1093" t="s">
        <v>556</v>
      </c>
      <c r="C1416" s="1094" t="s">
        <v>565</v>
      </c>
      <c r="D1416" s="1094" t="s">
        <v>1218</v>
      </c>
      <c r="E1416" s="1095" t="s">
        <v>584</v>
      </c>
      <c r="F1416">
        <v>3</v>
      </c>
      <c r="G1416" s="1096" t="s">
        <v>58</v>
      </c>
      <c r="H1416" s="1097">
        <v>78468</v>
      </c>
      <c r="I1416" s="1097">
        <v>137318</v>
      </c>
      <c r="J1416" s="1097">
        <v>108425</v>
      </c>
      <c r="K1416" s="1097">
        <v>189744</v>
      </c>
      <c r="L1416" s="1097">
        <v>137561</v>
      </c>
      <c r="M1416" s="1097">
        <v>240732</v>
      </c>
      <c r="N1416" s="1097">
        <v>179736</v>
      </c>
      <c r="O1416" s="1097">
        <v>314539</v>
      </c>
      <c r="P1416" s="1097">
        <v>224068</v>
      </c>
      <c r="Q1416" s="1097">
        <v>392120</v>
      </c>
      <c r="R1416" s="1097">
        <v>252277</v>
      </c>
      <c r="S1416" s="1097">
        <v>441485</v>
      </c>
      <c r="T1416" s="1097">
        <v>280098</v>
      </c>
      <c r="U1416" s="1097">
        <v>490171</v>
      </c>
    </row>
    <row r="1417" spans="1:21" ht="21.95" customHeight="1">
      <c r="A1417" s="1092">
        <v>9</v>
      </c>
      <c r="B1417" s="1093" t="s">
        <v>556</v>
      </c>
      <c r="C1417" s="1094" t="s">
        <v>565</v>
      </c>
      <c r="D1417" s="1094" t="s">
        <v>1218</v>
      </c>
      <c r="E1417" s="1095" t="s">
        <v>584</v>
      </c>
      <c r="F1417">
        <v>4</v>
      </c>
      <c r="G1417" s="1096" t="s">
        <v>33</v>
      </c>
      <c r="H1417" s="1097">
        <v>90033</v>
      </c>
      <c r="I1417" s="1097">
        <v>144052</v>
      </c>
      <c r="J1417" s="1097">
        <v>126046</v>
      </c>
      <c r="K1417" s="1097">
        <v>201673</v>
      </c>
      <c r="L1417" s="1097">
        <v>162059</v>
      </c>
      <c r="M1417" s="1097">
        <v>259294</v>
      </c>
      <c r="N1417" s="1097">
        <v>216079</v>
      </c>
      <c r="O1417" s="1097">
        <v>345726</v>
      </c>
      <c r="P1417" s="1097">
        <v>270098</v>
      </c>
      <c r="Q1417" s="1097">
        <v>432157</v>
      </c>
      <c r="R1417" s="1097">
        <v>306111</v>
      </c>
      <c r="S1417" s="1097">
        <v>489778</v>
      </c>
      <c r="T1417" s="1097">
        <v>342124</v>
      </c>
      <c r="U1417" s="1097">
        <v>547399</v>
      </c>
    </row>
    <row r="1418" spans="1:21" ht="22.5" customHeight="1">
      <c r="A1418" s="1092">
        <v>9</v>
      </c>
      <c r="B1418" s="1093" t="s">
        <v>556</v>
      </c>
      <c r="C1418" s="1094" t="s">
        <v>565</v>
      </c>
      <c r="D1418" s="1094" t="s">
        <v>1218</v>
      </c>
      <c r="E1418" s="1095" t="s">
        <v>585</v>
      </c>
      <c r="F1418">
        <v>1</v>
      </c>
      <c r="G1418" s="1096" t="s">
        <v>240</v>
      </c>
      <c r="H1418" s="1097">
        <v>91849</v>
      </c>
      <c r="I1418" s="1097">
        <v>160736</v>
      </c>
      <c r="J1418" s="1097">
        <v>120977</v>
      </c>
      <c r="K1418" s="1097">
        <v>211709</v>
      </c>
      <c r="L1418" s="1097">
        <v>144893</v>
      </c>
      <c r="M1418" s="1097">
        <v>253562</v>
      </c>
      <c r="N1418" s="1097">
        <v>174367</v>
      </c>
      <c r="O1418" s="1097">
        <v>305142</v>
      </c>
      <c r="P1418" s="1097">
        <v>205582</v>
      </c>
      <c r="Q1418" s="1097">
        <v>359769</v>
      </c>
      <c r="R1418" s="1097">
        <v>224741</v>
      </c>
      <c r="S1418" s="1097">
        <v>393296</v>
      </c>
      <c r="T1418" s="1097">
        <v>241843</v>
      </c>
      <c r="U1418" s="1097">
        <v>423226</v>
      </c>
    </row>
    <row r="1419" spans="1:21" ht="21.95" customHeight="1">
      <c r="A1419" s="1092">
        <v>9</v>
      </c>
      <c r="B1419" s="1093" t="s">
        <v>556</v>
      </c>
      <c r="C1419" s="1094" t="s">
        <v>565</v>
      </c>
      <c r="D1419" s="1094" t="s">
        <v>1218</v>
      </c>
      <c r="E1419" s="1095" t="s">
        <v>585</v>
      </c>
      <c r="F1419">
        <v>2</v>
      </c>
      <c r="G1419" s="1096" t="s">
        <v>31</v>
      </c>
      <c r="H1419" s="1097">
        <v>87315</v>
      </c>
      <c r="I1419" s="1097">
        <v>152801</v>
      </c>
      <c r="J1419" s="1097">
        <v>115301</v>
      </c>
      <c r="K1419" s="1097">
        <v>201778</v>
      </c>
      <c r="L1419" s="1097">
        <v>138466</v>
      </c>
      <c r="M1419" s="1097">
        <v>242315</v>
      </c>
      <c r="N1419" s="1097">
        <v>167533</v>
      </c>
      <c r="O1419" s="1097">
        <v>293183</v>
      </c>
      <c r="P1419" s="1097">
        <v>199376</v>
      </c>
      <c r="Q1419" s="1097">
        <v>348908</v>
      </c>
      <c r="R1419" s="1097">
        <v>219872</v>
      </c>
      <c r="S1419" s="1097">
        <v>384776</v>
      </c>
      <c r="T1419" s="1097">
        <v>239102</v>
      </c>
      <c r="U1419" s="1097">
        <v>418429</v>
      </c>
    </row>
    <row r="1420" spans="1:21" ht="21.95" customHeight="1">
      <c r="A1420" s="1092">
        <v>9</v>
      </c>
      <c r="B1420" s="1093" t="s">
        <v>556</v>
      </c>
      <c r="C1420" s="1094" t="s">
        <v>565</v>
      </c>
      <c r="D1420" s="1094" t="s">
        <v>1218</v>
      </c>
      <c r="E1420" s="1095" t="s">
        <v>585</v>
      </c>
      <c r="F1420">
        <v>3</v>
      </c>
      <c r="G1420" s="1096" t="s">
        <v>58</v>
      </c>
      <c r="H1420" s="1097">
        <v>71383</v>
      </c>
      <c r="I1420" s="1097">
        <v>124921</v>
      </c>
      <c r="J1420" s="1097">
        <v>98587</v>
      </c>
      <c r="K1420" s="1097">
        <v>172528</v>
      </c>
      <c r="L1420" s="1097">
        <v>125015</v>
      </c>
      <c r="M1420" s="1097">
        <v>218777</v>
      </c>
      <c r="N1420" s="1097">
        <v>163215</v>
      </c>
      <c r="O1420" s="1097">
        <v>285625</v>
      </c>
      <c r="P1420" s="1097">
        <v>203450</v>
      </c>
      <c r="Q1420" s="1097">
        <v>356037</v>
      </c>
      <c r="R1420" s="1097">
        <v>229003</v>
      </c>
      <c r="S1420" s="1097">
        <v>400755</v>
      </c>
      <c r="T1420" s="1097">
        <v>254190</v>
      </c>
      <c r="U1420" s="1097">
        <v>444832</v>
      </c>
    </row>
    <row r="1421" spans="1:21" ht="21.95" customHeight="1">
      <c r="A1421" s="1092">
        <v>9</v>
      </c>
      <c r="B1421" s="1093" t="s">
        <v>556</v>
      </c>
      <c r="C1421" s="1094" t="s">
        <v>565</v>
      </c>
      <c r="D1421" s="1094" t="s">
        <v>1218</v>
      </c>
      <c r="E1421" s="1095" t="s">
        <v>585</v>
      </c>
      <c r="F1421">
        <v>4</v>
      </c>
      <c r="G1421" s="1096" t="s">
        <v>33</v>
      </c>
      <c r="H1421" s="1097">
        <v>82481</v>
      </c>
      <c r="I1421" s="1097">
        <v>131969</v>
      </c>
      <c r="J1421" s="1097">
        <v>115473</v>
      </c>
      <c r="K1421" s="1097">
        <v>184757</v>
      </c>
      <c r="L1421" s="1097">
        <v>148466</v>
      </c>
      <c r="M1421" s="1097">
        <v>237545</v>
      </c>
      <c r="N1421" s="1097">
        <v>197954</v>
      </c>
      <c r="O1421" s="1097">
        <v>316727</v>
      </c>
      <c r="P1421" s="1097">
        <v>247443</v>
      </c>
      <c r="Q1421" s="1097">
        <v>395908</v>
      </c>
      <c r="R1421" s="1097">
        <v>280435</v>
      </c>
      <c r="S1421" s="1097">
        <v>448696</v>
      </c>
      <c r="T1421" s="1097">
        <v>313427</v>
      </c>
      <c r="U1421" s="1097">
        <v>501484</v>
      </c>
    </row>
    <row r="1422" spans="1:21" ht="22.5" customHeight="1">
      <c r="A1422" s="1092">
        <v>9</v>
      </c>
      <c r="B1422" s="1093" t="s">
        <v>556</v>
      </c>
      <c r="C1422" s="1094" t="s">
        <v>565</v>
      </c>
      <c r="D1422" s="1094" t="s">
        <v>1218</v>
      </c>
      <c r="E1422" s="1095" t="s">
        <v>586</v>
      </c>
      <c r="F1422">
        <v>1</v>
      </c>
      <c r="G1422" s="1096" t="s">
        <v>240</v>
      </c>
      <c r="H1422" s="1097">
        <v>95860</v>
      </c>
      <c r="I1422" s="1097">
        <v>167754</v>
      </c>
      <c r="J1422" s="1097">
        <v>126169</v>
      </c>
      <c r="K1422" s="1097">
        <v>220796</v>
      </c>
      <c r="L1422" s="1097">
        <v>150968</v>
      </c>
      <c r="M1422" s="1097">
        <v>264193</v>
      </c>
      <c r="N1422" s="1097">
        <v>181430</v>
      </c>
      <c r="O1422" s="1097">
        <v>317503</v>
      </c>
      <c r="P1422" s="1097">
        <v>213859</v>
      </c>
      <c r="Q1422" s="1097">
        <v>374253</v>
      </c>
      <c r="R1422" s="1097">
        <v>233777</v>
      </c>
      <c r="S1422" s="1097">
        <v>409110</v>
      </c>
      <c r="T1422" s="1097">
        <v>251550</v>
      </c>
      <c r="U1422" s="1097">
        <v>440213</v>
      </c>
    </row>
    <row r="1423" spans="1:21" ht="21.95" customHeight="1">
      <c r="A1423" s="1092">
        <v>9</v>
      </c>
      <c r="B1423" s="1093" t="s">
        <v>556</v>
      </c>
      <c r="C1423" s="1094" t="s">
        <v>565</v>
      </c>
      <c r="D1423" s="1094" t="s">
        <v>1218</v>
      </c>
      <c r="E1423" s="1095" t="s">
        <v>586</v>
      </c>
      <c r="F1423">
        <v>2</v>
      </c>
      <c r="G1423" s="1096" t="s">
        <v>31</v>
      </c>
      <c r="H1423" s="1097">
        <v>91249</v>
      </c>
      <c r="I1423" s="1097">
        <v>159685</v>
      </c>
      <c r="J1423" s="1097">
        <v>120398</v>
      </c>
      <c r="K1423" s="1097">
        <v>210696</v>
      </c>
      <c r="L1423" s="1097">
        <v>144432</v>
      </c>
      <c r="M1423" s="1097">
        <v>252756</v>
      </c>
      <c r="N1423" s="1097">
        <v>174481</v>
      </c>
      <c r="O1423" s="1097">
        <v>305342</v>
      </c>
      <c r="P1423" s="1097">
        <v>207548</v>
      </c>
      <c r="Q1423" s="1097">
        <v>363208</v>
      </c>
      <c r="R1423" s="1097">
        <v>228826</v>
      </c>
      <c r="S1423" s="1097">
        <v>400446</v>
      </c>
      <c r="T1423" s="1097">
        <v>248763</v>
      </c>
      <c r="U1423" s="1097">
        <v>435336</v>
      </c>
    </row>
    <row r="1424" spans="1:21" ht="21.95" customHeight="1">
      <c r="A1424" s="1092">
        <v>9</v>
      </c>
      <c r="B1424" s="1093" t="s">
        <v>556</v>
      </c>
      <c r="C1424" s="1094" t="s">
        <v>565</v>
      </c>
      <c r="D1424" s="1094" t="s">
        <v>1218</v>
      </c>
      <c r="E1424" s="1095" t="s">
        <v>586</v>
      </c>
      <c r="F1424">
        <v>3</v>
      </c>
      <c r="G1424" s="1096" t="s">
        <v>58</v>
      </c>
      <c r="H1424" s="1097">
        <v>74790</v>
      </c>
      <c r="I1424" s="1097">
        <v>130883</v>
      </c>
      <c r="J1424" s="1097">
        <v>103334</v>
      </c>
      <c r="K1424" s="1097">
        <v>180835</v>
      </c>
      <c r="L1424" s="1097">
        <v>131089</v>
      </c>
      <c r="M1424" s="1097">
        <v>229406</v>
      </c>
      <c r="N1424" s="1097">
        <v>171254</v>
      </c>
      <c r="O1424" s="1097">
        <v>299694</v>
      </c>
      <c r="P1424" s="1097">
        <v>213490</v>
      </c>
      <c r="Q1424" s="1097">
        <v>373607</v>
      </c>
      <c r="R1424" s="1097">
        <v>240354</v>
      </c>
      <c r="S1424" s="1097">
        <v>420620</v>
      </c>
      <c r="T1424" s="1097">
        <v>266847</v>
      </c>
      <c r="U1424" s="1097">
        <v>466982</v>
      </c>
    </row>
    <row r="1425" spans="1:21" ht="21.95" customHeight="1">
      <c r="A1425" s="1092">
        <v>9</v>
      </c>
      <c r="B1425" s="1093" t="s">
        <v>556</v>
      </c>
      <c r="C1425" s="1094" t="s">
        <v>565</v>
      </c>
      <c r="D1425" s="1094" t="s">
        <v>1218</v>
      </c>
      <c r="E1425" s="1095" t="s">
        <v>586</v>
      </c>
      <c r="F1425">
        <v>4</v>
      </c>
      <c r="G1425" s="1096" t="s">
        <v>33</v>
      </c>
      <c r="H1425" s="1097">
        <v>85929</v>
      </c>
      <c r="I1425" s="1097">
        <v>137486</v>
      </c>
      <c r="J1425" s="1097">
        <v>120300</v>
      </c>
      <c r="K1425" s="1097">
        <v>192481</v>
      </c>
      <c r="L1425" s="1097">
        <v>154672</v>
      </c>
      <c r="M1425" s="1097">
        <v>247475</v>
      </c>
      <c r="N1425" s="1097">
        <v>206229</v>
      </c>
      <c r="O1425" s="1097">
        <v>329967</v>
      </c>
      <c r="P1425" s="1097">
        <v>257786</v>
      </c>
      <c r="Q1425" s="1097">
        <v>412458</v>
      </c>
      <c r="R1425" s="1097">
        <v>292158</v>
      </c>
      <c r="S1425" s="1097">
        <v>467453</v>
      </c>
      <c r="T1425" s="1097">
        <v>326529</v>
      </c>
      <c r="U1425" s="1097">
        <v>522447</v>
      </c>
    </row>
    <row r="1426" spans="1:21" ht="22.5" customHeight="1">
      <c r="A1426" s="1092">
        <v>9</v>
      </c>
      <c r="B1426" s="1093" t="s">
        <v>556</v>
      </c>
      <c r="C1426" s="1094" t="s">
        <v>565</v>
      </c>
      <c r="D1426" s="1094" t="s">
        <v>1218</v>
      </c>
      <c r="E1426" s="1095" t="s">
        <v>587</v>
      </c>
      <c r="F1426">
        <v>1</v>
      </c>
      <c r="G1426" s="1096" t="s">
        <v>240</v>
      </c>
      <c r="H1426" s="1097">
        <v>90048</v>
      </c>
      <c r="I1426" s="1097">
        <v>157585</v>
      </c>
      <c r="J1426" s="1097">
        <v>118528</v>
      </c>
      <c r="K1426" s="1097">
        <v>207424</v>
      </c>
      <c r="L1426" s="1097">
        <v>141838</v>
      </c>
      <c r="M1426" s="1097">
        <v>248216</v>
      </c>
      <c r="N1426" s="1097">
        <v>170479</v>
      </c>
      <c r="O1426" s="1097">
        <v>298339</v>
      </c>
      <c r="P1426" s="1097">
        <v>200955</v>
      </c>
      <c r="Q1426" s="1097">
        <v>351672</v>
      </c>
      <c r="R1426" s="1097">
        <v>219673</v>
      </c>
      <c r="S1426" s="1097">
        <v>384427</v>
      </c>
      <c r="T1426" s="1097">
        <v>236375</v>
      </c>
      <c r="U1426" s="1097">
        <v>413657</v>
      </c>
    </row>
    <row r="1427" spans="1:21" ht="21.95" customHeight="1">
      <c r="A1427" s="1092">
        <v>9</v>
      </c>
      <c r="B1427" s="1093" t="s">
        <v>556</v>
      </c>
      <c r="C1427" s="1094" t="s">
        <v>565</v>
      </c>
      <c r="D1427" s="1094" t="s">
        <v>1218</v>
      </c>
      <c r="E1427" s="1095" t="s">
        <v>587</v>
      </c>
      <c r="F1427">
        <v>2</v>
      </c>
      <c r="G1427" s="1096" t="s">
        <v>31</v>
      </c>
      <c r="H1427" s="1097">
        <v>85706</v>
      </c>
      <c r="I1427" s="1097">
        <v>149986</v>
      </c>
      <c r="J1427" s="1097">
        <v>113094</v>
      </c>
      <c r="K1427" s="1097">
        <v>197914</v>
      </c>
      <c r="L1427" s="1097">
        <v>135683</v>
      </c>
      <c r="M1427" s="1097">
        <v>237446</v>
      </c>
      <c r="N1427" s="1097">
        <v>163936</v>
      </c>
      <c r="O1427" s="1097">
        <v>286887</v>
      </c>
      <c r="P1427" s="1097">
        <v>195012</v>
      </c>
      <c r="Q1427" s="1097">
        <v>341272</v>
      </c>
      <c r="R1427" s="1097">
        <v>215011</v>
      </c>
      <c r="S1427" s="1097">
        <v>376268</v>
      </c>
      <c r="T1427" s="1097">
        <v>233751</v>
      </c>
      <c r="U1427" s="1097">
        <v>409064</v>
      </c>
    </row>
    <row r="1428" spans="1:21" ht="21.95" customHeight="1">
      <c r="A1428" s="1092">
        <v>9</v>
      </c>
      <c r="B1428" s="1093" t="s">
        <v>556</v>
      </c>
      <c r="C1428" s="1094" t="s">
        <v>565</v>
      </c>
      <c r="D1428" s="1094" t="s">
        <v>1218</v>
      </c>
      <c r="E1428" s="1095" t="s">
        <v>587</v>
      </c>
      <c r="F1428">
        <v>3</v>
      </c>
      <c r="G1428" s="1096" t="s">
        <v>58</v>
      </c>
      <c r="H1428" s="1097">
        <v>70231</v>
      </c>
      <c r="I1428" s="1097">
        <v>122904</v>
      </c>
      <c r="J1428" s="1097">
        <v>97031</v>
      </c>
      <c r="K1428" s="1097">
        <v>169805</v>
      </c>
      <c r="L1428" s="1097">
        <v>123089</v>
      </c>
      <c r="M1428" s="1097">
        <v>215405</v>
      </c>
      <c r="N1428" s="1097">
        <v>160793</v>
      </c>
      <c r="O1428" s="1097">
        <v>281387</v>
      </c>
      <c r="P1428" s="1097">
        <v>200447</v>
      </c>
      <c r="Q1428" s="1097">
        <v>350782</v>
      </c>
      <c r="R1428" s="1097">
        <v>225666</v>
      </c>
      <c r="S1428" s="1097">
        <v>394915</v>
      </c>
      <c r="T1428" s="1097">
        <v>250535</v>
      </c>
      <c r="U1428" s="1097">
        <v>438435</v>
      </c>
    </row>
    <row r="1429" spans="1:21" ht="21.95" customHeight="1">
      <c r="A1429" s="1092">
        <v>9</v>
      </c>
      <c r="B1429" s="1093" t="s">
        <v>556</v>
      </c>
      <c r="C1429" s="1094" t="s">
        <v>565</v>
      </c>
      <c r="D1429" s="1094" t="s">
        <v>1218</v>
      </c>
      <c r="E1429" s="1095" t="s">
        <v>587</v>
      </c>
      <c r="F1429">
        <v>4</v>
      </c>
      <c r="G1429" s="1096" t="s">
        <v>33</v>
      </c>
      <c r="H1429" s="1097">
        <v>80733</v>
      </c>
      <c r="I1429" s="1097">
        <v>129173</v>
      </c>
      <c r="J1429" s="1097">
        <v>113026</v>
      </c>
      <c r="K1429" s="1097">
        <v>180842</v>
      </c>
      <c r="L1429" s="1097">
        <v>145319</v>
      </c>
      <c r="M1429" s="1097">
        <v>232511</v>
      </c>
      <c r="N1429" s="1097">
        <v>193759</v>
      </c>
      <c r="O1429" s="1097">
        <v>310015</v>
      </c>
      <c r="P1429" s="1097">
        <v>242199</v>
      </c>
      <c r="Q1429" s="1097">
        <v>387519</v>
      </c>
      <c r="R1429" s="1097">
        <v>274492</v>
      </c>
      <c r="S1429" s="1097">
        <v>439188</v>
      </c>
      <c r="T1429" s="1097">
        <v>306786</v>
      </c>
      <c r="U1429" s="1097">
        <v>490857</v>
      </c>
    </row>
    <row r="1430" spans="1:21" ht="22.5" customHeight="1">
      <c r="A1430" s="1092">
        <v>9</v>
      </c>
      <c r="B1430" s="1093" t="s">
        <v>556</v>
      </c>
      <c r="C1430" s="1094" t="s">
        <v>565</v>
      </c>
      <c r="D1430" s="1094" t="s">
        <v>1218</v>
      </c>
      <c r="E1430" s="1095" t="s">
        <v>588</v>
      </c>
      <c r="F1430">
        <v>1</v>
      </c>
      <c r="G1430" s="1096" t="s">
        <v>240</v>
      </c>
      <c r="H1430" s="1097">
        <v>90769</v>
      </c>
      <c r="I1430" s="1097">
        <v>158845</v>
      </c>
      <c r="J1430" s="1097">
        <v>119508</v>
      </c>
      <c r="K1430" s="1097">
        <v>209138</v>
      </c>
      <c r="L1430" s="1097">
        <v>143060</v>
      </c>
      <c r="M1430" s="1097">
        <v>250354</v>
      </c>
      <c r="N1430" s="1097">
        <v>172034</v>
      </c>
      <c r="O1430" s="1097">
        <v>301060</v>
      </c>
      <c r="P1430" s="1097">
        <v>202806</v>
      </c>
      <c r="Q1430" s="1097">
        <v>354911</v>
      </c>
      <c r="R1430" s="1097">
        <v>221700</v>
      </c>
      <c r="S1430" s="1097">
        <v>387975</v>
      </c>
      <c r="T1430" s="1097">
        <v>238562</v>
      </c>
      <c r="U1430" s="1097">
        <v>417484</v>
      </c>
    </row>
    <row r="1431" spans="1:21" ht="21.95" customHeight="1">
      <c r="A1431" s="1092">
        <v>9</v>
      </c>
      <c r="B1431" s="1093" t="s">
        <v>556</v>
      </c>
      <c r="C1431" s="1094" t="s">
        <v>565</v>
      </c>
      <c r="D1431" s="1094" t="s">
        <v>1218</v>
      </c>
      <c r="E1431" s="1095" t="s">
        <v>588</v>
      </c>
      <c r="F1431">
        <v>2</v>
      </c>
      <c r="G1431" s="1096" t="s">
        <v>31</v>
      </c>
      <c r="H1431" s="1097">
        <v>86350</v>
      </c>
      <c r="I1431" s="1097">
        <v>151112</v>
      </c>
      <c r="J1431" s="1097">
        <v>113977</v>
      </c>
      <c r="K1431" s="1097">
        <v>199459</v>
      </c>
      <c r="L1431" s="1097">
        <v>136796</v>
      </c>
      <c r="M1431" s="1097">
        <v>239394</v>
      </c>
      <c r="N1431" s="1097">
        <v>165375</v>
      </c>
      <c r="O1431" s="1097">
        <v>289406</v>
      </c>
      <c r="P1431" s="1097">
        <v>196758</v>
      </c>
      <c r="Q1431" s="1097">
        <v>344326</v>
      </c>
      <c r="R1431" s="1097">
        <v>216955</v>
      </c>
      <c r="S1431" s="1097">
        <v>379672</v>
      </c>
      <c r="T1431" s="1097">
        <v>235891</v>
      </c>
      <c r="U1431" s="1097">
        <v>412810</v>
      </c>
    </row>
    <row r="1432" spans="1:21" ht="21.95" customHeight="1">
      <c r="A1432" s="1092">
        <v>9</v>
      </c>
      <c r="B1432" s="1093" t="s">
        <v>556</v>
      </c>
      <c r="C1432" s="1094" t="s">
        <v>565</v>
      </c>
      <c r="D1432" s="1094" t="s">
        <v>1218</v>
      </c>
      <c r="E1432" s="1095" t="s">
        <v>588</v>
      </c>
      <c r="F1432">
        <v>3</v>
      </c>
      <c r="G1432" s="1096" t="s">
        <v>58</v>
      </c>
      <c r="H1432" s="1097">
        <v>70692</v>
      </c>
      <c r="I1432" s="1097">
        <v>123711</v>
      </c>
      <c r="J1432" s="1097">
        <v>97654</v>
      </c>
      <c r="K1432" s="1097">
        <v>170894</v>
      </c>
      <c r="L1432" s="1097">
        <v>123859</v>
      </c>
      <c r="M1432" s="1097">
        <v>216754</v>
      </c>
      <c r="N1432" s="1097">
        <v>161762</v>
      </c>
      <c r="O1432" s="1097">
        <v>283083</v>
      </c>
      <c r="P1432" s="1097">
        <v>201648</v>
      </c>
      <c r="Q1432" s="1097">
        <v>352884</v>
      </c>
      <c r="R1432" s="1097">
        <v>227001</v>
      </c>
      <c r="S1432" s="1097">
        <v>397251</v>
      </c>
      <c r="T1432" s="1097">
        <v>251997</v>
      </c>
      <c r="U1432" s="1097">
        <v>440994</v>
      </c>
    </row>
    <row r="1433" spans="1:21" ht="21.95" customHeight="1">
      <c r="A1433" s="1092">
        <v>9</v>
      </c>
      <c r="B1433" s="1093" t="s">
        <v>556</v>
      </c>
      <c r="C1433" s="1094" t="s">
        <v>565</v>
      </c>
      <c r="D1433" s="1094" t="s">
        <v>1218</v>
      </c>
      <c r="E1433" s="1095" t="s">
        <v>588</v>
      </c>
      <c r="F1433">
        <v>4</v>
      </c>
      <c r="G1433" s="1096" t="s">
        <v>33</v>
      </c>
      <c r="H1433" s="1097">
        <v>81432</v>
      </c>
      <c r="I1433" s="1097">
        <v>130291</v>
      </c>
      <c r="J1433" s="1097">
        <v>114005</v>
      </c>
      <c r="K1433" s="1097">
        <v>182408</v>
      </c>
      <c r="L1433" s="1097">
        <v>146578</v>
      </c>
      <c r="M1433" s="1097">
        <v>234525</v>
      </c>
      <c r="N1433" s="1097">
        <v>195437</v>
      </c>
      <c r="O1433" s="1097">
        <v>312700</v>
      </c>
      <c r="P1433" s="1097">
        <v>244297</v>
      </c>
      <c r="Q1433" s="1097">
        <v>390874</v>
      </c>
      <c r="R1433" s="1097">
        <v>276869</v>
      </c>
      <c r="S1433" s="1097">
        <v>442991</v>
      </c>
      <c r="T1433" s="1097">
        <v>309442</v>
      </c>
      <c r="U1433" s="1097">
        <v>495108</v>
      </c>
    </row>
    <row r="1434" spans="1:21" ht="22.5" customHeight="1">
      <c r="A1434" s="1092">
        <v>9</v>
      </c>
      <c r="B1434" s="1093" t="s">
        <v>556</v>
      </c>
      <c r="C1434" s="1094" t="s">
        <v>565</v>
      </c>
      <c r="D1434" s="1094" t="s">
        <v>1218</v>
      </c>
      <c r="E1434" s="1095" t="s">
        <v>589</v>
      </c>
      <c r="F1434">
        <v>1</v>
      </c>
      <c r="G1434" s="1096" t="s">
        <v>240</v>
      </c>
      <c r="H1434" s="1097">
        <v>109172</v>
      </c>
      <c r="I1434" s="1097">
        <v>191052</v>
      </c>
      <c r="J1434" s="1097">
        <v>143786</v>
      </c>
      <c r="K1434" s="1097">
        <v>251626</v>
      </c>
      <c r="L1434" s="1097">
        <v>172200</v>
      </c>
      <c r="M1434" s="1097">
        <v>301350</v>
      </c>
      <c r="N1434" s="1097">
        <v>207209</v>
      </c>
      <c r="O1434" s="1097">
        <v>362616</v>
      </c>
      <c r="P1434" s="1097">
        <v>244300</v>
      </c>
      <c r="Q1434" s="1097">
        <v>427525</v>
      </c>
      <c r="R1434" s="1097">
        <v>267066</v>
      </c>
      <c r="S1434" s="1097">
        <v>467365</v>
      </c>
      <c r="T1434" s="1097">
        <v>287388</v>
      </c>
      <c r="U1434" s="1097">
        <v>502929</v>
      </c>
    </row>
    <row r="1435" spans="1:21" ht="21.95" customHeight="1">
      <c r="A1435" s="1092">
        <v>9</v>
      </c>
      <c r="B1435" s="1093" t="s">
        <v>556</v>
      </c>
      <c r="C1435" s="1094" t="s">
        <v>565</v>
      </c>
      <c r="D1435" s="1094" t="s">
        <v>1218</v>
      </c>
      <c r="E1435" s="1095" t="s">
        <v>589</v>
      </c>
      <c r="F1435">
        <v>2</v>
      </c>
      <c r="G1435" s="1096" t="s">
        <v>31</v>
      </c>
      <c r="H1435" s="1097">
        <v>103793</v>
      </c>
      <c r="I1435" s="1097">
        <v>181638</v>
      </c>
      <c r="J1435" s="1097">
        <v>137053</v>
      </c>
      <c r="K1435" s="1097">
        <v>239843</v>
      </c>
      <c r="L1435" s="1097">
        <v>164575</v>
      </c>
      <c r="M1435" s="1097">
        <v>288007</v>
      </c>
      <c r="N1435" s="1097">
        <v>199102</v>
      </c>
      <c r="O1435" s="1097">
        <v>348428</v>
      </c>
      <c r="P1435" s="1097">
        <v>236937</v>
      </c>
      <c r="Q1435" s="1097">
        <v>414639</v>
      </c>
      <c r="R1435" s="1097">
        <v>261290</v>
      </c>
      <c r="S1435" s="1097">
        <v>457257</v>
      </c>
      <c r="T1435" s="1097">
        <v>284136</v>
      </c>
      <c r="U1435" s="1097">
        <v>497238</v>
      </c>
    </row>
    <row r="1436" spans="1:21" ht="21.95" customHeight="1">
      <c r="A1436" s="1092">
        <v>9</v>
      </c>
      <c r="B1436" s="1093" t="s">
        <v>556</v>
      </c>
      <c r="C1436" s="1094" t="s">
        <v>565</v>
      </c>
      <c r="D1436" s="1094" t="s">
        <v>1218</v>
      </c>
      <c r="E1436" s="1095" t="s">
        <v>589</v>
      </c>
      <c r="F1436">
        <v>3</v>
      </c>
      <c r="G1436" s="1096" t="s">
        <v>58</v>
      </c>
      <c r="H1436" s="1097">
        <v>84870</v>
      </c>
      <c r="I1436" s="1097">
        <v>148523</v>
      </c>
      <c r="J1436" s="1097">
        <v>117218</v>
      </c>
      <c r="K1436" s="1097">
        <v>205131</v>
      </c>
      <c r="L1436" s="1097">
        <v>148644</v>
      </c>
      <c r="M1436" s="1097">
        <v>260128</v>
      </c>
      <c r="N1436" s="1097">
        <v>194072</v>
      </c>
      <c r="O1436" s="1097">
        <v>339627</v>
      </c>
      <c r="P1436" s="1097">
        <v>241916</v>
      </c>
      <c r="Q1436" s="1097">
        <v>423353</v>
      </c>
      <c r="R1436" s="1097">
        <v>272304</v>
      </c>
      <c r="S1436" s="1097">
        <v>476533</v>
      </c>
      <c r="T1436" s="1097">
        <v>302259</v>
      </c>
      <c r="U1436" s="1097">
        <v>528953</v>
      </c>
    </row>
    <row r="1437" spans="1:21" ht="21.95" customHeight="1">
      <c r="A1437" s="1092">
        <v>9</v>
      </c>
      <c r="B1437" s="1093" t="s">
        <v>556</v>
      </c>
      <c r="C1437" s="1094" t="s">
        <v>565</v>
      </c>
      <c r="D1437" s="1094" t="s">
        <v>1218</v>
      </c>
      <c r="E1437" s="1095" t="s">
        <v>589</v>
      </c>
      <c r="F1437">
        <v>4</v>
      </c>
      <c r="G1437" s="1096" t="s">
        <v>33</v>
      </c>
      <c r="H1437" s="1097">
        <v>98025</v>
      </c>
      <c r="I1437" s="1097">
        <v>156840</v>
      </c>
      <c r="J1437" s="1097">
        <v>137235</v>
      </c>
      <c r="K1437" s="1097">
        <v>219576</v>
      </c>
      <c r="L1437" s="1097">
        <v>176445</v>
      </c>
      <c r="M1437" s="1097">
        <v>282312</v>
      </c>
      <c r="N1437" s="1097">
        <v>235260</v>
      </c>
      <c r="O1437" s="1097">
        <v>376416</v>
      </c>
      <c r="P1437" s="1097">
        <v>294075</v>
      </c>
      <c r="Q1437" s="1097">
        <v>470520</v>
      </c>
      <c r="R1437" s="1097">
        <v>333285</v>
      </c>
      <c r="S1437" s="1097">
        <v>533256</v>
      </c>
      <c r="T1437" s="1097">
        <v>372495</v>
      </c>
      <c r="U1437" s="1097">
        <v>595992</v>
      </c>
    </row>
    <row r="1438" spans="1:21" ht="22.5" customHeight="1">
      <c r="A1438" s="1092">
        <v>9</v>
      </c>
      <c r="B1438" s="1093" t="s">
        <v>556</v>
      </c>
      <c r="C1438" s="1094" t="s">
        <v>565</v>
      </c>
      <c r="D1438" s="1094" t="s">
        <v>1218</v>
      </c>
      <c r="E1438" s="1095" t="s">
        <v>590</v>
      </c>
      <c r="F1438">
        <v>1</v>
      </c>
      <c r="G1438" s="1096" t="s">
        <v>240</v>
      </c>
      <c r="H1438" s="1097">
        <v>107152</v>
      </c>
      <c r="I1438" s="1097">
        <v>187516</v>
      </c>
      <c r="J1438" s="1097">
        <v>141114</v>
      </c>
      <c r="K1438" s="1097">
        <v>246949</v>
      </c>
      <c r="L1438" s="1097">
        <v>168981</v>
      </c>
      <c r="M1438" s="1097">
        <v>295716</v>
      </c>
      <c r="N1438" s="1097">
        <v>203303</v>
      </c>
      <c r="O1438" s="1097">
        <v>355780</v>
      </c>
      <c r="P1438" s="1097">
        <v>239688</v>
      </c>
      <c r="Q1438" s="1097">
        <v>419454</v>
      </c>
      <c r="R1438" s="1097">
        <v>262022</v>
      </c>
      <c r="S1438" s="1097">
        <v>458539</v>
      </c>
      <c r="T1438" s="1097">
        <v>281958</v>
      </c>
      <c r="U1438" s="1097">
        <v>493427</v>
      </c>
    </row>
    <row r="1439" spans="1:21" ht="21.95" customHeight="1">
      <c r="A1439" s="1092">
        <v>9</v>
      </c>
      <c r="B1439" s="1093" t="s">
        <v>556</v>
      </c>
      <c r="C1439" s="1094" t="s">
        <v>565</v>
      </c>
      <c r="D1439" s="1094" t="s">
        <v>1218</v>
      </c>
      <c r="E1439" s="1095" t="s">
        <v>590</v>
      </c>
      <c r="F1439">
        <v>2</v>
      </c>
      <c r="G1439" s="1096" t="s">
        <v>31</v>
      </c>
      <c r="H1439" s="1097">
        <v>101888</v>
      </c>
      <c r="I1439" s="1097">
        <v>178304</v>
      </c>
      <c r="J1439" s="1097">
        <v>134525</v>
      </c>
      <c r="K1439" s="1097">
        <v>235419</v>
      </c>
      <c r="L1439" s="1097">
        <v>161519</v>
      </c>
      <c r="M1439" s="1097">
        <v>282658</v>
      </c>
      <c r="N1439" s="1097">
        <v>195369</v>
      </c>
      <c r="O1439" s="1097">
        <v>341896</v>
      </c>
      <c r="P1439" s="1097">
        <v>232483</v>
      </c>
      <c r="Q1439" s="1097">
        <v>406844</v>
      </c>
      <c r="R1439" s="1097">
        <v>256370</v>
      </c>
      <c r="S1439" s="1097">
        <v>448648</v>
      </c>
      <c r="T1439" s="1097">
        <v>278776</v>
      </c>
      <c r="U1439" s="1097">
        <v>487859</v>
      </c>
    </row>
    <row r="1440" spans="1:21" ht="21.95" customHeight="1">
      <c r="A1440" s="1092">
        <v>9</v>
      </c>
      <c r="B1440" s="1093" t="s">
        <v>556</v>
      </c>
      <c r="C1440" s="1094" t="s">
        <v>565</v>
      </c>
      <c r="D1440" s="1094" t="s">
        <v>1218</v>
      </c>
      <c r="E1440" s="1095" t="s">
        <v>590</v>
      </c>
      <c r="F1440">
        <v>3</v>
      </c>
      <c r="G1440" s="1096" t="s">
        <v>58</v>
      </c>
      <c r="H1440" s="1097">
        <v>83337</v>
      </c>
      <c r="I1440" s="1097">
        <v>145840</v>
      </c>
      <c r="J1440" s="1097">
        <v>115106</v>
      </c>
      <c r="K1440" s="1097">
        <v>201435</v>
      </c>
      <c r="L1440" s="1097">
        <v>145973</v>
      </c>
      <c r="M1440" s="1097">
        <v>255453</v>
      </c>
      <c r="N1440" s="1097">
        <v>190599</v>
      </c>
      <c r="O1440" s="1097">
        <v>333549</v>
      </c>
      <c r="P1440" s="1097">
        <v>237589</v>
      </c>
      <c r="Q1440" s="1097">
        <v>415781</v>
      </c>
      <c r="R1440" s="1097">
        <v>267440</v>
      </c>
      <c r="S1440" s="1097">
        <v>468021</v>
      </c>
      <c r="T1440" s="1097">
        <v>296867</v>
      </c>
      <c r="U1440" s="1097">
        <v>519517</v>
      </c>
    </row>
    <row r="1441" spans="1:21" ht="21.95" customHeight="1">
      <c r="A1441" s="1092">
        <v>9</v>
      </c>
      <c r="B1441" s="1093" t="s">
        <v>556</v>
      </c>
      <c r="C1441" s="1094" t="s">
        <v>565</v>
      </c>
      <c r="D1441" s="1094" t="s">
        <v>1218</v>
      </c>
      <c r="E1441" s="1095" t="s">
        <v>590</v>
      </c>
      <c r="F1441">
        <v>4</v>
      </c>
      <c r="G1441" s="1096" t="s">
        <v>33</v>
      </c>
      <c r="H1441" s="1097">
        <v>96191</v>
      </c>
      <c r="I1441" s="1097">
        <v>153906</v>
      </c>
      <c r="J1441" s="1097">
        <v>134667</v>
      </c>
      <c r="K1441" s="1097">
        <v>215468</v>
      </c>
      <c r="L1441" s="1097">
        <v>173144</v>
      </c>
      <c r="M1441" s="1097">
        <v>277030</v>
      </c>
      <c r="N1441" s="1097">
        <v>230858</v>
      </c>
      <c r="O1441" s="1097">
        <v>369373</v>
      </c>
      <c r="P1441" s="1097">
        <v>288573</v>
      </c>
      <c r="Q1441" s="1097">
        <v>461717</v>
      </c>
      <c r="R1441" s="1097">
        <v>327049</v>
      </c>
      <c r="S1441" s="1097">
        <v>523279</v>
      </c>
      <c r="T1441" s="1097">
        <v>365526</v>
      </c>
      <c r="U1441" s="1097">
        <v>584841</v>
      </c>
    </row>
    <row r="1442" spans="1:21" ht="22.5" customHeight="1">
      <c r="A1442" s="1092">
        <v>9</v>
      </c>
      <c r="B1442" s="1093" t="s">
        <v>556</v>
      </c>
      <c r="C1442" s="1094" t="s">
        <v>565</v>
      </c>
      <c r="D1442" s="1094" t="s">
        <v>1218</v>
      </c>
      <c r="E1442" s="1095" t="s">
        <v>591</v>
      </c>
      <c r="F1442">
        <v>1</v>
      </c>
      <c r="G1442" s="1096" t="s">
        <v>240</v>
      </c>
      <c r="H1442" s="1097">
        <v>93399</v>
      </c>
      <c r="I1442" s="1097">
        <v>163449</v>
      </c>
      <c r="J1442" s="1097">
        <v>123047</v>
      </c>
      <c r="K1442" s="1097">
        <v>215333</v>
      </c>
      <c r="L1442" s="1097">
        <v>147419</v>
      </c>
      <c r="M1442" s="1097">
        <v>257983</v>
      </c>
      <c r="N1442" s="1097">
        <v>177486</v>
      </c>
      <c r="O1442" s="1097">
        <v>310600</v>
      </c>
      <c r="P1442" s="1097">
        <v>209276</v>
      </c>
      <c r="Q1442" s="1097">
        <v>366233</v>
      </c>
      <c r="R1442" s="1097">
        <v>228783</v>
      </c>
      <c r="S1442" s="1097">
        <v>400370</v>
      </c>
      <c r="T1442" s="1097">
        <v>246198</v>
      </c>
      <c r="U1442" s="1097">
        <v>430847</v>
      </c>
    </row>
    <row r="1443" spans="1:21" ht="21.95" customHeight="1">
      <c r="A1443" s="1092">
        <v>9</v>
      </c>
      <c r="B1443" s="1093" t="s">
        <v>556</v>
      </c>
      <c r="C1443" s="1094" t="s">
        <v>565</v>
      </c>
      <c r="D1443" s="1094" t="s">
        <v>1218</v>
      </c>
      <c r="E1443" s="1095" t="s">
        <v>591</v>
      </c>
      <c r="F1443">
        <v>2</v>
      </c>
      <c r="G1443" s="1096" t="s">
        <v>31</v>
      </c>
      <c r="H1443" s="1097">
        <v>88750</v>
      </c>
      <c r="I1443" s="1097">
        <v>155312</v>
      </c>
      <c r="J1443" s="1097">
        <v>117228</v>
      </c>
      <c r="K1443" s="1097">
        <v>205149</v>
      </c>
      <c r="L1443" s="1097">
        <v>140829</v>
      </c>
      <c r="M1443" s="1097">
        <v>246450</v>
      </c>
      <c r="N1443" s="1097">
        <v>170479</v>
      </c>
      <c r="O1443" s="1097">
        <v>298338</v>
      </c>
      <c r="P1443" s="1097">
        <v>202912</v>
      </c>
      <c r="Q1443" s="1097">
        <v>355096</v>
      </c>
      <c r="R1443" s="1097">
        <v>223791</v>
      </c>
      <c r="S1443" s="1097">
        <v>391633</v>
      </c>
      <c r="T1443" s="1097">
        <v>243388</v>
      </c>
      <c r="U1443" s="1097">
        <v>425929</v>
      </c>
    </row>
    <row r="1444" spans="1:21" ht="21.95" customHeight="1">
      <c r="A1444" s="1092">
        <v>9</v>
      </c>
      <c r="B1444" s="1093" t="s">
        <v>556</v>
      </c>
      <c r="C1444" s="1094" t="s">
        <v>565</v>
      </c>
      <c r="D1444" s="1094" t="s">
        <v>1218</v>
      </c>
      <c r="E1444" s="1095" t="s">
        <v>591</v>
      </c>
      <c r="F1444">
        <v>3</v>
      </c>
      <c r="G1444" s="1096" t="s">
        <v>58</v>
      </c>
      <c r="H1444" s="1097">
        <v>72495</v>
      </c>
      <c r="I1444" s="1097">
        <v>126867</v>
      </c>
      <c r="J1444" s="1097">
        <v>100110</v>
      </c>
      <c r="K1444" s="1097">
        <v>175192</v>
      </c>
      <c r="L1444" s="1097">
        <v>126929</v>
      </c>
      <c r="M1444" s="1097">
        <v>222126</v>
      </c>
      <c r="N1444" s="1097">
        <v>165678</v>
      </c>
      <c r="O1444" s="1097">
        <v>289936</v>
      </c>
      <c r="P1444" s="1097">
        <v>206514</v>
      </c>
      <c r="Q1444" s="1097">
        <v>361400</v>
      </c>
      <c r="R1444" s="1097">
        <v>232436</v>
      </c>
      <c r="S1444" s="1097">
        <v>406763</v>
      </c>
      <c r="T1444" s="1097">
        <v>257982</v>
      </c>
      <c r="U1444" s="1097">
        <v>451469</v>
      </c>
    </row>
    <row r="1445" spans="1:21" ht="21.95" customHeight="1">
      <c r="A1445" s="1092">
        <v>9</v>
      </c>
      <c r="B1445" s="1093" t="s">
        <v>556</v>
      </c>
      <c r="C1445" s="1094" t="s">
        <v>565</v>
      </c>
      <c r="D1445" s="1094" t="s">
        <v>1218</v>
      </c>
      <c r="E1445" s="1095" t="s">
        <v>591</v>
      </c>
      <c r="F1445">
        <v>4</v>
      </c>
      <c r="G1445" s="1096" t="s">
        <v>33</v>
      </c>
      <c r="H1445" s="1097">
        <v>83922</v>
      </c>
      <c r="I1445" s="1097">
        <v>134276</v>
      </c>
      <c r="J1445" s="1097">
        <v>117491</v>
      </c>
      <c r="K1445" s="1097">
        <v>187986</v>
      </c>
      <c r="L1445" s="1097">
        <v>151060</v>
      </c>
      <c r="M1445" s="1097">
        <v>241696</v>
      </c>
      <c r="N1445" s="1097">
        <v>201413</v>
      </c>
      <c r="O1445" s="1097">
        <v>322261</v>
      </c>
      <c r="P1445" s="1097">
        <v>251767</v>
      </c>
      <c r="Q1445" s="1097">
        <v>402827</v>
      </c>
      <c r="R1445" s="1097">
        <v>285336</v>
      </c>
      <c r="S1445" s="1097">
        <v>456537</v>
      </c>
      <c r="T1445" s="1097">
        <v>318905</v>
      </c>
      <c r="U1445" s="1097">
        <v>510247</v>
      </c>
    </row>
    <row r="1446" spans="1:21" ht="22.5" customHeight="1">
      <c r="A1446" s="1092">
        <v>9</v>
      </c>
      <c r="B1446" s="1093" t="s">
        <v>556</v>
      </c>
      <c r="C1446" s="1094" t="s">
        <v>565</v>
      </c>
      <c r="D1446" s="1094" t="s">
        <v>1218</v>
      </c>
      <c r="E1446" s="1095" t="s">
        <v>592</v>
      </c>
      <c r="F1446">
        <v>1</v>
      </c>
      <c r="G1446" s="1096" t="s">
        <v>240</v>
      </c>
      <c r="H1446" s="1097">
        <v>94339</v>
      </c>
      <c r="I1446" s="1097">
        <v>165094</v>
      </c>
      <c r="J1446" s="1097">
        <v>124251</v>
      </c>
      <c r="K1446" s="1097">
        <v>217439</v>
      </c>
      <c r="L1446" s="1097">
        <v>148805</v>
      </c>
      <c r="M1446" s="1097">
        <v>260409</v>
      </c>
      <c r="N1446" s="1097">
        <v>179060</v>
      </c>
      <c r="O1446" s="1097">
        <v>313355</v>
      </c>
      <c r="P1446" s="1097">
        <v>211112</v>
      </c>
      <c r="Q1446" s="1097">
        <v>369446</v>
      </c>
      <c r="R1446" s="1097">
        <v>230785</v>
      </c>
      <c r="S1446" s="1097">
        <v>403874</v>
      </c>
      <c r="T1446" s="1097">
        <v>248347</v>
      </c>
      <c r="U1446" s="1097">
        <v>434607</v>
      </c>
    </row>
    <row r="1447" spans="1:21" ht="21.95" customHeight="1">
      <c r="A1447" s="1092">
        <v>9</v>
      </c>
      <c r="B1447" s="1093" t="s">
        <v>556</v>
      </c>
      <c r="C1447" s="1094" t="s">
        <v>565</v>
      </c>
      <c r="D1447" s="1094" t="s">
        <v>1218</v>
      </c>
      <c r="E1447" s="1095" t="s">
        <v>592</v>
      </c>
      <c r="F1447">
        <v>2</v>
      </c>
      <c r="G1447" s="1096" t="s">
        <v>31</v>
      </c>
      <c r="H1447" s="1097">
        <v>89690</v>
      </c>
      <c r="I1447" s="1097">
        <v>156958</v>
      </c>
      <c r="J1447" s="1097">
        <v>118432</v>
      </c>
      <c r="K1447" s="1097">
        <v>207256</v>
      </c>
      <c r="L1447" s="1097">
        <v>142215</v>
      </c>
      <c r="M1447" s="1097">
        <v>248877</v>
      </c>
      <c r="N1447" s="1097">
        <v>172053</v>
      </c>
      <c r="O1447" s="1097">
        <v>301092</v>
      </c>
      <c r="P1447" s="1097">
        <v>204748</v>
      </c>
      <c r="Q1447" s="1097">
        <v>358310</v>
      </c>
      <c r="R1447" s="1097">
        <v>225793</v>
      </c>
      <c r="S1447" s="1097">
        <v>395138</v>
      </c>
      <c r="T1447" s="1097">
        <v>245536</v>
      </c>
      <c r="U1447" s="1097">
        <v>429689</v>
      </c>
    </row>
    <row r="1448" spans="1:21" ht="21.95" customHeight="1">
      <c r="A1448" s="1092">
        <v>9</v>
      </c>
      <c r="B1448" s="1093" t="s">
        <v>556</v>
      </c>
      <c r="C1448" s="1094" t="s">
        <v>565</v>
      </c>
      <c r="D1448" s="1094" t="s">
        <v>1218</v>
      </c>
      <c r="E1448" s="1095" t="s">
        <v>592</v>
      </c>
      <c r="F1448">
        <v>3</v>
      </c>
      <c r="G1448" s="1096" t="s">
        <v>58</v>
      </c>
      <c r="H1448" s="1097">
        <v>73337</v>
      </c>
      <c r="I1448" s="1097">
        <v>128340</v>
      </c>
      <c r="J1448" s="1097">
        <v>101288</v>
      </c>
      <c r="K1448" s="1097">
        <v>177255</v>
      </c>
      <c r="L1448" s="1097">
        <v>128444</v>
      </c>
      <c r="M1448" s="1097">
        <v>224777</v>
      </c>
      <c r="N1448" s="1097">
        <v>167698</v>
      </c>
      <c r="O1448" s="1097">
        <v>293471</v>
      </c>
      <c r="P1448" s="1097">
        <v>209040</v>
      </c>
      <c r="Q1448" s="1097">
        <v>365819</v>
      </c>
      <c r="R1448" s="1097">
        <v>235298</v>
      </c>
      <c r="S1448" s="1097">
        <v>411771</v>
      </c>
      <c r="T1448" s="1097">
        <v>261181</v>
      </c>
      <c r="U1448" s="1097">
        <v>457066</v>
      </c>
    </row>
    <row r="1449" spans="1:21" ht="21.95" customHeight="1">
      <c r="A1449" s="1092">
        <v>9</v>
      </c>
      <c r="B1449" s="1093" t="s">
        <v>556</v>
      </c>
      <c r="C1449" s="1094" t="s">
        <v>565</v>
      </c>
      <c r="D1449" s="1094" t="s">
        <v>1218</v>
      </c>
      <c r="E1449" s="1095" t="s">
        <v>592</v>
      </c>
      <c r="F1449">
        <v>4</v>
      </c>
      <c r="G1449" s="1096" t="s">
        <v>33</v>
      </c>
      <c r="H1449" s="1097">
        <v>84708</v>
      </c>
      <c r="I1449" s="1097">
        <v>135532</v>
      </c>
      <c r="J1449" s="1097">
        <v>118591</v>
      </c>
      <c r="K1449" s="1097">
        <v>189745</v>
      </c>
      <c r="L1449" s="1097">
        <v>152474</v>
      </c>
      <c r="M1449" s="1097">
        <v>243958</v>
      </c>
      <c r="N1449" s="1097">
        <v>203298</v>
      </c>
      <c r="O1449" s="1097">
        <v>325277</v>
      </c>
      <c r="P1449" s="1097">
        <v>254123</v>
      </c>
      <c r="Q1449" s="1097">
        <v>406597</v>
      </c>
      <c r="R1449" s="1097">
        <v>288006</v>
      </c>
      <c r="S1449" s="1097">
        <v>460810</v>
      </c>
      <c r="T1449" s="1097">
        <v>321889</v>
      </c>
      <c r="U1449" s="1097">
        <v>515022</v>
      </c>
    </row>
    <row r="1450" spans="1:21" ht="22.5" customHeight="1">
      <c r="A1450" s="1092">
        <v>9</v>
      </c>
      <c r="B1450" s="1093" t="s">
        <v>556</v>
      </c>
      <c r="C1450" s="1094" t="s">
        <v>565</v>
      </c>
      <c r="D1450" s="1094" t="s">
        <v>1218</v>
      </c>
      <c r="E1450" s="1095" t="s">
        <v>593</v>
      </c>
      <c r="F1450">
        <v>1</v>
      </c>
      <c r="G1450" s="1096" t="s">
        <v>240</v>
      </c>
      <c r="H1450" s="1097">
        <v>98930</v>
      </c>
      <c r="I1450" s="1097">
        <v>173128</v>
      </c>
      <c r="J1450" s="1097">
        <v>130158</v>
      </c>
      <c r="K1450" s="1097">
        <v>227776</v>
      </c>
      <c r="L1450" s="1097">
        <v>155656</v>
      </c>
      <c r="M1450" s="1097">
        <v>272398</v>
      </c>
      <c r="N1450" s="1097">
        <v>186920</v>
      </c>
      <c r="O1450" s="1097">
        <v>327109</v>
      </c>
      <c r="P1450" s="1097">
        <v>220300</v>
      </c>
      <c r="Q1450" s="1097">
        <v>385525</v>
      </c>
      <c r="R1450" s="1097">
        <v>240811</v>
      </c>
      <c r="S1450" s="1097">
        <v>421419</v>
      </c>
      <c r="T1450" s="1097">
        <v>259109</v>
      </c>
      <c r="U1450" s="1097">
        <v>453441</v>
      </c>
    </row>
    <row r="1451" spans="1:21" ht="21.95" customHeight="1">
      <c r="A1451" s="1092">
        <v>9</v>
      </c>
      <c r="B1451" s="1093" t="s">
        <v>556</v>
      </c>
      <c r="C1451" s="1094" t="s">
        <v>565</v>
      </c>
      <c r="D1451" s="1094" t="s">
        <v>1218</v>
      </c>
      <c r="E1451" s="1095" t="s">
        <v>593</v>
      </c>
      <c r="F1451">
        <v>2</v>
      </c>
      <c r="G1451" s="1096" t="s">
        <v>31</v>
      </c>
      <c r="H1451" s="1097">
        <v>94242</v>
      </c>
      <c r="I1451" s="1097">
        <v>164924</v>
      </c>
      <c r="J1451" s="1097">
        <v>124290</v>
      </c>
      <c r="K1451" s="1097">
        <v>217508</v>
      </c>
      <c r="L1451" s="1097">
        <v>149012</v>
      </c>
      <c r="M1451" s="1097">
        <v>260770</v>
      </c>
      <c r="N1451" s="1097">
        <v>179855</v>
      </c>
      <c r="O1451" s="1097">
        <v>314746</v>
      </c>
      <c r="P1451" s="1097">
        <v>213883</v>
      </c>
      <c r="Q1451" s="1097">
        <v>374296</v>
      </c>
      <c r="R1451" s="1097">
        <v>235777</v>
      </c>
      <c r="S1451" s="1097">
        <v>412610</v>
      </c>
      <c r="T1451" s="1097">
        <v>256275</v>
      </c>
      <c r="U1451" s="1097">
        <v>448482</v>
      </c>
    </row>
    <row r="1452" spans="1:21" ht="21.95" customHeight="1">
      <c r="A1452" s="1092">
        <v>9</v>
      </c>
      <c r="B1452" s="1093" t="s">
        <v>556</v>
      </c>
      <c r="C1452" s="1094" t="s">
        <v>565</v>
      </c>
      <c r="D1452" s="1094" t="s">
        <v>1218</v>
      </c>
      <c r="E1452" s="1095" t="s">
        <v>593</v>
      </c>
      <c r="F1452">
        <v>3</v>
      </c>
      <c r="G1452" s="1096" t="s">
        <v>58</v>
      </c>
      <c r="H1452" s="1097">
        <v>77355</v>
      </c>
      <c r="I1452" s="1097">
        <v>135372</v>
      </c>
      <c r="J1452" s="1097">
        <v>106903</v>
      </c>
      <c r="K1452" s="1097">
        <v>187080</v>
      </c>
      <c r="L1452" s="1097">
        <v>135648</v>
      </c>
      <c r="M1452" s="1097">
        <v>237383</v>
      </c>
      <c r="N1452" s="1097">
        <v>177273</v>
      </c>
      <c r="O1452" s="1097">
        <v>310228</v>
      </c>
      <c r="P1452" s="1097">
        <v>221004</v>
      </c>
      <c r="Q1452" s="1097">
        <v>386757</v>
      </c>
      <c r="R1452" s="1097">
        <v>248844</v>
      </c>
      <c r="S1452" s="1097">
        <v>435477</v>
      </c>
      <c r="T1452" s="1097">
        <v>276306</v>
      </c>
      <c r="U1452" s="1097">
        <v>483535</v>
      </c>
    </row>
    <row r="1453" spans="1:21" ht="21.95" customHeight="1">
      <c r="A1453" s="1092">
        <v>9</v>
      </c>
      <c r="B1453" s="1093" t="s">
        <v>556</v>
      </c>
      <c r="C1453" s="1094" t="s">
        <v>565</v>
      </c>
      <c r="D1453" s="1094" t="s">
        <v>1218</v>
      </c>
      <c r="E1453" s="1095" t="s">
        <v>593</v>
      </c>
      <c r="F1453">
        <v>4</v>
      </c>
      <c r="G1453" s="1096" t="s">
        <v>33</v>
      </c>
      <c r="H1453" s="1097">
        <v>88591</v>
      </c>
      <c r="I1453" s="1097">
        <v>141746</v>
      </c>
      <c r="J1453" s="1097">
        <v>124028</v>
      </c>
      <c r="K1453" s="1097">
        <v>198445</v>
      </c>
      <c r="L1453" s="1097">
        <v>159464</v>
      </c>
      <c r="M1453" s="1097">
        <v>255143</v>
      </c>
      <c r="N1453" s="1097">
        <v>212619</v>
      </c>
      <c r="O1453" s="1097">
        <v>340191</v>
      </c>
      <c r="P1453" s="1097">
        <v>265774</v>
      </c>
      <c r="Q1453" s="1097">
        <v>425239</v>
      </c>
      <c r="R1453" s="1097">
        <v>301211</v>
      </c>
      <c r="S1453" s="1097">
        <v>481937</v>
      </c>
      <c r="T1453" s="1097">
        <v>336647</v>
      </c>
      <c r="U1453" s="1097">
        <v>538636</v>
      </c>
    </row>
    <row r="1454" spans="1:21" ht="22.5" customHeight="1">
      <c r="A1454" s="1092">
        <v>9</v>
      </c>
      <c r="B1454" s="1093" t="s">
        <v>556</v>
      </c>
      <c r="C1454" s="1094" t="s">
        <v>565</v>
      </c>
      <c r="D1454" s="1094" t="s">
        <v>1218</v>
      </c>
      <c r="E1454" s="1095" t="s">
        <v>594</v>
      </c>
      <c r="F1454">
        <v>1</v>
      </c>
      <c r="G1454" s="1096" t="s">
        <v>240</v>
      </c>
      <c r="H1454" s="1097">
        <v>95530</v>
      </c>
      <c r="I1454" s="1097">
        <v>167177</v>
      </c>
      <c r="J1454" s="1097">
        <v>125832</v>
      </c>
      <c r="K1454" s="1097">
        <v>220207</v>
      </c>
      <c r="L1454" s="1097">
        <v>150721</v>
      </c>
      <c r="M1454" s="1097">
        <v>263761</v>
      </c>
      <c r="N1454" s="1097">
        <v>181402</v>
      </c>
      <c r="O1454" s="1097">
        <v>317453</v>
      </c>
      <c r="P1454" s="1097">
        <v>213881</v>
      </c>
      <c r="Q1454" s="1097">
        <v>374292</v>
      </c>
      <c r="R1454" s="1097">
        <v>233814</v>
      </c>
      <c r="S1454" s="1097">
        <v>409174</v>
      </c>
      <c r="T1454" s="1097">
        <v>251608</v>
      </c>
      <c r="U1454" s="1097">
        <v>440315</v>
      </c>
    </row>
    <row r="1455" spans="1:21" ht="21.95" customHeight="1">
      <c r="A1455" s="1092">
        <v>9</v>
      </c>
      <c r="B1455" s="1093" t="s">
        <v>556</v>
      </c>
      <c r="C1455" s="1094" t="s">
        <v>565</v>
      </c>
      <c r="D1455" s="1094" t="s">
        <v>1218</v>
      </c>
      <c r="E1455" s="1095" t="s">
        <v>594</v>
      </c>
      <c r="F1455">
        <v>2</v>
      </c>
      <c r="G1455" s="1096" t="s">
        <v>31</v>
      </c>
      <c r="H1455" s="1097">
        <v>90803</v>
      </c>
      <c r="I1455" s="1097">
        <v>158906</v>
      </c>
      <c r="J1455" s="1097">
        <v>119917</v>
      </c>
      <c r="K1455" s="1097">
        <v>209854</v>
      </c>
      <c r="L1455" s="1097">
        <v>144022</v>
      </c>
      <c r="M1455" s="1097">
        <v>252038</v>
      </c>
      <c r="N1455" s="1097">
        <v>174279</v>
      </c>
      <c r="O1455" s="1097">
        <v>304988</v>
      </c>
      <c r="P1455" s="1097">
        <v>207412</v>
      </c>
      <c r="Q1455" s="1097">
        <v>362971</v>
      </c>
      <c r="R1455" s="1097">
        <v>228739</v>
      </c>
      <c r="S1455" s="1097">
        <v>400293</v>
      </c>
      <c r="T1455" s="1097">
        <v>248751</v>
      </c>
      <c r="U1455" s="1097">
        <v>435315</v>
      </c>
    </row>
    <row r="1456" spans="1:21" ht="21.95" customHeight="1">
      <c r="A1456" s="1092">
        <v>9</v>
      </c>
      <c r="B1456" s="1093" t="s">
        <v>556</v>
      </c>
      <c r="C1456" s="1094" t="s">
        <v>565</v>
      </c>
      <c r="D1456" s="1094" t="s">
        <v>1218</v>
      </c>
      <c r="E1456" s="1095" t="s">
        <v>594</v>
      </c>
      <c r="F1456">
        <v>3</v>
      </c>
      <c r="G1456" s="1096" t="s">
        <v>58</v>
      </c>
      <c r="H1456" s="1097">
        <v>74219</v>
      </c>
      <c r="I1456" s="1097">
        <v>129883</v>
      </c>
      <c r="J1456" s="1097">
        <v>102500</v>
      </c>
      <c r="K1456" s="1097">
        <v>179375</v>
      </c>
      <c r="L1456" s="1097">
        <v>129972</v>
      </c>
      <c r="M1456" s="1097">
        <v>227452</v>
      </c>
      <c r="N1456" s="1097">
        <v>169677</v>
      </c>
      <c r="O1456" s="1097">
        <v>296934</v>
      </c>
      <c r="P1456" s="1097">
        <v>211504</v>
      </c>
      <c r="Q1456" s="1097">
        <v>370131</v>
      </c>
      <c r="R1456" s="1097">
        <v>238064</v>
      </c>
      <c r="S1456" s="1097">
        <v>416611</v>
      </c>
      <c r="T1456" s="1097">
        <v>264242</v>
      </c>
      <c r="U1456" s="1097">
        <v>462424</v>
      </c>
    </row>
    <row r="1457" spans="1:21" ht="21.95" customHeight="1">
      <c r="A1457" s="1092">
        <v>9</v>
      </c>
      <c r="B1457" s="1093" t="s">
        <v>556</v>
      </c>
      <c r="C1457" s="1094" t="s">
        <v>565</v>
      </c>
      <c r="D1457" s="1094" t="s">
        <v>1218</v>
      </c>
      <c r="E1457" s="1095" t="s">
        <v>594</v>
      </c>
      <c r="F1457">
        <v>4</v>
      </c>
      <c r="G1457" s="1096" t="s">
        <v>33</v>
      </c>
      <c r="H1457" s="1097">
        <v>85799</v>
      </c>
      <c r="I1457" s="1097">
        <v>137279</v>
      </c>
      <c r="J1457" s="1097">
        <v>120119</v>
      </c>
      <c r="K1457" s="1097">
        <v>192191</v>
      </c>
      <c r="L1457" s="1097">
        <v>154439</v>
      </c>
      <c r="M1457" s="1097">
        <v>247102</v>
      </c>
      <c r="N1457" s="1097">
        <v>205919</v>
      </c>
      <c r="O1457" s="1097">
        <v>329470</v>
      </c>
      <c r="P1457" s="1097">
        <v>257398</v>
      </c>
      <c r="Q1457" s="1097">
        <v>411837</v>
      </c>
      <c r="R1457" s="1097">
        <v>291718</v>
      </c>
      <c r="S1457" s="1097">
        <v>466749</v>
      </c>
      <c r="T1457" s="1097">
        <v>326038</v>
      </c>
      <c r="U1457" s="1097">
        <v>521661</v>
      </c>
    </row>
    <row r="1458" spans="1:21" ht="22.5" customHeight="1">
      <c r="A1458" s="1092">
        <v>9</v>
      </c>
      <c r="B1458" s="1093" t="s">
        <v>556</v>
      </c>
      <c r="C1458" s="1094" t="s">
        <v>565</v>
      </c>
      <c r="D1458" s="1094" t="s">
        <v>1218</v>
      </c>
      <c r="E1458" s="1095" t="s">
        <v>595</v>
      </c>
      <c r="F1458">
        <v>1</v>
      </c>
      <c r="G1458" s="1096" t="s">
        <v>240</v>
      </c>
      <c r="H1458" s="1097">
        <v>99980</v>
      </c>
      <c r="I1458" s="1097">
        <v>174966</v>
      </c>
      <c r="J1458" s="1097">
        <v>131474</v>
      </c>
      <c r="K1458" s="1097">
        <v>230079</v>
      </c>
      <c r="L1458" s="1097">
        <v>157125</v>
      </c>
      <c r="M1458" s="1097">
        <v>274969</v>
      </c>
      <c r="N1458" s="1097">
        <v>188503</v>
      </c>
      <c r="O1458" s="1097">
        <v>329880</v>
      </c>
      <c r="P1458" s="1097">
        <v>222129</v>
      </c>
      <c r="Q1458" s="1097">
        <v>388725</v>
      </c>
      <c r="R1458" s="1097">
        <v>242801</v>
      </c>
      <c r="S1458" s="1097">
        <v>424902</v>
      </c>
      <c r="T1458" s="1097">
        <v>261238</v>
      </c>
      <c r="U1458" s="1097">
        <v>457167</v>
      </c>
    </row>
    <row r="1459" spans="1:21" ht="21.95" customHeight="1">
      <c r="A1459" s="1092">
        <v>9</v>
      </c>
      <c r="B1459" s="1093" t="s">
        <v>556</v>
      </c>
      <c r="C1459" s="1094" t="s">
        <v>565</v>
      </c>
      <c r="D1459" s="1094" t="s">
        <v>1218</v>
      </c>
      <c r="E1459" s="1095" t="s">
        <v>595</v>
      </c>
      <c r="F1459">
        <v>2</v>
      </c>
      <c r="G1459" s="1096" t="s">
        <v>31</v>
      </c>
      <c r="H1459" s="1097">
        <v>95331</v>
      </c>
      <c r="I1459" s="1097">
        <v>166829</v>
      </c>
      <c r="J1459" s="1097">
        <v>125654</v>
      </c>
      <c r="K1459" s="1097">
        <v>219895</v>
      </c>
      <c r="L1459" s="1097">
        <v>150535</v>
      </c>
      <c r="M1459" s="1097">
        <v>263436</v>
      </c>
      <c r="N1459" s="1097">
        <v>181496</v>
      </c>
      <c r="O1459" s="1097">
        <v>317618</v>
      </c>
      <c r="P1459" s="1097">
        <v>215765</v>
      </c>
      <c r="Q1459" s="1097">
        <v>377588</v>
      </c>
      <c r="R1459" s="1097">
        <v>237809</v>
      </c>
      <c r="S1459" s="1097">
        <v>416165</v>
      </c>
      <c r="T1459" s="1097">
        <v>258428</v>
      </c>
      <c r="U1459" s="1097">
        <v>452249</v>
      </c>
    </row>
    <row r="1460" spans="1:21" ht="21.95" customHeight="1">
      <c r="A1460" s="1092">
        <v>9</v>
      </c>
      <c r="B1460" s="1093" t="s">
        <v>556</v>
      </c>
      <c r="C1460" s="1094" t="s">
        <v>565</v>
      </c>
      <c r="D1460" s="1094" t="s">
        <v>1218</v>
      </c>
      <c r="E1460" s="1095" t="s">
        <v>595</v>
      </c>
      <c r="F1460">
        <v>3</v>
      </c>
      <c r="G1460" s="1096" t="s">
        <v>58</v>
      </c>
      <c r="H1460" s="1097">
        <v>78388</v>
      </c>
      <c r="I1460" s="1097">
        <v>137178</v>
      </c>
      <c r="J1460" s="1097">
        <v>108359</v>
      </c>
      <c r="K1460" s="1097">
        <v>189628</v>
      </c>
      <c r="L1460" s="1097">
        <v>137535</v>
      </c>
      <c r="M1460" s="1097">
        <v>240686</v>
      </c>
      <c r="N1460" s="1097">
        <v>179819</v>
      </c>
      <c r="O1460" s="1097">
        <v>314684</v>
      </c>
      <c r="P1460" s="1097">
        <v>224191</v>
      </c>
      <c r="Q1460" s="1097">
        <v>392335</v>
      </c>
      <c r="R1460" s="1097">
        <v>252469</v>
      </c>
      <c r="S1460" s="1097">
        <v>441822</v>
      </c>
      <c r="T1460" s="1097">
        <v>280373</v>
      </c>
      <c r="U1460" s="1097">
        <v>490652</v>
      </c>
    </row>
    <row r="1461" spans="1:21" ht="21.95" customHeight="1">
      <c r="A1461" s="1092">
        <v>9</v>
      </c>
      <c r="B1461" s="1093" t="s">
        <v>556</v>
      </c>
      <c r="C1461" s="1094" t="s">
        <v>565</v>
      </c>
      <c r="D1461" s="1094" t="s">
        <v>1218</v>
      </c>
      <c r="E1461" s="1095" t="s">
        <v>595</v>
      </c>
      <c r="F1461">
        <v>4</v>
      </c>
      <c r="G1461" s="1096" t="s">
        <v>33</v>
      </c>
      <c r="H1461" s="1097">
        <v>89420</v>
      </c>
      <c r="I1461" s="1097">
        <v>143072</v>
      </c>
      <c r="J1461" s="1097">
        <v>125188</v>
      </c>
      <c r="K1461" s="1097">
        <v>200301</v>
      </c>
      <c r="L1461" s="1097">
        <v>160956</v>
      </c>
      <c r="M1461" s="1097">
        <v>257529</v>
      </c>
      <c r="N1461" s="1097">
        <v>214608</v>
      </c>
      <c r="O1461" s="1097">
        <v>343372</v>
      </c>
      <c r="P1461" s="1097">
        <v>268260</v>
      </c>
      <c r="Q1461" s="1097">
        <v>429215</v>
      </c>
      <c r="R1461" s="1097">
        <v>304028</v>
      </c>
      <c r="S1461" s="1097">
        <v>486444</v>
      </c>
      <c r="T1461" s="1097">
        <v>339796</v>
      </c>
      <c r="U1461" s="1097">
        <v>543673</v>
      </c>
    </row>
    <row r="1462" spans="1:21" ht="22.5" customHeight="1">
      <c r="A1462" s="1092">
        <v>9</v>
      </c>
      <c r="B1462" s="1093" t="s">
        <v>556</v>
      </c>
      <c r="C1462" s="1094" t="s">
        <v>565</v>
      </c>
      <c r="D1462" s="1094" t="s">
        <v>1218</v>
      </c>
      <c r="E1462" s="1095" t="s">
        <v>596</v>
      </c>
      <c r="F1462">
        <v>1</v>
      </c>
      <c r="G1462" s="1096" t="s">
        <v>240</v>
      </c>
      <c r="H1462" s="1097">
        <v>98210</v>
      </c>
      <c r="I1462" s="1097">
        <v>171868</v>
      </c>
      <c r="J1462" s="1097">
        <v>129178</v>
      </c>
      <c r="K1462" s="1097">
        <v>226062</v>
      </c>
      <c r="L1462" s="1097">
        <v>154434</v>
      </c>
      <c r="M1462" s="1097">
        <v>270260</v>
      </c>
      <c r="N1462" s="1097">
        <v>185365</v>
      </c>
      <c r="O1462" s="1097">
        <v>324388</v>
      </c>
      <c r="P1462" s="1097">
        <v>218449</v>
      </c>
      <c r="Q1462" s="1097">
        <v>382286</v>
      </c>
      <c r="R1462" s="1097">
        <v>238783</v>
      </c>
      <c r="S1462" s="1097">
        <v>417871</v>
      </c>
      <c r="T1462" s="1097">
        <v>256922</v>
      </c>
      <c r="U1462" s="1097">
        <v>449613</v>
      </c>
    </row>
    <row r="1463" spans="1:21" ht="21.95" customHeight="1">
      <c r="A1463" s="1092">
        <v>9</v>
      </c>
      <c r="B1463" s="1093" t="s">
        <v>556</v>
      </c>
      <c r="C1463" s="1094" t="s">
        <v>565</v>
      </c>
      <c r="D1463" s="1094" t="s">
        <v>1218</v>
      </c>
      <c r="E1463" s="1095" t="s">
        <v>596</v>
      </c>
      <c r="F1463">
        <v>2</v>
      </c>
      <c r="G1463" s="1096" t="s">
        <v>31</v>
      </c>
      <c r="H1463" s="1097">
        <v>93599</v>
      </c>
      <c r="I1463" s="1097">
        <v>163798</v>
      </c>
      <c r="J1463" s="1097">
        <v>123407</v>
      </c>
      <c r="K1463" s="1097">
        <v>215962</v>
      </c>
      <c r="L1463" s="1097">
        <v>147899</v>
      </c>
      <c r="M1463" s="1097">
        <v>258823</v>
      </c>
      <c r="N1463" s="1097">
        <v>178416</v>
      </c>
      <c r="O1463" s="1097">
        <v>312227</v>
      </c>
      <c r="P1463" s="1097">
        <v>212138</v>
      </c>
      <c r="Q1463" s="1097">
        <v>371241</v>
      </c>
      <c r="R1463" s="1097">
        <v>233833</v>
      </c>
      <c r="S1463" s="1097">
        <v>409207</v>
      </c>
      <c r="T1463" s="1097">
        <v>254135</v>
      </c>
      <c r="U1463" s="1097">
        <v>444735</v>
      </c>
    </row>
    <row r="1464" spans="1:21" ht="21.95" customHeight="1">
      <c r="A1464" s="1092">
        <v>9</v>
      </c>
      <c r="B1464" s="1093" t="s">
        <v>556</v>
      </c>
      <c r="C1464" s="1094" t="s">
        <v>565</v>
      </c>
      <c r="D1464" s="1094" t="s">
        <v>1218</v>
      </c>
      <c r="E1464" s="1095" t="s">
        <v>596</v>
      </c>
      <c r="F1464">
        <v>3</v>
      </c>
      <c r="G1464" s="1096" t="s">
        <v>58</v>
      </c>
      <c r="H1464" s="1097">
        <v>76895</v>
      </c>
      <c r="I1464" s="1097">
        <v>134565</v>
      </c>
      <c r="J1464" s="1097">
        <v>106280</v>
      </c>
      <c r="K1464" s="1097">
        <v>185990</v>
      </c>
      <c r="L1464" s="1097">
        <v>134877</v>
      </c>
      <c r="M1464" s="1097">
        <v>236035</v>
      </c>
      <c r="N1464" s="1097">
        <v>176304</v>
      </c>
      <c r="O1464" s="1097">
        <v>308533</v>
      </c>
      <c r="P1464" s="1097">
        <v>219803</v>
      </c>
      <c r="Q1464" s="1097">
        <v>384655</v>
      </c>
      <c r="R1464" s="1097">
        <v>247509</v>
      </c>
      <c r="S1464" s="1097">
        <v>433141</v>
      </c>
      <c r="T1464" s="1097">
        <v>274844</v>
      </c>
      <c r="U1464" s="1097">
        <v>480976</v>
      </c>
    </row>
    <row r="1465" spans="1:21" ht="21.95" customHeight="1">
      <c r="A1465" s="1092">
        <v>9</v>
      </c>
      <c r="B1465" s="1093" t="s">
        <v>556</v>
      </c>
      <c r="C1465" s="1094" t="s">
        <v>565</v>
      </c>
      <c r="D1465" s="1094" t="s">
        <v>1218</v>
      </c>
      <c r="E1465" s="1095" t="s">
        <v>596</v>
      </c>
      <c r="F1465">
        <v>4</v>
      </c>
      <c r="G1465" s="1096" t="s">
        <v>33</v>
      </c>
      <c r="H1465" s="1097">
        <v>87892</v>
      </c>
      <c r="I1465" s="1097">
        <v>140628</v>
      </c>
      <c r="J1465" s="1097">
        <v>123049</v>
      </c>
      <c r="K1465" s="1097">
        <v>196879</v>
      </c>
      <c r="L1465" s="1097">
        <v>158206</v>
      </c>
      <c r="M1465" s="1097">
        <v>253130</v>
      </c>
      <c r="N1465" s="1097">
        <v>210941</v>
      </c>
      <c r="O1465" s="1097">
        <v>337506</v>
      </c>
      <c r="P1465" s="1097">
        <v>263677</v>
      </c>
      <c r="Q1465" s="1097">
        <v>421883</v>
      </c>
      <c r="R1465" s="1097">
        <v>298834</v>
      </c>
      <c r="S1465" s="1097">
        <v>478134</v>
      </c>
      <c r="T1465" s="1097">
        <v>333991</v>
      </c>
      <c r="U1465" s="1097">
        <v>534385</v>
      </c>
    </row>
    <row r="1466" spans="1:21" ht="22.5" customHeight="1">
      <c r="A1466" s="1092">
        <v>9</v>
      </c>
      <c r="B1466" s="1093" t="s">
        <v>556</v>
      </c>
      <c r="C1466" s="1094" t="s">
        <v>565</v>
      </c>
      <c r="D1466" s="1094" t="s">
        <v>1218</v>
      </c>
      <c r="E1466" s="1095" t="s">
        <v>597</v>
      </c>
      <c r="F1466">
        <v>1</v>
      </c>
      <c r="G1466" s="1096" t="s">
        <v>240</v>
      </c>
      <c r="H1466" s="1097">
        <v>91849</v>
      </c>
      <c r="I1466" s="1097">
        <v>160736</v>
      </c>
      <c r="J1466" s="1097">
        <v>120977</v>
      </c>
      <c r="K1466" s="1097">
        <v>211709</v>
      </c>
      <c r="L1466" s="1097">
        <v>144893</v>
      </c>
      <c r="M1466" s="1097">
        <v>253562</v>
      </c>
      <c r="N1466" s="1097">
        <v>174367</v>
      </c>
      <c r="O1466" s="1097">
        <v>305142</v>
      </c>
      <c r="P1466" s="1097">
        <v>205582</v>
      </c>
      <c r="Q1466" s="1097">
        <v>359769</v>
      </c>
      <c r="R1466" s="1097">
        <v>224741</v>
      </c>
      <c r="S1466" s="1097">
        <v>393296</v>
      </c>
      <c r="T1466" s="1097">
        <v>241843</v>
      </c>
      <c r="U1466" s="1097">
        <v>423226</v>
      </c>
    </row>
    <row r="1467" spans="1:21" ht="21.95" customHeight="1">
      <c r="A1467" s="1092">
        <v>9</v>
      </c>
      <c r="B1467" s="1093" t="s">
        <v>556</v>
      </c>
      <c r="C1467" s="1094" t="s">
        <v>565</v>
      </c>
      <c r="D1467" s="1094" t="s">
        <v>1218</v>
      </c>
      <c r="E1467" s="1095" t="s">
        <v>597</v>
      </c>
      <c r="F1467">
        <v>2</v>
      </c>
      <c r="G1467" s="1096" t="s">
        <v>31</v>
      </c>
      <c r="H1467" s="1097">
        <v>87315</v>
      </c>
      <c r="I1467" s="1097">
        <v>152801</v>
      </c>
      <c r="J1467" s="1097">
        <v>115301</v>
      </c>
      <c r="K1467" s="1097">
        <v>201778</v>
      </c>
      <c r="L1467" s="1097">
        <v>138466</v>
      </c>
      <c r="M1467" s="1097">
        <v>242315</v>
      </c>
      <c r="N1467" s="1097">
        <v>167533</v>
      </c>
      <c r="O1467" s="1097">
        <v>293183</v>
      </c>
      <c r="P1467" s="1097">
        <v>199376</v>
      </c>
      <c r="Q1467" s="1097">
        <v>348908</v>
      </c>
      <c r="R1467" s="1097">
        <v>219872</v>
      </c>
      <c r="S1467" s="1097">
        <v>384776</v>
      </c>
      <c r="T1467" s="1097">
        <v>239102</v>
      </c>
      <c r="U1467" s="1097">
        <v>418429</v>
      </c>
    </row>
    <row r="1468" spans="1:21" ht="21.95" customHeight="1">
      <c r="A1468" s="1092">
        <v>9</v>
      </c>
      <c r="B1468" s="1093" t="s">
        <v>556</v>
      </c>
      <c r="C1468" s="1094" t="s">
        <v>565</v>
      </c>
      <c r="D1468" s="1094" t="s">
        <v>1218</v>
      </c>
      <c r="E1468" s="1095" t="s">
        <v>597</v>
      </c>
      <c r="F1468">
        <v>3</v>
      </c>
      <c r="G1468" s="1096" t="s">
        <v>58</v>
      </c>
      <c r="H1468" s="1097">
        <v>71383</v>
      </c>
      <c r="I1468" s="1097">
        <v>124921</v>
      </c>
      <c r="J1468" s="1097">
        <v>98587</v>
      </c>
      <c r="K1468" s="1097">
        <v>172528</v>
      </c>
      <c r="L1468" s="1097">
        <v>125015</v>
      </c>
      <c r="M1468" s="1097">
        <v>218777</v>
      </c>
      <c r="N1468" s="1097">
        <v>163215</v>
      </c>
      <c r="O1468" s="1097">
        <v>285625</v>
      </c>
      <c r="P1468" s="1097">
        <v>203450</v>
      </c>
      <c r="Q1468" s="1097">
        <v>356037</v>
      </c>
      <c r="R1468" s="1097">
        <v>229003</v>
      </c>
      <c r="S1468" s="1097">
        <v>400755</v>
      </c>
      <c r="T1468" s="1097">
        <v>254190</v>
      </c>
      <c r="U1468" s="1097">
        <v>444832</v>
      </c>
    </row>
    <row r="1469" spans="1:21" ht="21.95" customHeight="1">
      <c r="A1469" s="1092">
        <v>9</v>
      </c>
      <c r="B1469" s="1093" t="s">
        <v>556</v>
      </c>
      <c r="C1469" s="1094" t="s">
        <v>565</v>
      </c>
      <c r="D1469" s="1094" t="s">
        <v>1218</v>
      </c>
      <c r="E1469" s="1095" t="s">
        <v>597</v>
      </c>
      <c r="F1469">
        <v>4</v>
      </c>
      <c r="G1469" s="1096" t="s">
        <v>33</v>
      </c>
      <c r="H1469" s="1097">
        <v>82481</v>
      </c>
      <c r="I1469" s="1097">
        <v>131969</v>
      </c>
      <c r="J1469" s="1097">
        <v>115473</v>
      </c>
      <c r="K1469" s="1097">
        <v>184757</v>
      </c>
      <c r="L1469" s="1097">
        <v>148466</v>
      </c>
      <c r="M1469" s="1097">
        <v>237545</v>
      </c>
      <c r="N1469" s="1097">
        <v>197954</v>
      </c>
      <c r="O1469" s="1097">
        <v>316727</v>
      </c>
      <c r="P1469" s="1097">
        <v>247443</v>
      </c>
      <c r="Q1469" s="1097">
        <v>395908</v>
      </c>
      <c r="R1469" s="1097">
        <v>280435</v>
      </c>
      <c r="S1469" s="1097">
        <v>448696</v>
      </c>
      <c r="T1469" s="1097">
        <v>313427</v>
      </c>
      <c r="U1469" s="1097">
        <v>501484</v>
      </c>
    </row>
    <row r="1470" spans="1:21" ht="22.5" customHeight="1">
      <c r="A1470" s="1092">
        <v>9</v>
      </c>
      <c r="B1470" s="1093" t="s">
        <v>556</v>
      </c>
      <c r="C1470" s="1094" t="s">
        <v>565</v>
      </c>
      <c r="D1470" s="1094" t="s">
        <v>1218</v>
      </c>
      <c r="E1470" s="1095" t="s">
        <v>598</v>
      </c>
      <c r="F1470">
        <v>1</v>
      </c>
      <c r="G1470" s="1096" t="s">
        <v>240</v>
      </c>
      <c r="H1470" s="1097">
        <v>94810</v>
      </c>
      <c r="I1470" s="1097">
        <v>165917</v>
      </c>
      <c r="J1470" s="1097">
        <v>124853</v>
      </c>
      <c r="K1470" s="1097">
        <v>218493</v>
      </c>
      <c r="L1470" s="1097">
        <v>149499</v>
      </c>
      <c r="M1470" s="1097">
        <v>261623</v>
      </c>
      <c r="N1470" s="1097">
        <v>179847</v>
      </c>
      <c r="O1470" s="1097">
        <v>314732</v>
      </c>
      <c r="P1470" s="1097">
        <v>212030</v>
      </c>
      <c r="Q1470" s="1097">
        <v>371053</v>
      </c>
      <c r="R1470" s="1097">
        <v>231787</v>
      </c>
      <c r="S1470" s="1097">
        <v>405627</v>
      </c>
      <c r="T1470" s="1097">
        <v>249421</v>
      </c>
      <c r="U1470" s="1097">
        <v>436487</v>
      </c>
    </row>
    <row r="1471" spans="1:21" ht="21.95" customHeight="1">
      <c r="A1471" s="1092">
        <v>9</v>
      </c>
      <c r="B1471" s="1093" t="s">
        <v>556</v>
      </c>
      <c r="C1471" s="1094" t="s">
        <v>565</v>
      </c>
      <c r="D1471" s="1094" t="s">
        <v>1218</v>
      </c>
      <c r="E1471" s="1095" t="s">
        <v>598</v>
      </c>
      <c r="F1471">
        <v>2</v>
      </c>
      <c r="G1471" s="1096" t="s">
        <v>31</v>
      </c>
      <c r="H1471" s="1097">
        <v>90160</v>
      </c>
      <c r="I1471" s="1097">
        <v>157780</v>
      </c>
      <c r="J1471" s="1097">
        <v>119034</v>
      </c>
      <c r="K1471" s="1097">
        <v>208309</v>
      </c>
      <c r="L1471" s="1097">
        <v>142909</v>
      </c>
      <c r="M1471" s="1097">
        <v>250090</v>
      </c>
      <c r="N1471" s="1097">
        <v>172840</v>
      </c>
      <c r="O1471" s="1097">
        <v>302469</v>
      </c>
      <c r="P1471" s="1097">
        <v>205666</v>
      </c>
      <c r="Q1471" s="1097">
        <v>359916</v>
      </c>
      <c r="R1471" s="1097">
        <v>226794</v>
      </c>
      <c r="S1471" s="1097">
        <v>396890</v>
      </c>
      <c r="T1471" s="1097">
        <v>246611</v>
      </c>
      <c r="U1471" s="1097">
        <v>431569</v>
      </c>
    </row>
    <row r="1472" spans="1:21" ht="21.95" customHeight="1">
      <c r="A1472" s="1092">
        <v>9</v>
      </c>
      <c r="B1472" s="1093" t="s">
        <v>556</v>
      </c>
      <c r="C1472" s="1094" t="s">
        <v>565</v>
      </c>
      <c r="D1472" s="1094" t="s">
        <v>1218</v>
      </c>
      <c r="E1472" s="1095" t="s">
        <v>598</v>
      </c>
      <c r="F1472">
        <v>3</v>
      </c>
      <c r="G1472" s="1096" t="s">
        <v>58</v>
      </c>
      <c r="H1472" s="1097">
        <v>73758</v>
      </c>
      <c r="I1472" s="1097">
        <v>129076</v>
      </c>
      <c r="J1472" s="1097">
        <v>101878</v>
      </c>
      <c r="K1472" s="1097">
        <v>178286</v>
      </c>
      <c r="L1472" s="1097">
        <v>129202</v>
      </c>
      <c r="M1472" s="1097">
        <v>226103</v>
      </c>
      <c r="N1472" s="1097">
        <v>168708</v>
      </c>
      <c r="O1472" s="1097">
        <v>295239</v>
      </c>
      <c r="P1472" s="1097">
        <v>210302</v>
      </c>
      <c r="Q1472" s="1097">
        <v>368029</v>
      </c>
      <c r="R1472" s="1097">
        <v>236729</v>
      </c>
      <c r="S1472" s="1097">
        <v>414275</v>
      </c>
      <c r="T1472" s="1097">
        <v>262780</v>
      </c>
      <c r="U1472" s="1097">
        <v>459865</v>
      </c>
    </row>
    <row r="1473" spans="1:21" ht="21.95" customHeight="1">
      <c r="A1473" s="1092">
        <v>9</v>
      </c>
      <c r="B1473" s="1093" t="s">
        <v>556</v>
      </c>
      <c r="C1473" s="1094" t="s">
        <v>565</v>
      </c>
      <c r="D1473" s="1094" t="s">
        <v>1218</v>
      </c>
      <c r="E1473" s="1095" t="s">
        <v>598</v>
      </c>
      <c r="F1473">
        <v>4</v>
      </c>
      <c r="G1473" s="1096" t="s">
        <v>33</v>
      </c>
      <c r="H1473" s="1097">
        <v>85100</v>
      </c>
      <c r="I1473" s="1097">
        <v>136161</v>
      </c>
      <c r="J1473" s="1097">
        <v>119140</v>
      </c>
      <c r="K1473" s="1097">
        <v>190625</v>
      </c>
      <c r="L1473" s="1097">
        <v>153181</v>
      </c>
      <c r="M1473" s="1097">
        <v>245089</v>
      </c>
      <c r="N1473" s="1097">
        <v>204241</v>
      </c>
      <c r="O1473" s="1097">
        <v>326785</v>
      </c>
      <c r="P1473" s="1097">
        <v>255301</v>
      </c>
      <c r="Q1473" s="1097">
        <v>408482</v>
      </c>
      <c r="R1473" s="1097">
        <v>289341</v>
      </c>
      <c r="S1473" s="1097">
        <v>462946</v>
      </c>
      <c r="T1473" s="1097">
        <v>323381</v>
      </c>
      <c r="U1473" s="1097">
        <v>517410</v>
      </c>
    </row>
    <row r="1474" spans="1:21" ht="22.5" customHeight="1">
      <c r="A1474" s="1092">
        <v>9</v>
      </c>
      <c r="B1474" s="1093" t="s">
        <v>556</v>
      </c>
      <c r="C1474" s="1094" t="s">
        <v>565</v>
      </c>
      <c r="D1474" s="1094" t="s">
        <v>1218</v>
      </c>
      <c r="E1474" s="1095" t="s">
        <v>599</v>
      </c>
      <c r="F1474">
        <v>1</v>
      </c>
      <c r="G1474" s="1096" t="s">
        <v>240</v>
      </c>
      <c r="H1474" s="1097">
        <v>90769</v>
      </c>
      <c r="I1474" s="1097">
        <v>158845</v>
      </c>
      <c r="J1474" s="1097">
        <v>119508</v>
      </c>
      <c r="K1474" s="1097">
        <v>209138</v>
      </c>
      <c r="L1474" s="1097">
        <v>143060</v>
      </c>
      <c r="M1474" s="1097">
        <v>250354</v>
      </c>
      <c r="N1474" s="1097">
        <v>172034</v>
      </c>
      <c r="O1474" s="1097">
        <v>301060</v>
      </c>
      <c r="P1474" s="1097">
        <v>202806</v>
      </c>
      <c r="Q1474" s="1097">
        <v>354911</v>
      </c>
      <c r="R1474" s="1097">
        <v>221700</v>
      </c>
      <c r="S1474" s="1097">
        <v>387975</v>
      </c>
      <c r="T1474" s="1097">
        <v>238562</v>
      </c>
      <c r="U1474" s="1097">
        <v>417484</v>
      </c>
    </row>
    <row r="1475" spans="1:21" ht="21.95" customHeight="1">
      <c r="A1475" s="1092">
        <v>9</v>
      </c>
      <c r="B1475" s="1093" t="s">
        <v>556</v>
      </c>
      <c r="C1475" s="1094" t="s">
        <v>565</v>
      </c>
      <c r="D1475" s="1094" t="s">
        <v>1218</v>
      </c>
      <c r="E1475" s="1095" t="s">
        <v>599</v>
      </c>
      <c r="F1475">
        <v>2</v>
      </c>
      <c r="G1475" s="1096" t="s">
        <v>31</v>
      </c>
      <c r="H1475" s="1097">
        <v>86350</v>
      </c>
      <c r="I1475" s="1097">
        <v>151112</v>
      </c>
      <c r="J1475" s="1097">
        <v>113977</v>
      </c>
      <c r="K1475" s="1097">
        <v>199459</v>
      </c>
      <c r="L1475" s="1097">
        <v>136796</v>
      </c>
      <c r="M1475" s="1097">
        <v>239394</v>
      </c>
      <c r="N1475" s="1097">
        <v>165375</v>
      </c>
      <c r="O1475" s="1097">
        <v>289406</v>
      </c>
      <c r="P1475" s="1097">
        <v>196758</v>
      </c>
      <c r="Q1475" s="1097">
        <v>344326</v>
      </c>
      <c r="R1475" s="1097">
        <v>216955</v>
      </c>
      <c r="S1475" s="1097">
        <v>379672</v>
      </c>
      <c r="T1475" s="1097">
        <v>235891</v>
      </c>
      <c r="U1475" s="1097">
        <v>412810</v>
      </c>
    </row>
    <row r="1476" spans="1:21" ht="21.95" customHeight="1">
      <c r="A1476" s="1092">
        <v>9</v>
      </c>
      <c r="B1476" s="1093" t="s">
        <v>556</v>
      </c>
      <c r="C1476" s="1094" t="s">
        <v>565</v>
      </c>
      <c r="D1476" s="1094" t="s">
        <v>1218</v>
      </c>
      <c r="E1476" s="1095" t="s">
        <v>599</v>
      </c>
      <c r="F1476">
        <v>3</v>
      </c>
      <c r="G1476" s="1096" t="s">
        <v>58</v>
      </c>
      <c r="H1476" s="1097">
        <v>70692</v>
      </c>
      <c r="I1476" s="1097">
        <v>123711</v>
      </c>
      <c r="J1476" s="1097">
        <v>97654</v>
      </c>
      <c r="K1476" s="1097">
        <v>170894</v>
      </c>
      <c r="L1476" s="1097">
        <v>123859</v>
      </c>
      <c r="M1476" s="1097">
        <v>216754</v>
      </c>
      <c r="N1476" s="1097">
        <v>161762</v>
      </c>
      <c r="O1476" s="1097">
        <v>283083</v>
      </c>
      <c r="P1476" s="1097">
        <v>201648</v>
      </c>
      <c r="Q1476" s="1097">
        <v>352884</v>
      </c>
      <c r="R1476" s="1097">
        <v>227001</v>
      </c>
      <c r="S1476" s="1097">
        <v>397251</v>
      </c>
      <c r="T1476" s="1097">
        <v>251997</v>
      </c>
      <c r="U1476" s="1097">
        <v>440994</v>
      </c>
    </row>
    <row r="1477" spans="1:21" ht="21.95" customHeight="1">
      <c r="A1477" s="1092">
        <v>9</v>
      </c>
      <c r="B1477" s="1093" t="s">
        <v>556</v>
      </c>
      <c r="C1477" s="1094" t="s">
        <v>565</v>
      </c>
      <c r="D1477" s="1094" t="s">
        <v>1218</v>
      </c>
      <c r="E1477" s="1095" t="s">
        <v>599</v>
      </c>
      <c r="F1477">
        <v>4</v>
      </c>
      <c r="G1477" s="1096" t="s">
        <v>33</v>
      </c>
      <c r="H1477" s="1097">
        <v>81432</v>
      </c>
      <c r="I1477" s="1097">
        <v>130291</v>
      </c>
      <c r="J1477" s="1097">
        <v>114005</v>
      </c>
      <c r="K1477" s="1097">
        <v>182408</v>
      </c>
      <c r="L1477" s="1097">
        <v>146578</v>
      </c>
      <c r="M1477" s="1097">
        <v>234525</v>
      </c>
      <c r="N1477" s="1097">
        <v>195437</v>
      </c>
      <c r="O1477" s="1097">
        <v>312700</v>
      </c>
      <c r="P1477" s="1097">
        <v>244297</v>
      </c>
      <c r="Q1477" s="1097">
        <v>390874</v>
      </c>
      <c r="R1477" s="1097">
        <v>276869</v>
      </c>
      <c r="S1477" s="1097">
        <v>442991</v>
      </c>
      <c r="T1477" s="1097">
        <v>309442</v>
      </c>
      <c r="U1477" s="1097">
        <v>495108</v>
      </c>
    </row>
    <row r="1478" spans="1:21" ht="22.5" customHeight="1">
      <c r="A1478" s="1092">
        <v>9</v>
      </c>
      <c r="B1478" s="1093" t="s">
        <v>556</v>
      </c>
      <c r="C1478" s="1094" t="s">
        <v>565</v>
      </c>
      <c r="D1478" s="1094" t="s">
        <v>1218</v>
      </c>
      <c r="E1478" s="1095" t="s">
        <v>600</v>
      </c>
      <c r="F1478">
        <v>1</v>
      </c>
      <c r="G1478" s="1096" t="s">
        <v>240</v>
      </c>
      <c r="H1478" s="1097">
        <v>100481</v>
      </c>
      <c r="I1478" s="1097">
        <v>175841</v>
      </c>
      <c r="J1478" s="1097">
        <v>132228</v>
      </c>
      <c r="K1478" s="1097">
        <v>231400</v>
      </c>
      <c r="L1478" s="1097">
        <v>158182</v>
      </c>
      <c r="M1478" s="1097">
        <v>276819</v>
      </c>
      <c r="N1478" s="1097">
        <v>190039</v>
      </c>
      <c r="O1478" s="1097">
        <v>332568</v>
      </c>
      <c r="P1478" s="1097">
        <v>223994</v>
      </c>
      <c r="Q1478" s="1097">
        <v>391989</v>
      </c>
      <c r="R1478" s="1097">
        <v>244853</v>
      </c>
      <c r="S1478" s="1097">
        <v>428492</v>
      </c>
      <c r="T1478" s="1097">
        <v>263464</v>
      </c>
      <c r="U1478" s="1097">
        <v>461062</v>
      </c>
    </row>
    <row r="1479" spans="1:21" ht="21.95" customHeight="1">
      <c r="A1479" s="1092">
        <v>9</v>
      </c>
      <c r="B1479" s="1093" t="s">
        <v>556</v>
      </c>
      <c r="C1479" s="1094" t="s">
        <v>565</v>
      </c>
      <c r="D1479" s="1094" t="s">
        <v>1218</v>
      </c>
      <c r="E1479" s="1095" t="s">
        <v>600</v>
      </c>
      <c r="F1479">
        <v>2</v>
      </c>
      <c r="G1479" s="1096" t="s">
        <v>31</v>
      </c>
      <c r="H1479" s="1097">
        <v>95678</v>
      </c>
      <c r="I1479" s="1097">
        <v>167436</v>
      </c>
      <c r="J1479" s="1097">
        <v>126217</v>
      </c>
      <c r="K1479" s="1097">
        <v>220879</v>
      </c>
      <c r="L1479" s="1097">
        <v>151374</v>
      </c>
      <c r="M1479" s="1097">
        <v>264905</v>
      </c>
      <c r="N1479" s="1097">
        <v>182800</v>
      </c>
      <c r="O1479" s="1097">
        <v>319900</v>
      </c>
      <c r="P1479" s="1097">
        <v>217420</v>
      </c>
      <c r="Q1479" s="1097">
        <v>380484</v>
      </c>
      <c r="R1479" s="1097">
        <v>239695</v>
      </c>
      <c r="S1479" s="1097">
        <v>419467</v>
      </c>
      <c r="T1479" s="1097">
        <v>260561</v>
      </c>
      <c r="U1479" s="1097">
        <v>455981</v>
      </c>
    </row>
    <row r="1480" spans="1:21" ht="21.95" customHeight="1">
      <c r="A1480" s="1092">
        <v>9</v>
      </c>
      <c r="B1480" s="1093" t="s">
        <v>556</v>
      </c>
      <c r="C1480" s="1094" t="s">
        <v>565</v>
      </c>
      <c r="D1480" s="1094" t="s">
        <v>1218</v>
      </c>
      <c r="E1480" s="1095" t="s">
        <v>600</v>
      </c>
      <c r="F1480">
        <v>3</v>
      </c>
      <c r="G1480" s="1096" t="s">
        <v>58</v>
      </c>
      <c r="H1480" s="1097">
        <v>78468</v>
      </c>
      <c r="I1480" s="1097">
        <v>137318</v>
      </c>
      <c r="J1480" s="1097">
        <v>108425</v>
      </c>
      <c r="K1480" s="1097">
        <v>189744</v>
      </c>
      <c r="L1480" s="1097">
        <v>137561</v>
      </c>
      <c r="M1480" s="1097">
        <v>240732</v>
      </c>
      <c r="N1480" s="1097">
        <v>179736</v>
      </c>
      <c r="O1480" s="1097">
        <v>314539</v>
      </c>
      <c r="P1480" s="1097">
        <v>224068</v>
      </c>
      <c r="Q1480" s="1097">
        <v>392120</v>
      </c>
      <c r="R1480" s="1097">
        <v>252277</v>
      </c>
      <c r="S1480" s="1097">
        <v>441485</v>
      </c>
      <c r="T1480" s="1097">
        <v>280098</v>
      </c>
      <c r="U1480" s="1097">
        <v>490171</v>
      </c>
    </row>
    <row r="1481" spans="1:21" ht="21.95" customHeight="1">
      <c r="A1481" s="1092">
        <v>9</v>
      </c>
      <c r="B1481" s="1093" t="s">
        <v>556</v>
      </c>
      <c r="C1481" s="1094" t="s">
        <v>565</v>
      </c>
      <c r="D1481" s="1094" t="s">
        <v>1218</v>
      </c>
      <c r="E1481" s="1095" t="s">
        <v>600</v>
      </c>
      <c r="F1481">
        <v>4</v>
      </c>
      <c r="G1481" s="1096" t="s">
        <v>33</v>
      </c>
      <c r="H1481" s="1097">
        <v>90033</v>
      </c>
      <c r="I1481" s="1097">
        <v>144052</v>
      </c>
      <c r="J1481" s="1097">
        <v>126046</v>
      </c>
      <c r="K1481" s="1097">
        <v>201673</v>
      </c>
      <c r="L1481" s="1097">
        <v>162059</v>
      </c>
      <c r="M1481" s="1097">
        <v>259294</v>
      </c>
      <c r="N1481" s="1097">
        <v>216079</v>
      </c>
      <c r="O1481" s="1097">
        <v>345726</v>
      </c>
      <c r="P1481" s="1097">
        <v>270098</v>
      </c>
      <c r="Q1481" s="1097">
        <v>432157</v>
      </c>
      <c r="R1481" s="1097">
        <v>306111</v>
      </c>
      <c r="S1481" s="1097">
        <v>489778</v>
      </c>
      <c r="T1481" s="1097">
        <v>342124</v>
      </c>
      <c r="U1481" s="1097">
        <v>547399</v>
      </c>
    </row>
    <row r="1482" spans="1:21" ht="22.5" customHeight="1">
      <c r="A1482" s="1092">
        <v>9</v>
      </c>
      <c r="B1482" s="1093" t="s">
        <v>556</v>
      </c>
      <c r="C1482" s="1094" t="s">
        <v>601</v>
      </c>
      <c r="D1482" s="1094" t="s">
        <v>694</v>
      </c>
      <c r="E1482" s="1095" t="s">
        <v>602</v>
      </c>
      <c r="F1482">
        <v>1</v>
      </c>
      <c r="G1482" s="1096" t="s">
        <v>240</v>
      </c>
      <c r="H1482" s="1097">
        <v>91329</v>
      </c>
      <c r="I1482" s="1097">
        <v>159826</v>
      </c>
      <c r="J1482" s="1097">
        <v>120569</v>
      </c>
      <c r="K1482" s="1097">
        <v>210995</v>
      </c>
      <c r="L1482" s="1097">
        <v>144845</v>
      </c>
      <c r="M1482" s="1097">
        <v>253478</v>
      </c>
      <c r="N1482" s="1097">
        <v>175068</v>
      </c>
      <c r="O1482" s="1097">
        <v>306370</v>
      </c>
      <c r="P1482" s="1097">
        <v>206566</v>
      </c>
      <c r="Q1482" s="1097">
        <v>361490</v>
      </c>
      <c r="R1482" s="1097">
        <v>225853</v>
      </c>
      <c r="S1482" s="1097">
        <v>395242</v>
      </c>
      <c r="T1482" s="1097">
        <v>243091</v>
      </c>
      <c r="U1482" s="1097">
        <v>425410</v>
      </c>
    </row>
    <row r="1483" spans="1:21" ht="21.95" customHeight="1">
      <c r="A1483" s="1092">
        <v>9</v>
      </c>
      <c r="B1483" s="1093" t="s">
        <v>556</v>
      </c>
      <c r="C1483" s="1094" t="s">
        <v>601</v>
      </c>
      <c r="D1483" s="1094" t="s">
        <v>694</v>
      </c>
      <c r="E1483" s="1095" t="s">
        <v>602</v>
      </c>
      <c r="F1483">
        <v>2</v>
      </c>
      <c r="G1483" s="1096" t="s">
        <v>31</v>
      </c>
      <c r="H1483" s="1097">
        <v>86449</v>
      </c>
      <c r="I1483" s="1097">
        <v>151286</v>
      </c>
      <c r="J1483" s="1097">
        <v>114461</v>
      </c>
      <c r="K1483" s="1097">
        <v>200306</v>
      </c>
      <c r="L1483" s="1097">
        <v>137928</v>
      </c>
      <c r="M1483" s="1097">
        <v>241374</v>
      </c>
      <c r="N1483" s="1097">
        <v>167714</v>
      </c>
      <c r="O1483" s="1097">
        <v>293499</v>
      </c>
      <c r="P1483" s="1097">
        <v>199886</v>
      </c>
      <c r="Q1483" s="1097">
        <v>349801</v>
      </c>
      <c r="R1483" s="1097">
        <v>220613</v>
      </c>
      <c r="S1483" s="1097">
        <v>386073</v>
      </c>
      <c r="T1483" s="1097">
        <v>240142</v>
      </c>
      <c r="U1483" s="1097">
        <v>420248</v>
      </c>
    </row>
    <row r="1484" spans="1:21" ht="21.95" customHeight="1">
      <c r="A1484" s="1092">
        <v>9</v>
      </c>
      <c r="B1484" s="1093" t="s">
        <v>556</v>
      </c>
      <c r="C1484" s="1094" t="s">
        <v>601</v>
      </c>
      <c r="D1484" s="1094" t="s">
        <v>694</v>
      </c>
      <c r="E1484" s="1095" t="s">
        <v>602</v>
      </c>
      <c r="F1484">
        <v>3</v>
      </c>
      <c r="G1484" s="1096" t="s">
        <v>58</v>
      </c>
      <c r="H1484" s="1097">
        <v>70090</v>
      </c>
      <c r="I1484" s="1097">
        <v>122658</v>
      </c>
      <c r="J1484" s="1097">
        <v>96674</v>
      </c>
      <c r="K1484" s="1097">
        <v>169179</v>
      </c>
      <c r="L1484" s="1097">
        <v>122423</v>
      </c>
      <c r="M1484" s="1097">
        <v>214240</v>
      </c>
      <c r="N1484" s="1097">
        <v>159493</v>
      </c>
      <c r="O1484" s="1097">
        <v>279113</v>
      </c>
      <c r="P1484" s="1097">
        <v>198755</v>
      </c>
      <c r="Q1484" s="1097">
        <v>347820</v>
      </c>
      <c r="R1484" s="1097">
        <v>223561</v>
      </c>
      <c r="S1484" s="1097">
        <v>391232</v>
      </c>
      <c r="T1484" s="1097">
        <v>247974</v>
      </c>
      <c r="U1484" s="1097">
        <v>433955</v>
      </c>
    </row>
    <row r="1485" spans="1:21" ht="21.95" customHeight="1">
      <c r="A1485" s="1092">
        <v>9</v>
      </c>
      <c r="B1485" s="1093" t="s">
        <v>556</v>
      </c>
      <c r="C1485" s="1094" t="s">
        <v>601</v>
      </c>
      <c r="D1485" s="1094" t="s">
        <v>694</v>
      </c>
      <c r="E1485" s="1095" t="s">
        <v>602</v>
      </c>
      <c r="F1485">
        <v>4</v>
      </c>
      <c r="G1485" s="1096" t="s">
        <v>33</v>
      </c>
      <c r="H1485" s="1097">
        <v>82485</v>
      </c>
      <c r="I1485" s="1097">
        <v>131977</v>
      </c>
      <c r="J1485" s="1097">
        <v>115480</v>
      </c>
      <c r="K1485" s="1097">
        <v>184768</v>
      </c>
      <c r="L1485" s="1097">
        <v>148474</v>
      </c>
      <c r="M1485" s="1097">
        <v>237558</v>
      </c>
      <c r="N1485" s="1097">
        <v>197965</v>
      </c>
      <c r="O1485" s="1097">
        <v>316744</v>
      </c>
      <c r="P1485" s="1097">
        <v>247456</v>
      </c>
      <c r="Q1485" s="1097">
        <v>395930</v>
      </c>
      <c r="R1485" s="1097">
        <v>280451</v>
      </c>
      <c r="S1485" s="1097">
        <v>448721</v>
      </c>
      <c r="T1485" s="1097">
        <v>313445</v>
      </c>
      <c r="U1485" s="1097">
        <v>501512</v>
      </c>
    </row>
    <row r="1486" spans="1:21" ht="22.5" customHeight="1">
      <c r="A1486" s="1092">
        <v>9</v>
      </c>
      <c r="B1486" s="1093" t="s">
        <v>556</v>
      </c>
      <c r="C1486" s="1094" t="s">
        <v>601</v>
      </c>
      <c r="D1486" s="1094" t="s">
        <v>694</v>
      </c>
      <c r="E1486" s="1095" t="s">
        <v>603</v>
      </c>
      <c r="F1486">
        <v>1</v>
      </c>
      <c r="G1486" s="1096" t="s">
        <v>240</v>
      </c>
      <c r="H1486" s="1097">
        <v>118455</v>
      </c>
      <c r="I1486" s="1097">
        <v>207296</v>
      </c>
      <c r="J1486" s="1097">
        <v>156559</v>
      </c>
      <c r="K1486" s="1097">
        <v>273977</v>
      </c>
      <c r="L1486" s="1097">
        <v>188367</v>
      </c>
      <c r="M1486" s="1097">
        <v>329642</v>
      </c>
      <c r="N1486" s="1097">
        <v>228162</v>
      </c>
      <c r="O1486" s="1097">
        <v>399284</v>
      </c>
      <c r="P1486" s="1097">
        <v>269313</v>
      </c>
      <c r="Q1486" s="1097">
        <v>471298</v>
      </c>
      <c r="R1486" s="1097">
        <v>294482</v>
      </c>
      <c r="S1486" s="1097">
        <v>515343</v>
      </c>
      <c r="T1486" s="1097">
        <v>316992</v>
      </c>
      <c r="U1486" s="1097">
        <v>554736</v>
      </c>
    </row>
    <row r="1487" spans="1:21" ht="21.95" customHeight="1">
      <c r="A1487" s="1092">
        <v>9</v>
      </c>
      <c r="B1487" s="1093" t="s">
        <v>556</v>
      </c>
      <c r="C1487" s="1094" t="s">
        <v>601</v>
      </c>
      <c r="D1487" s="1094" t="s">
        <v>694</v>
      </c>
      <c r="E1487" s="1095" t="s">
        <v>603</v>
      </c>
      <c r="F1487">
        <v>2</v>
      </c>
      <c r="G1487" s="1096" t="s">
        <v>31</v>
      </c>
      <c r="H1487" s="1097">
        <v>111884</v>
      </c>
      <c r="I1487" s="1097">
        <v>195797</v>
      </c>
      <c r="J1487" s="1097">
        <v>148335</v>
      </c>
      <c r="K1487" s="1097">
        <v>259585</v>
      </c>
      <c r="L1487" s="1097">
        <v>179054</v>
      </c>
      <c r="M1487" s="1097">
        <v>313344</v>
      </c>
      <c r="N1487" s="1097">
        <v>218260</v>
      </c>
      <c r="O1487" s="1097">
        <v>381955</v>
      </c>
      <c r="P1487" s="1097">
        <v>260320</v>
      </c>
      <c r="Q1487" s="1097">
        <v>455559</v>
      </c>
      <c r="R1487" s="1097">
        <v>287427</v>
      </c>
      <c r="S1487" s="1097">
        <v>502997</v>
      </c>
      <c r="T1487" s="1097">
        <v>313020</v>
      </c>
      <c r="U1487" s="1097">
        <v>547786</v>
      </c>
    </row>
    <row r="1488" spans="1:21" ht="21.95" customHeight="1">
      <c r="A1488" s="1092">
        <v>9</v>
      </c>
      <c r="B1488" s="1093" t="s">
        <v>556</v>
      </c>
      <c r="C1488" s="1094" t="s">
        <v>601</v>
      </c>
      <c r="D1488" s="1094" t="s">
        <v>694</v>
      </c>
      <c r="E1488" s="1095" t="s">
        <v>603</v>
      </c>
      <c r="F1488">
        <v>3</v>
      </c>
      <c r="G1488" s="1096" t="s">
        <v>58</v>
      </c>
      <c r="H1488" s="1097">
        <v>90330</v>
      </c>
      <c r="I1488" s="1097">
        <v>158078</v>
      </c>
      <c r="J1488" s="1097">
        <v>124507</v>
      </c>
      <c r="K1488" s="1097">
        <v>217887</v>
      </c>
      <c r="L1488" s="1097">
        <v>157560</v>
      </c>
      <c r="M1488" s="1097">
        <v>275729</v>
      </c>
      <c r="N1488" s="1097">
        <v>205047</v>
      </c>
      <c r="O1488" s="1097">
        <v>358832</v>
      </c>
      <c r="P1488" s="1097">
        <v>255485</v>
      </c>
      <c r="Q1488" s="1097">
        <v>447099</v>
      </c>
      <c r="R1488" s="1097">
        <v>287269</v>
      </c>
      <c r="S1488" s="1097">
        <v>502721</v>
      </c>
      <c r="T1488" s="1097">
        <v>318523</v>
      </c>
      <c r="U1488" s="1097">
        <v>557415</v>
      </c>
    </row>
    <row r="1489" spans="1:21" ht="21.95" customHeight="1">
      <c r="A1489" s="1092">
        <v>9</v>
      </c>
      <c r="B1489" s="1093" t="s">
        <v>556</v>
      </c>
      <c r="C1489" s="1094" t="s">
        <v>601</v>
      </c>
      <c r="D1489" s="1094" t="s">
        <v>694</v>
      </c>
      <c r="E1489" s="1095" t="s">
        <v>603</v>
      </c>
      <c r="F1489">
        <v>4</v>
      </c>
      <c r="G1489" s="1096" t="s">
        <v>33</v>
      </c>
      <c r="H1489" s="1097">
        <v>107291</v>
      </c>
      <c r="I1489" s="1097">
        <v>171665</v>
      </c>
      <c r="J1489" s="1097">
        <v>150207</v>
      </c>
      <c r="K1489" s="1097">
        <v>240332</v>
      </c>
      <c r="L1489" s="1097">
        <v>193124</v>
      </c>
      <c r="M1489" s="1097">
        <v>308998</v>
      </c>
      <c r="N1489" s="1097">
        <v>257498</v>
      </c>
      <c r="O1489" s="1097">
        <v>411997</v>
      </c>
      <c r="P1489" s="1097">
        <v>321873</v>
      </c>
      <c r="Q1489" s="1097">
        <v>514996</v>
      </c>
      <c r="R1489" s="1097">
        <v>364789</v>
      </c>
      <c r="S1489" s="1097">
        <v>583662</v>
      </c>
      <c r="T1489" s="1097">
        <v>407705</v>
      </c>
      <c r="U1489" s="1097">
        <v>652329</v>
      </c>
    </row>
    <row r="1490" spans="1:21" ht="22.5" customHeight="1">
      <c r="A1490" s="1092">
        <v>9</v>
      </c>
      <c r="B1490" s="1093" t="s">
        <v>556</v>
      </c>
      <c r="C1490" s="1094" t="s">
        <v>601</v>
      </c>
      <c r="D1490" s="1094" t="s">
        <v>694</v>
      </c>
      <c r="E1490" s="1095" t="s">
        <v>604</v>
      </c>
      <c r="F1490">
        <v>1</v>
      </c>
      <c r="G1490" s="1096" t="s">
        <v>240</v>
      </c>
      <c r="H1490" s="1097">
        <v>113494</v>
      </c>
      <c r="I1490" s="1097">
        <v>198614</v>
      </c>
      <c r="J1490" s="1097">
        <v>149662</v>
      </c>
      <c r="K1490" s="1097">
        <v>261909</v>
      </c>
      <c r="L1490" s="1097">
        <v>179532</v>
      </c>
      <c r="M1490" s="1097">
        <v>314181</v>
      </c>
      <c r="N1490" s="1097">
        <v>216539</v>
      </c>
      <c r="O1490" s="1097">
        <v>378942</v>
      </c>
      <c r="P1490" s="1097">
        <v>255404</v>
      </c>
      <c r="Q1490" s="1097">
        <v>446957</v>
      </c>
      <c r="R1490" s="1097">
        <v>279229</v>
      </c>
      <c r="S1490" s="1097">
        <v>488650</v>
      </c>
      <c r="T1490" s="1097">
        <v>300511</v>
      </c>
      <c r="U1490" s="1097">
        <v>525894</v>
      </c>
    </row>
    <row r="1491" spans="1:21" ht="21.95" customHeight="1">
      <c r="A1491" s="1092">
        <v>9</v>
      </c>
      <c r="B1491" s="1093" t="s">
        <v>556</v>
      </c>
      <c r="C1491" s="1094" t="s">
        <v>601</v>
      </c>
      <c r="D1491" s="1094" t="s">
        <v>694</v>
      </c>
      <c r="E1491" s="1095" t="s">
        <v>604</v>
      </c>
      <c r="F1491">
        <v>2</v>
      </c>
      <c r="G1491" s="1096" t="s">
        <v>31</v>
      </c>
      <c r="H1491" s="1097">
        <v>107653</v>
      </c>
      <c r="I1491" s="1097">
        <v>188393</v>
      </c>
      <c r="J1491" s="1097">
        <v>142352</v>
      </c>
      <c r="K1491" s="1097">
        <v>249116</v>
      </c>
      <c r="L1491" s="1097">
        <v>171253</v>
      </c>
      <c r="M1491" s="1097">
        <v>299693</v>
      </c>
      <c r="N1491" s="1097">
        <v>207736</v>
      </c>
      <c r="O1491" s="1097">
        <v>363538</v>
      </c>
      <c r="P1491" s="1097">
        <v>247410</v>
      </c>
      <c r="Q1491" s="1097">
        <v>432967</v>
      </c>
      <c r="R1491" s="1097">
        <v>272958</v>
      </c>
      <c r="S1491" s="1097">
        <v>477676</v>
      </c>
      <c r="T1491" s="1097">
        <v>296981</v>
      </c>
      <c r="U1491" s="1097">
        <v>519716</v>
      </c>
    </row>
    <row r="1492" spans="1:21" ht="21.95" customHeight="1">
      <c r="A1492" s="1092">
        <v>9</v>
      </c>
      <c r="B1492" s="1093" t="s">
        <v>556</v>
      </c>
      <c r="C1492" s="1094" t="s">
        <v>601</v>
      </c>
      <c r="D1492" s="1094" t="s">
        <v>694</v>
      </c>
      <c r="E1492" s="1095" t="s">
        <v>604</v>
      </c>
      <c r="F1492">
        <v>3</v>
      </c>
      <c r="G1492" s="1096" t="s">
        <v>58</v>
      </c>
      <c r="H1492" s="1097">
        <v>87635</v>
      </c>
      <c r="I1492" s="1097">
        <v>153362</v>
      </c>
      <c r="J1492" s="1097">
        <v>120952</v>
      </c>
      <c r="K1492" s="1097">
        <v>211665</v>
      </c>
      <c r="L1492" s="1097">
        <v>153268</v>
      </c>
      <c r="M1492" s="1097">
        <v>268220</v>
      </c>
      <c r="N1492" s="1097">
        <v>199885</v>
      </c>
      <c r="O1492" s="1097">
        <v>349798</v>
      </c>
      <c r="P1492" s="1097">
        <v>249124</v>
      </c>
      <c r="Q1492" s="1097">
        <v>435967</v>
      </c>
      <c r="R1492" s="1097">
        <v>280313</v>
      </c>
      <c r="S1492" s="1097">
        <v>490548</v>
      </c>
      <c r="T1492" s="1097">
        <v>311031</v>
      </c>
      <c r="U1492" s="1097">
        <v>544304</v>
      </c>
    </row>
    <row r="1493" spans="1:21" ht="21.95" customHeight="1">
      <c r="A1493" s="1092">
        <v>9</v>
      </c>
      <c r="B1493" s="1093" t="s">
        <v>556</v>
      </c>
      <c r="C1493" s="1094" t="s">
        <v>601</v>
      </c>
      <c r="D1493" s="1094" t="s">
        <v>694</v>
      </c>
      <c r="E1493" s="1095" t="s">
        <v>604</v>
      </c>
      <c r="F1493">
        <v>4</v>
      </c>
      <c r="G1493" s="1096" t="s">
        <v>33</v>
      </c>
      <c r="H1493" s="1097">
        <v>102220</v>
      </c>
      <c r="I1493" s="1097">
        <v>163552</v>
      </c>
      <c r="J1493" s="1097">
        <v>143108</v>
      </c>
      <c r="K1493" s="1097">
        <v>228972</v>
      </c>
      <c r="L1493" s="1097">
        <v>183996</v>
      </c>
      <c r="M1493" s="1097">
        <v>294393</v>
      </c>
      <c r="N1493" s="1097">
        <v>245328</v>
      </c>
      <c r="O1493" s="1097">
        <v>392524</v>
      </c>
      <c r="P1493" s="1097">
        <v>306660</v>
      </c>
      <c r="Q1493" s="1097">
        <v>490655</v>
      </c>
      <c r="R1493" s="1097">
        <v>347548</v>
      </c>
      <c r="S1493" s="1097">
        <v>556076</v>
      </c>
      <c r="T1493" s="1097">
        <v>388435</v>
      </c>
      <c r="U1493" s="1097">
        <v>621497</v>
      </c>
    </row>
    <row r="1494" spans="1:21" ht="22.5" customHeight="1">
      <c r="A1494" s="1092">
        <v>9</v>
      </c>
      <c r="B1494" s="1093" t="s">
        <v>556</v>
      </c>
      <c r="C1494" s="1094" t="s">
        <v>601</v>
      </c>
      <c r="D1494" s="1094" t="s">
        <v>694</v>
      </c>
      <c r="E1494" s="1095" t="s">
        <v>1145</v>
      </c>
      <c r="F1494">
        <v>1</v>
      </c>
      <c r="G1494" s="1096" t="s">
        <v>240</v>
      </c>
      <c r="H1494" s="1097">
        <v>126017</v>
      </c>
      <c r="I1494" s="1097">
        <v>220529</v>
      </c>
      <c r="J1494" s="1097">
        <v>166841</v>
      </c>
      <c r="K1494" s="1097">
        <v>291972</v>
      </c>
      <c r="L1494" s="1097">
        <v>201198</v>
      </c>
      <c r="M1494" s="1097">
        <v>352096</v>
      </c>
      <c r="N1494" s="1097">
        <v>244489</v>
      </c>
      <c r="O1494" s="1097">
        <v>427855</v>
      </c>
      <c r="P1494" s="1097">
        <v>288745</v>
      </c>
      <c r="Q1494" s="1097">
        <v>505304</v>
      </c>
      <c r="R1494" s="1097">
        <v>315767</v>
      </c>
      <c r="S1494" s="1097">
        <v>552593</v>
      </c>
      <c r="T1494" s="1097">
        <v>339958</v>
      </c>
      <c r="U1494" s="1097">
        <v>594926</v>
      </c>
    </row>
    <row r="1495" spans="1:21" ht="21.95" customHeight="1">
      <c r="A1495" s="1092">
        <v>9</v>
      </c>
      <c r="B1495" s="1093" t="s">
        <v>556</v>
      </c>
      <c r="C1495" s="1094" t="s">
        <v>601</v>
      </c>
      <c r="D1495" s="1094" t="s">
        <v>694</v>
      </c>
      <c r="E1495" s="1095" t="s">
        <v>1145</v>
      </c>
      <c r="F1495">
        <v>2</v>
      </c>
      <c r="G1495" s="1096" t="s">
        <v>31</v>
      </c>
      <c r="H1495" s="1097">
        <v>118639</v>
      </c>
      <c r="I1495" s="1097">
        <v>207618</v>
      </c>
      <c r="J1495" s="1097">
        <v>157607</v>
      </c>
      <c r="K1495" s="1097">
        <v>275813</v>
      </c>
      <c r="L1495" s="1097">
        <v>190741</v>
      </c>
      <c r="M1495" s="1097">
        <v>333796</v>
      </c>
      <c r="N1495" s="1097">
        <v>233370</v>
      </c>
      <c r="O1495" s="1097">
        <v>408398</v>
      </c>
      <c r="P1495" s="1097">
        <v>278647</v>
      </c>
      <c r="Q1495" s="1097">
        <v>487632</v>
      </c>
      <c r="R1495" s="1097">
        <v>307846</v>
      </c>
      <c r="S1495" s="1097">
        <v>538730</v>
      </c>
      <c r="T1495" s="1097">
        <v>335498</v>
      </c>
      <c r="U1495" s="1097">
        <v>587122</v>
      </c>
    </row>
    <row r="1496" spans="1:21" ht="21.95" customHeight="1">
      <c r="A1496" s="1092">
        <v>9</v>
      </c>
      <c r="B1496" s="1093" t="s">
        <v>556</v>
      </c>
      <c r="C1496" s="1094" t="s">
        <v>601</v>
      </c>
      <c r="D1496" s="1094" t="s">
        <v>694</v>
      </c>
      <c r="E1496" s="1095" t="s">
        <v>1145</v>
      </c>
      <c r="F1496">
        <v>3</v>
      </c>
      <c r="G1496" s="1096" t="s">
        <v>58</v>
      </c>
      <c r="H1496" s="1097">
        <v>95169</v>
      </c>
      <c r="I1496" s="1097">
        <v>166546</v>
      </c>
      <c r="J1496" s="1097">
        <v>131042</v>
      </c>
      <c r="K1496" s="1097">
        <v>229323</v>
      </c>
      <c r="L1496" s="1097">
        <v>165652</v>
      </c>
      <c r="M1496" s="1097">
        <v>289891</v>
      </c>
      <c r="N1496" s="1097">
        <v>215219</v>
      </c>
      <c r="O1496" s="1097">
        <v>376632</v>
      </c>
      <c r="P1496" s="1097">
        <v>268098</v>
      </c>
      <c r="Q1496" s="1097">
        <v>469172</v>
      </c>
      <c r="R1496" s="1097">
        <v>301284</v>
      </c>
      <c r="S1496" s="1097">
        <v>527247</v>
      </c>
      <c r="T1496" s="1097">
        <v>333874</v>
      </c>
      <c r="U1496" s="1097">
        <v>584280</v>
      </c>
    </row>
    <row r="1497" spans="1:21" ht="21.95" customHeight="1">
      <c r="A1497" s="1092">
        <v>9</v>
      </c>
      <c r="B1497" s="1093" t="s">
        <v>556</v>
      </c>
      <c r="C1497" s="1094" t="s">
        <v>601</v>
      </c>
      <c r="D1497" s="1094" t="s">
        <v>694</v>
      </c>
      <c r="E1497" s="1095" t="s">
        <v>1145</v>
      </c>
      <c r="F1497">
        <v>4</v>
      </c>
      <c r="G1497" s="1096" t="s">
        <v>33</v>
      </c>
      <c r="H1497" s="1097">
        <v>114632</v>
      </c>
      <c r="I1497" s="1097">
        <v>183411</v>
      </c>
      <c r="J1497" s="1097">
        <v>160485</v>
      </c>
      <c r="K1497" s="1097">
        <v>256775</v>
      </c>
      <c r="L1497" s="1097">
        <v>206337</v>
      </c>
      <c r="M1497" s="1097">
        <v>330140</v>
      </c>
      <c r="N1497" s="1097">
        <v>275116</v>
      </c>
      <c r="O1497" s="1097">
        <v>440186</v>
      </c>
      <c r="P1497" s="1097">
        <v>343895</v>
      </c>
      <c r="Q1497" s="1097">
        <v>550233</v>
      </c>
      <c r="R1497" s="1097">
        <v>389748</v>
      </c>
      <c r="S1497" s="1097">
        <v>623597</v>
      </c>
      <c r="T1497" s="1097">
        <v>435601</v>
      </c>
      <c r="U1497" s="1097">
        <v>696961</v>
      </c>
    </row>
    <row r="1498" spans="1:21" ht="22.5" customHeight="1">
      <c r="A1498" s="1092">
        <v>9</v>
      </c>
      <c r="B1498" s="1093" t="s">
        <v>556</v>
      </c>
      <c r="C1498" s="1094" t="s">
        <v>601</v>
      </c>
      <c r="D1498" s="1094" t="s">
        <v>694</v>
      </c>
      <c r="E1498" s="1095" t="s">
        <v>605</v>
      </c>
      <c r="F1498">
        <v>1</v>
      </c>
      <c r="G1498" s="1096" t="s">
        <v>240</v>
      </c>
      <c r="H1498" s="1097">
        <v>111613</v>
      </c>
      <c r="I1498" s="1097">
        <v>195323</v>
      </c>
      <c r="J1498" s="1097">
        <v>147255</v>
      </c>
      <c r="K1498" s="1097">
        <v>257696</v>
      </c>
      <c r="L1498" s="1097">
        <v>176759</v>
      </c>
      <c r="M1498" s="1097">
        <v>309328</v>
      </c>
      <c r="N1498" s="1097">
        <v>213391</v>
      </c>
      <c r="O1498" s="1097">
        <v>373434</v>
      </c>
      <c r="P1498" s="1097">
        <v>251732</v>
      </c>
      <c r="Q1498" s="1097">
        <v>440531</v>
      </c>
      <c r="R1498" s="1097">
        <v>275224</v>
      </c>
      <c r="S1498" s="1097">
        <v>481641</v>
      </c>
      <c r="T1498" s="1097">
        <v>296214</v>
      </c>
      <c r="U1498" s="1097">
        <v>518374</v>
      </c>
    </row>
    <row r="1499" spans="1:21" ht="21.95" customHeight="1">
      <c r="A1499" s="1092">
        <v>9</v>
      </c>
      <c r="B1499" s="1093" t="s">
        <v>556</v>
      </c>
      <c r="C1499" s="1094" t="s">
        <v>601</v>
      </c>
      <c r="D1499" s="1094" t="s">
        <v>694</v>
      </c>
      <c r="E1499" s="1095" t="s">
        <v>605</v>
      </c>
      <c r="F1499">
        <v>2</v>
      </c>
      <c r="G1499" s="1096" t="s">
        <v>31</v>
      </c>
      <c r="H1499" s="1097">
        <v>105773</v>
      </c>
      <c r="I1499" s="1097">
        <v>185102</v>
      </c>
      <c r="J1499" s="1097">
        <v>139945</v>
      </c>
      <c r="K1499" s="1097">
        <v>244903</v>
      </c>
      <c r="L1499" s="1097">
        <v>168480</v>
      </c>
      <c r="M1499" s="1097">
        <v>294840</v>
      </c>
      <c r="N1499" s="1097">
        <v>204589</v>
      </c>
      <c r="O1499" s="1097">
        <v>358030</v>
      </c>
      <c r="P1499" s="1097">
        <v>243738</v>
      </c>
      <c r="Q1499" s="1097">
        <v>426541</v>
      </c>
      <c r="R1499" s="1097">
        <v>268952</v>
      </c>
      <c r="S1499" s="1097">
        <v>470667</v>
      </c>
      <c r="T1499" s="1097">
        <v>292683</v>
      </c>
      <c r="U1499" s="1097">
        <v>512196</v>
      </c>
    </row>
    <row r="1500" spans="1:21" ht="21.95" customHeight="1">
      <c r="A1500" s="1092">
        <v>9</v>
      </c>
      <c r="B1500" s="1093" t="s">
        <v>556</v>
      </c>
      <c r="C1500" s="1094" t="s">
        <v>601</v>
      </c>
      <c r="D1500" s="1094" t="s">
        <v>694</v>
      </c>
      <c r="E1500" s="1095" t="s">
        <v>605</v>
      </c>
      <c r="F1500">
        <v>3</v>
      </c>
      <c r="G1500" s="1096" t="s">
        <v>58</v>
      </c>
      <c r="H1500" s="1097">
        <v>85952</v>
      </c>
      <c r="I1500" s="1097">
        <v>150416</v>
      </c>
      <c r="J1500" s="1097">
        <v>118595</v>
      </c>
      <c r="K1500" s="1097">
        <v>207541</v>
      </c>
      <c r="L1500" s="1097">
        <v>150238</v>
      </c>
      <c r="M1500" s="1097">
        <v>262917</v>
      </c>
      <c r="N1500" s="1097">
        <v>195844</v>
      </c>
      <c r="O1500" s="1097">
        <v>342728</v>
      </c>
      <c r="P1500" s="1097">
        <v>244073</v>
      </c>
      <c r="Q1500" s="1097">
        <v>427128</v>
      </c>
      <c r="R1500" s="1097">
        <v>274589</v>
      </c>
      <c r="S1500" s="1097">
        <v>480531</v>
      </c>
      <c r="T1500" s="1097">
        <v>304634</v>
      </c>
      <c r="U1500" s="1097">
        <v>533109</v>
      </c>
    </row>
    <row r="1501" spans="1:21" ht="21.95" customHeight="1">
      <c r="A1501" s="1092">
        <v>9</v>
      </c>
      <c r="B1501" s="1093" t="s">
        <v>556</v>
      </c>
      <c r="C1501" s="1094" t="s">
        <v>601</v>
      </c>
      <c r="D1501" s="1094" t="s">
        <v>694</v>
      </c>
      <c r="E1501" s="1095" t="s">
        <v>605</v>
      </c>
      <c r="F1501">
        <v>4</v>
      </c>
      <c r="G1501" s="1096" t="s">
        <v>33</v>
      </c>
      <c r="H1501" s="1097">
        <v>100649</v>
      </c>
      <c r="I1501" s="1097">
        <v>161039</v>
      </c>
      <c r="J1501" s="1097">
        <v>140909</v>
      </c>
      <c r="K1501" s="1097">
        <v>225454</v>
      </c>
      <c r="L1501" s="1097">
        <v>181168</v>
      </c>
      <c r="M1501" s="1097">
        <v>289869</v>
      </c>
      <c r="N1501" s="1097">
        <v>241558</v>
      </c>
      <c r="O1501" s="1097">
        <v>386493</v>
      </c>
      <c r="P1501" s="1097">
        <v>301947</v>
      </c>
      <c r="Q1501" s="1097">
        <v>483116</v>
      </c>
      <c r="R1501" s="1097">
        <v>342207</v>
      </c>
      <c r="S1501" s="1097">
        <v>547531</v>
      </c>
      <c r="T1501" s="1097">
        <v>382467</v>
      </c>
      <c r="U1501" s="1097">
        <v>611947</v>
      </c>
    </row>
    <row r="1502" spans="1:21" ht="22.5" customHeight="1">
      <c r="A1502" s="1092">
        <v>9</v>
      </c>
      <c r="B1502" s="1093" t="s">
        <v>556</v>
      </c>
      <c r="C1502" s="1094" t="s">
        <v>601</v>
      </c>
      <c r="D1502" s="1094" t="s">
        <v>694</v>
      </c>
      <c r="E1502" s="1095" t="s">
        <v>606</v>
      </c>
      <c r="F1502">
        <v>1</v>
      </c>
      <c r="G1502" s="1096" t="s">
        <v>240</v>
      </c>
      <c r="H1502" s="1097">
        <v>112693</v>
      </c>
      <c r="I1502" s="1097">
        <v>197214</v>
      </c>
      <c r="J1502" s="1097">
        <v>148724</v>
      </c>
      <c r="K1502" s="1097">
        <v>260267</v>
      </c>
      <c r="L1502" s="1097">
        <v>178592</v>
      </c>
      <c r="M1502" s="1097">
        <v>312535</v>
      </c>
      <c r="N1502" s="1097">
        <v>215723</v>
      </c>
      <c r="O1502" s="1097">
        <v>377516</v>
      </c>
      <c r="P1502" s="1097">
        <v>254508</v>
      </c>
      <c r="Q1502" s="1097">
        <v>445389</v>
      </c>
      <c r="R1502" s="1097">
        <v>278264</v>
      </c>
      <c r="S1502" s="1097">
        <v>486963</v>
      </c>
      <c r="T1502" s="1097">
        <v>299495</v>
      </c>
      <c r="U1502" s="1097">
        <v>524116</v>
      </c>
    </row>
    <row r="1503" spans="1:21" ht="21.95" customHeight="1">
      <c r="A1503" s="1092">
        <v>9</v>
      </c>
      <c r="B1503" s="1093" t="s">
        <v>556</v>
      </c>
      <c r="C1503" s="1094" t="s">
        <v>601</v>
      </c>
      <c r="D1503" s="1094" t="s">
        <v>694</v>
      </c>
      <c r="E1503" s="1095" t="s">
        <v>606</v>
      </c>
      <c r="F1503">
        <v>2</v>
      </c>
      <c r="G1503" s="1096" t="s">
        <v>31</v>
      </c>
      <c r="H1503" s="1097">
        <v>106738</v>
      </c>
      <c r="I1503" s="1097">
        <v>186791</v>
      </c>
      <c r="J1503" s="1097">
        <v>141269</v>
      </c>
      <c r="K1503" s="1097">
        <v>247222</v>
      </c>
      <c r="L1503" s="1097">
        <v>170150</v>
      </c>
      <c r="M1503" s="1097">
        <v>297762</v>
      </c>
      <c r="N1503" s="1097">
        <v>206747</v>
      </c>
      <c r="O1503" s="1097">
        <v>361808</v>
      </c>
      <c r="P1503" s="1097">
        <v>246356</v>
      </c>
      <c r="Q1503" s="1097">
        <v>431123</v>
      </c>
      <c r="R1503" s="1097">
        <v>271869</v>
      </c>
      <c r="S1503" s="1097">
        <v>475772</v>
      </c>
      <c r="T1503" s="1097">
        <v>295894</v>
      </c>
      <c r="U1503" s="1097">
        <v>517815</v>
      </c>
    </row>
    <row r="1504" spans="1:21" ht="21.95" customHeight="1">
      <c r="A1504" s="1092">
        <v>9</v>
      </c>
      <c r="B1504" s="1093" t="s">
        <v>556</v>
      </c>
      <c r="C1504" s="1094" t="s">
        <v>601</v>
      </c>
      <c r="D1504" s="1094" t="s">
        <v>694</v>
      </c>
      <c r="E1504" s="1095" t="s">
        <v>606</v>
      </c>
      <c r="F1504">
        <v>3</v>
      </c>
      <c r="G1504" s="1096" t="s">
        <v>58</v>
      </c>
      <c r="H1504" s="1097">
        <v>86643</v>
      </c>
      <c r="I1504" s="1097">
        <v>151626</v>
      </c>
      <c r="J1504" s="1097">
        <v>119528</v>
      </c>
      <c r="K1504" s="1097">
        <v>209174</v>
      </c>
      <c r="L1504" s="1097">
        <v>151394</v>
      </c>
      <c r="M1504" s="1097">
        <v>264940</v>
      </c>
      <c r="N1504" s="1097">
        <v>197297</v>
      </c>
      <c r="O1504" s="1097">
        <v>345270</v>
      </c>
      <c r="P1504" s="1097">
        <v>245875</v>
      </c>
      <c r="Q1504" s="1097">
        <v>430282</v>
      </c>
      <c r="R1504" s="1097">
        <v>276591</v>
      </c>
      <c r="S1504" s="1097">
        <v>484035</v>
      </c>
      <c r="T1504" s="1097">
        <v>306827</v>
      </c>
      <c r="U1504" s="1097">
        <v>536947</v>
      </c>
    </row>
    <row r="1505" spans="1:21" ht="21.95" customHeight="1">
      <c r="A1505" s="1092">
        <v>9</v>
      </c>
      <c r="B1505" s="1093" t="s">
        <v>556</v>
      </c>
      <c r="C1505" s="1094" t="s">
        <v>601</v>
      </c>
      <c r="D1505" s="1094" t="s">
        <v>694</v>
      </c>
      <c r="E1505" s="1095" t="s">
        <v>606</v>
      </c>
      <c r="F1505">
        <v>4</v>
      </c>
      <c r="G1505" s="1096" t="s">
        <v>33</v>
      </c>
      <c r="H1505" s="1097">
        <v>101698</v>
      </c>
      <c r="I1505" s="1097">
        <v>162717</v>
      </c>
      <c r="J1505" s="1097">
        <v>142377</v>
      </c>
      <c r="K1505" s="1097">
        <v>227803</v>
      </c>
      <c r="L1505" s="1097">
        <v>183056</v>
      </c>
      <c r="M1505" s="1097">
        <v>292890</v>
      </c>
      <c r="N1505" s="1097">
        <v>244075</v>
      </c>
      <c r="O1505" s="1097">
        <v>390520</v>
      </c>
      <c r="P1505" s="1097">
        <v>305093</v>
      </c>
      <c r="Q1505" s="1097">
        <v>488150</v>
      </c>
      <c r="R1505" s="1097">
        <v>345773</v>
      </c>
      <c r="S1505" s="1097">
        <v>553236</v>
      </c>
      <c r="T1505" s="1097">
        <v>386452</v>
      </c>
      <c r="U1505" s="1097">
        <v>618323</v>
      </c>
    </row>
    <row r="1506" spans="1:21" ht="22.5" customHeight="1">
      <c r="A1506" s="1092">
        <v>9</v>
      </c>
      <c r="B1506" s="1093" t="s">
        <v>556</v>
      </c>
      <c r="C1506" s="1094" t="s">
        <v>607</v>
      </c>
      <c r="D1506" s="1094" t="s">
        <v>695</v>
      </c>
      <c r="E1506" s="1095" t="s">
        <v>608</v>
      </c>
      <c r="F1506">
        <v>1</v>
      </c>
      <c r="G1506" s="1096" t="s">
        <v>240</v>
      </c>
      <c r="H1506" s="1097">
        <v>89108</v>
      </c>
      <c r="I1506" s="1097">
        <v>155940</v>
      </c>
      <c r="J1506" s="1097">
        <v>117324</v>
      </c>
      <c r="K1506" s="1097">
        <v>205318</v>
      </c>
      <c r="L1506" s="1097">
        <v>140451</v>
      </c>
      <c r="M1506" s="1097">
        <v>245789</v>
      </c>
      <c r="N1506" s="1097">
        <v>168906</v>
      </c>
      <c r="O1506" s="1097">
        <v>295585</v>
      </c>
      <c r="P1506" s="1097">
        <v>199119</v>
      </c>
      <c r="Q1506" s="1097">
        <v>348459</v>
      </c>
      <c r="R1506" s="1097">
        <v>217670</v>
      </c>
      <c r="S1506" s="1097">
        <v>380923</v>
      </c>
      <c r="T1506" s="1097">
        <v>234227</v>
      </c>
      <c r="U1506" s="1097">
        <v>409897</v>
      </c>
    </row>
    <row r="1507" spans="1:21" ht="21.95" customHeight="1">
      <c r="A1507" s="1092">
        <v>9</v>
      </c>
      <c r="B1507" s="1093" t="s">
        <v>556</v>
      </c>
      <c r="C1507" s="1094" t="s">
        <v>607</v>
      </c>
      <c r="D1507" s="1094" t="s">
        <v>695</v>
      </c>
      <c r="E1507" s="1095" t="s">
        <v>608</v>
      </c>
      <c r="F1507">
        <v>2</v>
      </c>
      <c r="G1507" s="1096" t="s">
        <v>31</v>
      </c>
      <c r="H1507" s="1097">
        <v>84766</v>
      </c>
      <c r="I1507" s="1097">
        <v>148341</v>
      </c>
      <c r="J1507" s="1097">
        <v>111890</v>
      </c>
      <c r="K1507" s="1097">
        <v>195807</v>
      </c>
      <c r="L1507" s="1097">
        <v>134297</v>
      </c>
      <c r="M1507" s="1097">
        <v>235019</v>
      </c>
      <c r="N1507" s="1097">
        <v>162362</v>
      </c>
      <c r="O1507" s="1097">
        <v>284133</v>
      </c>
      <c r="P1507" s="1097">
        <v>193176</v>
      </c>
      <c r="Q1507" s="1097">
        <v>338058</v>
      </c>
      <c r="R1507" s="1097">
        <v>213008</v>
      </c>
      <c r="S1507" s="1097">
        <v>372764</v>
      </c>
      <c r="T1507" s="1097">
        <v>231602</v>
      </c>
      <c r="U1507" s="1097">
        <v>405304</v>
      </c>
    </row>
    <row r="1508" spans="1:21" ht="21.95" customHeight="1">
      <c r="A1508" s="1092">
        <v>9</v>
      </c>
      <c r="B1508" s="1093" t="s">
        <v>556</v>
      </c>
      <c r="C1508" s="1094" t="s">
        <v>607</v>
      </c>
      <c r="D1508" s="1094" t="s">
        <v>695</v>
      </c>
      <c r="E1508" s="1095" t="s">
        <v>608</v>
      </c>
      <c r="F1508">
        <v>3</v>
      </c>
      <c r="G1508" s="1096" t="s">
        <v>58</v>
      </c>
      <c r="H1508" s="1097">
        <v>69389</v>
      </c>
      <c r="I1508" s="1097">
        <v>121431</v>
      </c>
      <c r="J1508" s="1097">
        <v>95853</v>
      </c>
      <c r="K1508" s="1097">
        <v>167743</v>
      </c>
      <c r="L1508" s="1097">
        <v>121574</v>
      </c>
      <c r="M1508" s="1097">
        <v>212754</v>
      </c>
      <c r="N1508" s="1097">
        <v>158773</v>
      </c>
      <c r="O1508" s="1097">
        <v>277852</v>
      </c>
      <c r="P1508" s="1097">
        <v>197921</v>
      </c>
      <c r="Q1508" s="1097">
        <v>346363</v>
      </c>
      <c r="R1508" s="1097">
        <v>222804</v>
      </c>
      <c r="S1508" s="1097">
        <v>389907</v>
      </c>
      <c r="T1508" s="1097">
        <v>247336</v>
      </c>
      <c r="U1508" s="1097">
        <v>432838</v>
      </c>
    </row>
    <row r="1509" spans="1:21" ht="21.95" customHeight="1">
      <c r="A1509" s="1092">
        <v>9</v>
      </c>
      <c r="B1509" s="1093" t="s">
        <v>556</v>
      </c>
      <c r="C1509" s="1094" t="s">
        <v>607</v>
      </c>
      <c r="D1509" s="1094" t="s">
        <v>695</v>
      </c>
      <c r="E1509" s="1095" t="s">
        <v>608</v>
      </c>
      <c r="F1509">
        <v>4</v>
      </c>
      <c r="G1509" s="1096" t="s">
        <v>33</v>
      </c>
      <c r="H1509" s="1097">
        <v>79948</v>
      </c>
      <c r="I1509" s="1097">
        <v>127916</v>
      </c>
      <c r="J1509" s="1097">
        <v>111927</v>
      </c>
      <c r="K1509" s="1097">
        <v>179083</v>
      </c>
      <c r="L1509" s="1097">
        <v>143906</v>
      </c>
      <c r="M1509" s="1097">
        <v>230249</v>
      </c>
      <c r="N1509" s="1097">
        <v>191874</v>
      </c>
      <c r="O1509" s="1097">
        <v>306999</v>
      </c>
      <c r="P1509" s="1097">
        <v>239843</v>
      </c>
      <c r="Q1509" s="1097">
        <v>383749</v>
      </c>
      <c r="R1509" s="1097">
        <v>271822</v>
      </c>
      <c r="S1509" s="1097">
        <v>434915</v>
      </c>
      <c r="T1509" s="1097">
        <v>303801</v>
      </c>
      <c r="U1509" s="1097">
        <v>486082</v>
      </c>
    </row>
    <row r="1510" spans="1:21" ht="22.5" customHeight="1">
      <c r="A1510" s="1092">
        <v>9</v>
      </c>
      <c r="B1510" s="1093" t="s">
        <v>556</v>
      </c>
      <c r="C1510" s="1094" t="s">
        <v>607</v>
      </c>
      <c r="D1510" s="1094" t="s">
        <v>695</v>
      </c>
      <c r="E1510" s="1095" t="s">
        <v>609</v>
      </c>
      <c r="F1510">
        <v>1</v>
      </c>
      <c r="G1510" s="1096" t="s">
        <v>240</v>
      </c>
      <c r="H1510" s="1097">
        <v>81387</v>
      </c>
      <c r="I1510" s="1097">
        <v>142427</v>
      </c>
      <c r="J1510" s="1097">
        <v>107123</v>
      </c>
      <c r="K1510" s="1097">
        <v>187466</v>
      </c>
      <c r="L1510" s="1097">
        <v>128184</v>
      </c>
      <c r="M1510" s="1097">
        <v>224322</v>
      </c>
      <c r="N1510" s="1097">
        <v>154058</v>
      </c>
      <c r="O1510" s="1097">
        <v>269602</v>
      </c>
      <c r="P1510" s="1097">
        <v>181597</v>
      </c>
      <c r="Q1510" s="1097">
        <v>317794</v>
      </c>
      <c r="R1510" s="1097">
        <v>198510</v>
      </c>
      <c r="S1510" s="1097">
        <v>347393</v>
      </c>
      <c r="T1510" s="1097">
        <v>213603</v>
      </c>
      <c r="U1510" s="1097">
        <v>373805</v>
      </c>
    </row>
    <row r="1511" spans="1:21" ht="21.95" customHeight="1">
      <c r="A1511" s="1092">
        <v>9</v>
      </c>
      <c r="B1511" s="1093" t="s">
        <v>556</v>
      </c>
      <c r="C1511" s="1094" t="s">
        <v>607</v>
      </c>
      <c r="D1511" s="1094" t="s">
        <v>695</v>
      </c>
      <c r="E1511" s="1095" t="s">
        <v>609</v>
      </c>
      <c r="F1511">
        <v>2</v>
      </c>
      <c r="G1511" s="1096" t="s">
        <v>31</v>
      </c>
      <c r="H1511" s="1097">
        <v>77467</v>
      </c>
      <c r="I1511" s="1097">
        <v>135568</v>
      </c>
      <c r="J1511" s="1097">
        <v>102218</v>
      </c>
      <c r="K1511" s="1097">
        <v>178881</v>
      </c>
      <c r="L1511" s="1097">
        <v>122629</v>
      </c>
      <c r="M1511" s="1097">
        <v>214600</v>
      </c>
      <c r="N1511" s="1097">
        <v>148151</v>
      </c>
      <c r="O1511" s="1097">
        <v>259265</v>
      </c>
      <c r="P1511" s="1097">
        <v>176232</v>
      </c>
      <c r="Q1511" s="1097">
        <v>308406</v>
      </c>
      <c r="R1511" s="1097">
        <v>194302</v>
      </c>
      <c r="S1511" s="1097">
        <v>340028</v>
      </c>
      <c r="T1511" s="1097">
        <v>211234</v>
      </c>
      <c r="U1511" s="1097">
        <v>369659</v>
      </c>
    </row>
    <row r="1512" spans="1:21" ht="21.95" customHeight="1">
      <c r="A1512" s="1092">
        <v>9</v>
      </c>
      <c r="B1512" s="1093" t="s">
        <v>556</v>
      </c>
      <c r="C1512" s="1094" t="s">
        <v>607</v>
      </c>
      <c r="D1512" s="1094" t="s">
        <v>695</v>
      </c>
      <c r="E1512" s="1095" t="s">
        <v>609</v>
      </c>
      <c r="F1512">
        <v>3</v>
      </c>
      <c r="G1512" s="1096" t="s">
        <v>58</v>
      </c>
      <c r="H1512" s="1097">
        <v>63487</v>
      </c>
      <c r="I1512" s="1097">
        <v>111103</v>
      </c>
      <c r="J1512" s="1097">
        <v>87716</v>
      </c>
      <c r="K1512" s="1097">
        <v>153503</v>
      </c>
      <c r="L1512" s="1097">
        <v>111274</v>
      </c>
      <c r="M1512" s="1097">
        <v>194730</v>
      </c>
      <c r="N1512" s="1097">
        <v>145364</v>
      </c>
      <c r="O1512" s="1097">
        <v>254387</v>
      </c>
      <c r="P1512" s="1097">
        <v>181214</v>
      </c>
      <c r="Q1512" s="1097">
        <v>317124</v>
      </c>
      <c r="R1512" s="1097">
        <v>204015</v>
      </c>
      <c r="S1512" s="1097">
        <v>357026</v>
      </c>
      <c r="T1512" s="1097">
        <v>226500</v>
      </c>
      <c r="U1512" s="1097">
        <v>396375</v>
      </c>
    </row>
    <row r="1513" spans="1:21" ht="21.95" customHeight="1">
      <c r="A1513" s="1092">
        <v>9</v>
      </c>
      <c r="B1513" s="1093" t="s">
        <v>556</v>
      </c>
      <c r="C1513" s="1094" t="s">
        <v>607</v>
      </c>
      <c r="D1513" s="1094" t="s">
        <v>695</v>
      </c>
      <c r="E1513" s="1095" t="s">
        <v>609</v>
      </c>
      <c r="F1513">
        <v>4</v>
      </c>
      <c r="G1513" s="1096" t="s">
        <v>33</v>
      </c>
      <c r="H1513" s="1097">
        <v>72961</v>
      </c>
      <c r="I1513" s="1097">
        <v>116738</v>
      </c>
      <c r="J1513" s="1097">
        <v>102145</v>
      </c>
      <c r="K1513" s="1097">
        <v>163433</v>
      </c>
      <c r="L1513" s="1097">
        <v>131330</v>
      </c>
      <c r="M1513" s="1097">
        <v>210128</v>
      </c>
      <c r="N1513" s="1097">
        <v>175106</v>
      </c>
      <c r="O1513" s="1097">
        <v>280170</v>
      </c>
      <c r="P1513" s="1097">
        <v>218883</v>
      </c>
      <c r="Q1513" s="1097">
        <v>350213</v>
      </c>
      <c r="R1513" s="1097">
        <v>248067</v>
      </c>
      <c r="S1513" s="1097">
        <v>396908</v>
      </c>
      <c r="T1513" s="1097">
        <v>277252</v>
      </c>
      <c r="U1513" s="1097">
        <v>443603</v>
      </c>
    </row>
    <row r="1514" spans="1:21" ht="22.5" customHeight="1">
      <c r="A1514" s="1092">
        <v>10</v>
      </c>
      <c r="B1514" s="1093" t="s">
        <v>610</v>
      </c>
      <c r="C1514" s="1094" t="s">
        <v>611</v>
      </c>
      <c r="D1514" s="1094" t="s">
        <v>696</v>
      </c>
      <c r="E1514" s="1095" t="s">
        <v>612</v>
      </c>
      <c r="F1514">
        <v>1</v>
      </c>
      <c r="G1514" s="1096" t="s">
        <v>240</v>
      </c>
      <c r="H1514" s="1097">
        <v>104851</v>
      </c>
      <c r="I1514" s="1097">
        <v>183490</v>
      </c>
      <c r="J1514" s="1097">
        <v>137911</v>
      </c>
      <c r="K1514" s="1097">
        <v>241343</v>
      </c>
      <c r="L1514" s="1097">
        <v>164868</v>
      </c>
      <c r="M1514" s="1097">
        <v>288520</v>
      </c>
      <c r="N1514" s="1097">
        <v>197880</v>
      </c>
      <c r="O1514" s="1097">
        <v>346290</v>
      </c>
      <c r="P1514" s="1097">
        <v>233196</v>
      </c>
      <c r="Q1514" s="1097">
        <v>408093</v>
      </c>
      <c r="R1514" s="1097">
        <v>254903</v>
      </c>
      <c r="S1514" s="1097">
        <v>446080</v>
      </c>
      <c r="T1514" s="1097">
        <v>274265</v>
      </c>
      <c r="U1514" s="1097">
        <v>479963</v>
      </c>
    </row>
    <row r="1515" spans="1:21" ht="21.95" customHeight="1">
      <c r="A1515" s="1092">
        <v>10</v>
      </c>
      <c r="B1515" s="1093" t="s">
        <v>610</v>
      </c>
      <c r="C1515" s="1094" t="s">
        <v>611</v>
      </c>
      <c r="D1515" s="1094" t="s">
        <v>696</v>
      </c>
      <c r="E1515" s="1095" t="s">
        <v>612</v>
      </c>
      <c r="F1515">
        <v>2</v>
      </c>
      <c r="G1515" s="1096" t="s">
        <v>31</v>
      </c>
      <c r="H1515" s="1097">
        <v>99933</v>
      </c>
      <c r="I1515" s="1097">
        <v>174883</v>
      </c>
      <c r="J1515" s="1097">
        <v>131755</v>
      </c>
      <c r="K1515" s="1097">
        <v>230570</v>
      </c>
      <c r="L1515" s="1097">
        <v>157897</v>
      </c>
      <c r="M1515" s="1097">
        <v>276320</v>
      </c>
      <c r="N1515" s="1097">
        <v>190467</v>
      </c>
      <c r="O1515" s="1097">
        <v>333318</v>
      </c>
      <c r="P1515" s="1097">
        <v>226464</v>
      </c>
      <c r="Q1515" s="1097">
        <v>396312</v>
      </c>
      <c r="R1515" s="1097">
        <v>249622</v>
      </c>
      <c r="S1515" s="1097">
        <v>436838</v>
      </c>
      <c r="T1515" s="1097">
        <v>271292</v>
      </c>
      <c r="U1515" s="1097">
        <v>474761</v>
      </c>
    </row>
    <row r="1516" spans="1:21" ht="21.95" customHeight="1">
      <c r="A1516" s="1092">
        <v>10</v>
      </c>
      <c r="B1516" s="1093" t="s">
        <v>610</v>
      </c>
      <c r="C1516" s="1094" t="s">
        <v>611</v>
      </c>
      <c r="D1516" s="1094" t="s">
        <v>696</v>
      </c>
      <c r="E1516" s="1095" t="s">
        <v>612</v>
      </c>
      <c r="F1516">
        <v>3</v>
      </c>
      <c r="G1516" s="1096" t="s">
        <v>58</v>
      </c>
      <c r="H1516" s="1097">
        <v>82105</v>
      </c>
      <c r="I1516" s="1097">
        <v>143684</v>
      </c>
      <c r="J1516" s="1097">
        <v>113483</v>
      </c>
      <c r="K1516" s="1097">
        <v>198596</v>
      </c>
      <c r="L1516" s="1097">
        <v>144020</v>
      </c>
      <c r="M1516" s="1097">
        <v>252036</v>
      </c>
      <c r="N1516" s="1097">
        <v>188260</v>
      </c>
      <c r="O1516" s="1097">
        <v>329455</v>
      </c>
      <c r="P1516" s="1097">
        <v>234709</v>
      </c>
      <c r="Q1516" s="1097">
        <v>410740</v>
      </c>
      <c r="R1516" s="1097">
        <v>264296</v>
      </c>
      <c r="S1516" s="1097">
        <v>462518</v>
      </c>
      <c r="T1516" s="1097">
        <v>293486</v>
      </c>
      <c r="U1516" s="1097">
        <v>513601</v>
      </c>
    </row>
    <row r="1517" spans="1:21" ht="21.95" customHeight="1">
      <c r="A1517" s="1092">
        <v>10</v>
      </c>
      <c r="B1517" s="1093" t="s">
        <v>610</v>
      </c>
      <c r="C1517" s="1094" t="s">
        <v>611</v>
      </c>
      <c r="D1517" s="1094" t="s">
        <v>696</v>
      </c>
      <c r="E1517" s="1095" t="s">
        <v>612</v>
      </c>
      <c r="F1517">
        <v>4</v>
      </c>
      <c r="G1517" s="1096" t="s">
        <v>33</v>
      </c>
      <c r="H1517" s="1097">
        <v>93830</v>
      </c>
      <c r="I1517" s="1097">
        <v>150128</v>
      </c>
      <c r="J1517" s="1097">
        <v>131362</v>
      </c>
      <c r="K1517" s="1097">
        <v>210180</v>
      </c>
      <c r="L1517" s="1097">
        <v>168894</v>
      </c>
      <c r="M1517" s="1097">
        <v>270231</v>
      </c>
      <c r="N1517" s="1097">
        <v>225193</v>
      </c>
      <c r="O1517" s="1097">
        <v>360308</v>
      </c>
      <c r="P1517" s="1097">
        <v>281491</v>
      </c>
      <c r="Q1517" s="1097">
        <v>450385</v>
      </c>
      <c r="R1517" s="1097">
        <v>319023</v>
      </c>
      <c r="S1517" s="1097">
        <v>510437</v>
      </c>
      <c r="T1517" s="1097">
        <v>356555</v>
      </c>
      <c r="U1517" s="1097">
        <v>570488</v>
      </c>
    </row>
    <row r="1518" spans="1:21" ht="18.75">
      <c r="A1518" s="1092">
        <v>10</v>
      </c>
      <c r="B1518" s="1093" t="s">
        <v>610</v>
      </c>
      <c r="C1518" s="1094" t="s">
        <v>611</v>
      </c>
      <c r="D1518" s="1094" t="s">
        <v>696</v>
      </c>
      <c r="E1518" s="1095" t="s">
        <v>613</v>
      </c>
      <c r="F1518">
        <v>1</v>
      </c>
      <c r="G1518" s="1096" t="s">
        <v>240</v>
      </c>
      <c r="H1518" s="1097">
        <v>106982</v>
      </c>
      <c r="I1518" s="1097">
        <v>187218</v>
      </c>
      <c r="J1518" s="1097">
        <v>140695</v>
      </c>
      <c r="K1518" s="1097">
        <v>246217</v>
      </c>
      <c r="L1518" s="1097">
        <v>168170</v>
      </c>
      <c r="M1518" s="1097">
        <v>294298</v>
      </c>
      <c r="N1518" s="1097">
        <v>201795</v>
      </c>
      <c r="O1518" s="1097">
        <v>353142</v>
      </c>
      <c r="P1518" s="1097">
        <v>237801</v>
      </c>
      <c r="Q1518" s="1097">
        <v>416151</v>
      </c>
      <c r="R1518" s="1097">
        <v>259934</v>
      </c>
      <c r="S1518" s="1097">
        <v>454884</v>
      </c>
      <c r="T1518" s="1097">
        <v>279675</v>
      </c>
      <c r="U1518" s="1097">
        <v>489431</v>
      </c>
    </row>
    <row r="1519" spans="1:21" ht="18.75">
      <c r="A1519" s="1092">
        <v>10</v>
      </c>
      <c r="B1519" s="1093" t="s">
        <v>610</v>
      </c>
      <c r="C1519" s="1094" t="s">
        <v>611</v>
      </c>
      <c r="D1519" s="1094" t="s">
        <v>696</v>
      </c>
      <c r="E1519" s="1095" t="s">
        <v>613</v>
      </c>
      <c r="F1519">
        <v>2</v>
      </c>
      <c r="G1519" s="1096" t="s">
        <v>31</v>
      </c>
      <c r="H1519" s="1097">
        <v>101987</v>
      </c>
      <c r="I1519" s="1097">
        <v>178477</v>
      </c>
      <c r="J1519" s="1097">
        <v>134443</v>
      </c>
      <c r="K1519" s="1097">
        <v>235276</v>
      </c>
      <c r="L1519" s="1097">
        <v>161090</v>
      </c>
      <c r="M1519" s="1097">
        <v>281908</v>
      </c>
      <c r="N1519" s="1097">
        <v>194267</v>
      </c>
      <c r="O1519" s="1097">
        <v>339968</v>
      </c>
      <c r="P1519" s="1097">
        <v>230963</v>
      </c>
      <c r="Q1519" s="1097">
        <v>404186</v>
      </c>
      <c r="R1519" s="1097">
        <v>254570</v>
      </c>
      <c r="S1519" s="1097">
        <v>445498</v>
      </c>
      <c r="T1519" s="1097">
        <v>276655</v>
      </c>
      <c r="U1519" s="1097">
        <v>484147</v>
      </c>
    </row>
    <row r="1520" spans="1:21" ht="18.75">
      <c r="A1520" s="1092">
        <v>10</v>
      </c>
      <c r="B1520" s="1093" t="s">
        <v>610</v>
      </c>
      <c r="C1520" s="1094" t="s">
        <v>611</v>
      </c>
      <c r="D1520" s="1094" t="s">
        <v>696</v>
      </c>
      <c r="E1520" s="1095" t="s">
        <v>613</v>
      </c>
      <c r="F1520">
        <v>3</v>
      </c>
      <c r="G1520" s="1096" t="s">
        <v>58</v>
      </c>
      <c r="H1520" s="1097">
        <v>83829</v>
      </c>
      <c r="I1520" s="1097">
        <v>146700</v>
      </c>
      <c r="J1520" s="1097">
        <v>115873</v>
      </c>
      <c r="K1520" s="1097">
        <v>202779</v>
      </c>
      <c r="L1520" s="1097">
        <v>147064</v>
      </c>
      <c r="M1520" s="1097">
        <v>257362</v>
      </c>
      <c r="N1520" s="1097">
        <v>192259</v>
      </c>
      <c r="O1520" s="1097">
        <v>336454</v>
      </c>
      <c r="P1520" s="1097">
        <v>239698</v>
      </c>
      <c r="Q1520" s="1097">
        <v>419471</v>
      </c>
      <c r="R1520" s="1097">
        <v>269924</v>
      </c>
      <c r="S1520" s="1097">
        <v>472366</v>
      </c>
      <c r="T1520" s="1097">
        <v>299746</v>
      </c>
      <c r="U1520" s="1097">
        <v>524556</v>
      </c>
    </row>
    <row r="1521" spans="1:21" ht="18.75">
      <c r="A1521" s="1092">
        <v>10</v>
      </c>
      <c r="B1521" s="1093" t="s">
        <v>610</v>
      </c>
      <c r="C1521" s="1094" t="s">
        <v>611</v>
      </c>
      <c r="D1521" s="1094" t="s">
        <v>696</v>
      </c>
      <c r="E1521" s="1095" t="s">
        <v>613</v>
      </c>
      <c r="F1521">
        <v>4</v>
      </c>
      <c r="G1521" s="1096" t="s">
        <v>33</v>
      </c>
      <c r="H1521" s="1097">
        <v>95707</v>
      </c>
      <c r="I1521" s="1097">
        <v>153132</v>
      </c>
      <c r="J1521" s="1097">
        <v>133990</v>
      </c>
      <c r="K1521" s="1097">
        <v>214385</v>
      </c>
      <c r="L1521" s="1097">
        <v>172273</v>
      </c>
      <c r="M1521" s="1097">
        <v>275637</v>
      </c>
      <c r="N1521" s="1097">
        <v>229698</v>
      </c>
      <c r="O1521" s="1097">
        <v>367517</v>
      </c>
      <c r="P1521" s="1097">
        <v>287122</v>
      </c>
      <c r="Q1521" s="1097">
        <v>459396</v>
      </c>
      <c r="R1521" s="1097">
        <v>325405</v>
      </c>
      <c r="S1521" s="1097">
        <v>520649</v>
      </c>
      <c r="T1521" s="1097">
        <v>363688</v>
      </c>
      <c r="U1521" s="1097">
        <v>581901</v>
      </c>
    </row>
    <row r="1522" spans="1:21" ht="18.75">
      <c r="A1522" s="1092">
        <v>10</v>
      </c>
      <c r="B1522" s="1093" t="s">
        <v>610</v>
      </c>
      <c r="C1522" s="1094" t="s">
        <v>611</v>
      </c>
      <c r="D1522" s="1094" t="s">
        <v>696</v>
      </c>
      <c r="E1522" s="1095" t="s">
        <v>614</v>
      </c>
      <c r="F1522">
        <v>1</v>
      </c>
      <c r="G1522" s="1096" t="s">
        <v>240</v>
      </c>
      <c r="H1522" s="1097">
        <v>117521</v>
      </c>
      <c r="I1522" s="1097">
        <v>205661</v>
      </c>
      <c r="J1522" s="1097">
        <v>150468</v>
      </c>
      <c r="K1522" s="1097">
        <v>263318</v>
      </c>
      <c r="L1522" s="1097">
        <v>173328</v>
      </c>
      <c r="M1522" s="1097">
        <v>303323</v>
      </c>
      <c r="N1522" s="1097">
        <v>196732</v>
      </c>
      <c r="O1522" s="1097">
        <v>344282</v>
      </c>
      <c r="P1522" s="1097">
        <v>229507</v>
      </c>
      <c r="Q1522" s="1097">
        <v>401636</v>
      </c>
      <c r="R1522" s="1097">
        <v>250325</v>
      </c>
      <c r="S1522" s="1097">
        <v>438069</v>
      </c>
      <c r="T1522" s="1097">
        <v>268570</v>
      </c>
      <c r="U1522" s="1097">
        <v>469997</v>
      </c>
    </row>
    <row r="1523" spans="1:21" ht="18.75">
      <c r="A1523" s="1092">
        <v>10</v>
      </c>
      <c r="B1523" s="1093" t="s">
        <v>610</v>
      </c>
      <c r="C1523" s="1094" t="s">
        <v>611</v>
      </c>
      <c r="D1523" s="1094" t="s">
        <v>696</v>
      </c>
      <c r="E1523" s="1095" t="s">
        <v>614</v>
      </c>
      <c r="F1523">
        <v>2</v>
      </c>
      <c r="G1523" s="1096" t="s">
        <v>31</v>
      </c>
      <c r="H1523" s="1097">
        <v>117521</v>
      </c>
      <c r="I1523" s="1097">
        <v>205661</v>
      </c>
      <c r="J1523" s="1097">
        <v>150468</v>
      </c>
      <c r="K1523" s="1097">
        <v>263318</v>
      </c>
      <c r="L1523" s="1097">
        <v>173328</v>
      </c>
      <c r="M1523" s="1097">
        <v>303323</v>
      </c>
      <c r="N1523" s="1097">
        <v>196732</v>
      </c>
      <c r="O1523" s="1097">
        <v>344282</v>
      </c>
      <c r="P1523" s="1097">
        <v>229507</v>
      </c>
      <c r="Q1523" s="1097">
        <v>401636</v>
      </c>
      <c r="R1523" s="1097">
        <v>250325</v>
      </c>
      <c r="S1523" s="1097">
        <v>438069</v>
      </c>
      <c r="T1523" s="1097">
        <v>268570</v>
      </c>
      <c r="U1523" s="1097">
        <v>469997</v>
      </c>
    </row>
    <row r="1524" spans="1:21" ht="18.75">
      <c r="A1524" s="1092">
        <v>10</v>
      </c>
      <c r="B1524" s="1093" t="s">
        <v>610</v>
      </c>
      <c r="C1524" s="1094" t="s">
        <v>611</v>
      </c>
      <c r="D1524" s="1094" t="s">
        <v>696</v>
      </c>
      <c r="E1524" s="1095" t="s">
        <v>614</v>
      </c>
      <c r="F1524">
        <v>3</v>
      </c>
      <c r="G1524" s="1096" t="s">
        <v>58</v>
      </c>
      <c r="H1524" s="1097">
        <v>105219</v>
      </c>
      <c r="I1524" s="1097">
        <v>184133</v>
      </c>
      <c r="J1524" s="1097">
        <v>147306</v>
      </c>
      <c r="K1524" s="1097">
        <v>257786</v>
      </c>
      <c r="L1524" s="1097">
        <v>189394</v>
      </c>
      <c r="M1524" s="1097">
        <v>331439</v>
      </c>
      <c r="N1524" s="1097">
        <v>252525</v>
      </c>
      <c r="O1524" s="1097">
        <v>441919</v>
      </c>
      <c r="P1524" s="1097">
        <v>315656</v>
      </c>
      <c r="Q1524" s="1097">
        <v>552398</v>
      </c>
      <c r="R1524" s="1097">
        <v>357744</v>
      </c>
      <c r="S1524" s="1097">
        <v>626052</v>
      </c>
      <c r="T1524" s="1097">
        <v>399831</v>
      </c>
      <c r="U1524" s="1097">
        <v>699705</v>
      </c>
    </row>
    <row r="1525" spans="1:21" ht="18.75">
      <c r="A1525" s="1092">
        <v>10</v>
      </c>
      <c r="B1525" s="1093" t="s">
        <v>610</v>
      </c>
      <c r="C1525" s="1094" t="s">
        <v>611</v>
      </c>
      <c r="D1525" s="1094" t="s">
        <v>696</v>
      </c>
      <c r="E1525" s="1095" t="s">
        <v>614</v>
      </c>
      <c r="F1525">
        <v>4</v>
      </c>
      <c r="G1525" s="1096" t="s">
        <v>33</v>
      </c>
      <c r="H1525" s="1097">
        <v>98171</v>
      </c>
      <c r="I1525" s="1097">
        <v>157074</v>
      </c>
      <c r="J1525" s="1097">
        <v>137440</v>
      </c>
      <c r="K1525" s="1097">
        <v>219904</v>
      </c>
      <c r="L1525" s="1097">
        <v>176709</v>
      </c>
      <c r="M1525" s="1097">
        <v>282734</v>
      </c>
      <c r="N1525" s="1097">
        <v>235611</v>
      </c>
      <c r="O1525" s="1097">
        <v>376978</v>
      </c>
      <c r="P1525" s="1097">
        <v>294514</v>
      </c>
      <c r="Q1525" s="1097">
        <v>471223</v>
      </c>
      <c r="R1525" s="1097">
        <v>333783</v>
      </c>
      <c r="S1525" s="1097">
        <v>534053</v>
      </c>
      <c r="T1525" s="1097">
        <v>373051</v>
      </c>
      <c r="U1525" s="1097">
        <v>596882</v>
      </c>
    </row>
    <row r="1526" spans="1:21" ht="18.75">
      <c r="A1526" s="1092">
        <v>10</v>
      </c>
      <c r="B1526" s="1093" t="s">
        <v>610</v>
      </c>
      <c r="C1526" s="1094" t="s">
        <v>611</v>
      </c>
      <c r="D1526" s="1094" t="s">
        <v>696</v>
      </c>
      <c r="E1526" s="1095" t="s">
        <v>615</v>
      </c>
      <c r="F1526">
        <v>1</v>
      </c>
      <c r="G1526" s="1096" t="s">
        <v>240</v>
      </c>
      <c r="H1526" s="1097">
        <v>104851</v>
      </c>
      <c r="I1526" s="1097">
        <v>183490</v>
      </c>
      <c r="J1526" s="1097">
        <v>137911</v>
      </c>
      <c r="K1526" s="1097">
        <v>241343</v>
      </c>
      <c r="L1526" s="1097">
        <v>164868</v>
      </c>
      <c r="M1526" s="1097">
        <v>288520</v>
      </c>
      <c r="N1526" s="1097">
        <v>197880</v>
      </c>
      <c r="O1526" s="1097">
        <v>346290</v>
      </c>
      <c r="P1526" s="1097">
        <v>233196</v>
      </c>
      <c r="Q1526" s="1097">
        <v>408093</v>
      </c>
      <c r="R1526" s="1097">
        <v>254903</v>
      </c>
      <c r="S1526" s="1097">
        <v>446080</v>
      </c>
      <c r="T1526" s="1097">
        <v>274265</v>
      </c>
      <c r="U1526" s="1097">
        <v>479963</v>
      </c>
    </row>
    <row r="1527" spans="1:21" ht="18.75">
      <c r="A1527" s="1092">
        <v>10</v>
      </c>
      <c r="B1527" s="1093" t="s">
        <v>610</v>
      </c>
      <c r="C1527" s="1094" t="s">
        <v>611</v>
      </c>
      <c r="D1527" s="1094" t="s">
        <v>696</v>
      </c>
      <c r="E1527" s="1095" t="s">
        <v>615</v>
      </c>
      <c r="F1527">
        <v>2</v>
      </c>
      <c r="G1527" s="1096" t="s">
        <v>31</v>
      </c>
      <c r="H1527" s="1097">
        <v>99933</v>
      </c>
      <c r="I1527" s="1097">
        <v>174883</v>
      </c>
      <c r="J1527" s="1097">
        <v>131755</v>
      </c>
      <c r="K1527" s="1097">
        <v>230570</v>
      </c>
      <c r="L1527" s="1097">
        <v>157897</v>
      </c>
      <c r="M1527" s="1097">
        <v>276320</v>
      </c>
      <c r="N1527" s="1097">
        <v>190467</v>
      </c>
      <c r="O1527" s="1097">
        <v>333318</v>
      </c>
      <c r="P1527" s="1097">
        <v>226464</v>
      </c>
      <c r="Q1527" s="1097">
        <v>396312</v>
      </c>
      <c r="R1527" s="1097">
        <v>249622</v>
      </c>
      <c r="S1527" s="1097">
        <v>436838</v>
      </c>
      <c r="T1527" s="1097">
        <v>271292</v>
      </c>
      <c r="U1527" s="1097">
        <v>474761</v>
      </c>
    </row>
    <row r="1528" spans="1:21" ht="18.75">
      <c r="A1528" s="1092">
        <v>10</v>
      </c>
      <c r="B1528" s="1093" t="s">
        <v>610</v>
      </c>
      <c r="C1528" s="1094" t="s">
        <v>611</v>
      </c>
      <c r="D1528" s="1094" t="s">
        <v>696</v>
      </c>
      <c r="E1528" s="1095" t="s">
        <v>615</v>
      </c>
      <c r="F1528">
        <v>3</v>
      </c>
      <c r="G1528" s="1096" t="s">
        <v>58</v>
      </c>
      <c r="H1528" s="1097">
        <v>82105</v>
      </c>
      <c r="I1528" s="1097">
        <v>143684</v>
      </c>
      <c r="J1528" s="1097">
        <v>113483</v>
      </c>
      <c r="K1528" s="1097">
        <v>198596</v>
      </c>
      <c r="L1528" s="1097">
        <v>144020</v>
      </c>
      <c r="M1528" s="1097">
        <v>252036</v>
      </c>
      <c r="N1528" s="1097">
        <v>188260</v>
      </c>
      <c r="O1528" s="1097">
        <v>329455</v>
      </c>
      <c r="P1528" s="1097">
        <v>234709</v>
      </c>
      <c r="Q1528" s="1097">
        <v>410740</v>
      </c>
      <c r="R1528" s="1097">
        <v>264296</v>
      </c>
      <c r="S1528" s="1097">
        <v>462518</v>
      </c>
      <c r="T1528" s="1097">
        <v>293486</v>
      </c>
      <c r="U1528" s="1097">
        <v>513601</v>
      </c>
    </row>
    <row r="1529" spans="1:21" ht="18.75">
      <c r="A1529" s="1092">
        <v>10</v>
      </c>
      <c r="B1529" s="1093" t="s">
        <v>610</v>
      </c>
      <c r="C1529" s="1094" t="s">
        <v>611</v>
      </c>
      <c r="D1529" s="1094" t="s">
        <v>696</v>
      </c>
      <c r="E1529" s="1095" t="s">
        <v>615</v>
      </c>
      <c r="F1529">
        <v>4</v>
      </c>
      <c r="G1529" s="1096" t="s">
        <v>33</v>
      </c>
      <c r="H1529" s="1097">
        <v>93830</v>
      </c>
      <c r="I1529" s="1097">
        <v>150128</v>
      </c>
      <c r="J1529" s="1097">
        <v>131362</v>
      </c>
      <c r="K1529" s="1097">
        <v>210180</v>
      </c>
      <c r="L1529" s="1097">
        <v>168894</v>
      </c>
      <c r="M1529" s="1097">
        <v>270231</v>
      </c>
      <c r="N1529" s="1097">
        <v>225193</v>
      </c>
      <c r="O1529" s="1097">
        <v>360308</v>
      </c>
      <c r="P1529" s="1097">
        <v>281491</v>
      </c>
      <c r="Q1529" s="1097">
        <v>450385</v>
      </c>
      <c r="R1529" s="1097">
        <v>319023</v>
      </c>
      <c r="S1529" s="1097">
        <v>510437</v>
      </c>
      <c r="T1529" s="1097">
        <v>356555</v>
      </c>
      <c r="U1529" s="1097">
        <v>570488</v>
      </c>
    </row>
    <row r="1530" spans="1:21" ht="18.75">
      <c r="A1530" s="1092">
        <v>10</v>
      </c>
      <c r="B1530" s="1093" t="s">
        <v>610</v>
      </c>
      <c r="C1530" s="1094" t="s">
        <v>611</v>
      </c>
      <c r="D1530" s="1094" t="s">
        <v>696</v>
      </c>
      <c r="E1530" s="1095" t="s">
        <v>616</v>
      </c>
      <c r="F1530">
        <v>1</v>
      </c>
      <c r="G1530" s="1096" t="s">
        <v>240</v>
      </c>
      <c r="H1530" s="1097">
        <v>109612</v>
      </c>
      <c r="I1530" s="1097">
        <v>191822</v>
      </c>
      <c r="J1530" s="1097">
        <v>144235</v>
      </c>
      <c r="K1530" s="1097">
        <v>252412</v>
      </c>
      <c r="L1530" s="1097">
        <v>172530</v>
      </c>
      <c r="M1530" s="1097">
        <v>301927</v>
      </c>
      <c r="N1530" s="1097">
        <v>207247</v>
      </c>
      <c r="O1530" s="1097">
        <v>362682</v>
      </c>
      <c r="P1530" s="1097">
        <v>244271</v>
      </c>
      <c r="Q1530" s="1097">
        <v>427474</v>
      </c>
      <c r="R1530" s="1097">
        <v>267017</v>
      </c>
      <c r="S1530" s="1097">
        <v>467279</v>
      </c>
      <c r="T1530" s="1097">
        <v>287311</v>
      </c>
      <c r="U1530" s="1097">
        <v>502794</v>
      </c>
    </row>
    <row r="1531" spans="1:21" ht="18.75">
      <c r="A1531" s="1092">
        <v>10</v>
      </c>
      <c r="B1531" s="1093" t="s">
        <v>610</v>
      </c>
      <c r="C1531" s="1094" t="s">
        <v>611</v>
      </c>
      <c r="D1531" s="1094" t="s">
        <v>696</v>
      </c>
      <c r="E1531" s="1095" t="s">
        <v>616</v>
      </c>
      <c r="F1531">
        <v>2</v>
      </c>
      <c r="G1531" s="1096" t="s">
        <v>31</v>
      </c>
      <c r="H1531" s="1097">
        <v>104387</v>
      </c>
      <c r="I1531" s="1097">
        <v>182677</v>
      </c>
      <c r="J1531" s="1097">
        <v>137695</v>
      </c>
      <c r="K1531" s="1097">
        <v>240966</v>
      </c>
      <c r="L1531" s="1097">
        <v>165122</v>
      </c>
      <c r="M1531" s="1097">
        <v>288964</v>
      </c>
      <c r="N1531" s="1097">
        <v>199371</v>
      </c>
      <c r="O1531" s="1097">
        <v>348900</v>
      </c>
      <c r="P1531" s="1097">
        <v>237118</v>
      </c>
      <c r="Q1531" s="1097">
        <v>414956</v>
      </c>
      <c r="R1531" s="1097">
        <v>261405</v>
      </c>
      <c r="S1531" s="1097">
        <v>457460</v>
      </c>
      <c r="T1531" s="1097">
        <v>284152</v>
      </c>
      <c r="U1531" s="1097">
        <v>497266</v>
      </c>
    </row>
    <row r="1532" spans="1:21" ht="18.75">
      <c r="A1532" s="1092">
        <v>10</v>
      </c>
      <c r="B1532" s="1093" t="s">
        <v>610</v>
      </c>
      <c r="C1532" s="1094" t="s">
        <v>611</v>
      </c>
      <c r="D1532" s="1094" t="s">
        <v>696</v>
      </c>
      <c r="E1532" s="1095" t="s">
        <v>616</v>
      </c>
      <c r="F1532">
        <v>3</v>
      </c>
      <c r="G1532" s="1096" t="s">
        <v>58</v>
      </c>
      <c r="H1532" s="1097">
        <v>85632</v>
      </c>
      <c r="I1532" s="1097">
        <v>149856</v>
      </c>
      <c r="J1532" s="1097">
        <v>118330</v>
      </c>
      <c r="K1532" s="1097">
        <v>207077</v>
      </c>
      <c r="L1532" s="1097">
        <v>150133</v>
      </c>
      <c r="M1532" s="1097">
        <v>262733</v>
      </c>
      <c r="N1532" s="1097">
        <v>196175</v>
      </c>
      <c r="O1532" s="1097">
        <v>343307</v>
      </c>
      <c r="P1532" s="1097">
        <v>244564</v>
      </c>
      <c r="Q1532" s="1097">
        <v>427987</v>
      </c>
      <c r="R1532" s="1097">
        <v>275359</v>
      </c>
      <c r="S1532" s="1097">
        <v>481878</v>
      </c>
      <c r="T1532" s="1097">
        <v>305732</v>
      </c>
      <c r="U1532" s="1097">
        <v>535031</v>
      </c>
    </row>
    <row r="1533" spans="1:21" ht="18.75">
      <c r="A1533" s="1092">
        <v>10</v>
      </c>
      <c r="B1533" s="1093" t="s">
        <v>610</v>
      </c>
      <c r="C1533" s="1094" t="s">
        <v>611</v>
      </c>
      <c r="D1533" s="1094" t="s">
        <v>696</v>
      </c>
      <c r="E1533" s="1095" t="s">
        <v>616</v>
      </c>
      <c r="F1533">
        <v>4</v>
      </c>
      <c r="G1533" s="1096" t="s">
        <v>33</v>
      </c>
      <c r="H1533" s="1097">
        <v>98198</v>
      </c>
      <c r="I1533" s="1097">
        <v>157116</v>
      </c>
      <c r="J1533" s="1097">
        <v>137477</v>
      </c>
      <c r="K1533" s="1097">
        <v>219962</v>
      </c>
      <c r="L1533" s="1097">
        <v>176756</v>
      </c>
      <c r="M1533" s="1097">
        <v>282809</v>
      </c>
      <c r="N1533" s="1097">
        <v>235674</v>
      </c>
      <c r="O1533" s="1097">
        <v>377079</v>
      </c>
      <c r="P1533" s="1097">
        <v>294593</v>
      </c>
      <c r="Q1533" s="1097">
        <v>471348</v>
      </c>
      <c r="R1533" s="1097">
        <v>333872</v>
      </c>
      <c r="S1533" s="1097">
        <v>534195</v>
      </c>
      <c r="T1533" s="1097">
        <v>373151</v>
      </c>
      <c r="U1533" s="1097">
        <v>597041</v>
      </c>
    </row>
    <row r="1534" spans="1:21" ht="18.75">
      <c r="A1534" s="1092">
        <v>10</v>
      </c>
      <c r="B1534" s="1093" t="s">
        <v>610</v>
      </c>
      <c r="C1534" s="1094" t="s">
        <v>611</v>
      </c>
      <c r="D1534" s="1094" t="s">
        <v>696</v>
      </c>
      <c r="E1534" s="1095" t="s">
        <v>617</v>
      </c>
      <c r="F1534">
        <v>1</v>
      </c>
      <c r="G1534" s="1096" t="s">
        <v>240</v>
      </c>
      <c r="H1534" s="1097">
        <v>109893</v>
      </c>
      <c r="I1534" s="1097">
        <v>192312</v>
      </c>
      <c r="J1534" s="1097">
        <v>144766</v>
      </c>
      <c r="K1534" s="1097">
        <v>253340</v>
      </c>
      <c r="L1534" s="1097">
        <v>173422</v>
      </c>
      <c r="M1534" s="1097">
        <v>303489</v>
      </c>
      <c r="N1534" s="1097">
        <v>208764</v>
      </c>
      <c r="O1534" s="1097">
        <v>365337</v>
      </c>
      <c r="P1534" s="1097">
        <v>246151</v>
      </c>
      <c r="Q1534" s="1097">
        <v>430764</v>
      </c>
      <c r="R1534" s="1097">
        <v>269093</v>
      </c>
      <c r="S1534" s="1097">
        <v>470913</v>
      </c>
      <c r="T1534" s="1097">
        <v>289575</v>
      </c>
      <c r="U1534" s="1097">
        <v>506756</v>
      </c>
    </row>
    <row r="1535" spans="1:21" ht="18.75">
      <c r="A1535" s="1092">
        <v>10</v>
      </c>
      <c r="B1535" s="1093" t="s">
        <v>610</v>
      </c>
      <c r="C1535" s="1094" t="s">
        <v>611</v>
      </c>
      <c r="D1535" s="1094" t="s">
        <v>696</v>
      </c>
      <c r="E1535" s="1095" t="s">
        <v>617</v>
      </c>
      <c r="F1535">
        <v>2</v>
      </c>
      <c r="G1535" s="1096" t="s">
        <v>31</v>
      </c>
      <c r="H1535" s="1097">
        <v>104436</v>
      </c>
      <c r="I1535" s="1097">
        <v>182764</v>
      </c>
      <c r="J1535" s="1097">
        <v>137937</v>
      </c>
      <c r="K1535" s="1097">
        <v>241389</v>
      </c>
      <c r="L1535" s="1097">
        <v>165688</v>
      </c>
      <c r="M1535" s="1097">
        <v>289955</v>
      </c>
      <c r="N1535" s="1097">
        <v>200541</v>
      </c>
      <c r="O1535" s="1097">
        <v>350947</v>
      </c>
      <c r="P1535" s="1097">
        <v>238682</v>
      </c>
      <c r="Q1535" s="1097">
        <v>417694</v>
      </c>
      <c r="R1535" s="1097">
        <v>263234</v>
      </c>
      <c r="S1535" s="1097">
        <v>460660</v>
      </c>
      <c r="T1535" s="1097">
        <v>286277</v>
      </c>
      <c r="U1535" s="1097">
        <v>500984</v>
      </c>
    </row>
    <row r="1536" spans="1:21" ht="18.75">
      <c r="A1536" s="1092">
        <v>10</v>
      </c>
      <c r="B1536" s="1093" t="s">
        <v>610</v>
      </c>
      <c r="C1536" s="1094" t="s">
        <v>611</v>
      </c>
      <c r="D1536" s="1094" t="s">
        <v>696</v>
      </c>
      <c r="E1536" s="1095" t="s">
        <v>617</v>
      </c>
      <c r="F1536">
        <v>3</v>
      </c>
      <c r="G1536" s="1096" t="s">
        <v>58</v>
      </c>
      <c r="H1536" s="1097">
        <v>85331</v>
      </c>
      <c r="I1536" s="1097">
        <v>149329</v>
      </c>
      <c r="J1536" s="1097">
        <v>117840</v>
      </c>
      <c r="K1536" s="1097">
        <v>206220</v>
      </c>
      <c r="L1536" s="1097">
        <v>149415</v>
      </c>
      <c r="M1536" s="1097">
        <v>261476</v>
      </c>
      <c r="N1536" s="1097">
        <v>195041</v>
      </c>
      <c r="O1536" s="1097">
        <v>341322</v>
      </c>
      <c r="P1536" s="1097">
        <v>243117</v>
      </c>
      <c r="Q1536" s="1097">
        <v>425456</v>
      </c>
      <c r="R1536" s="1097">
        <v>273639</v>
      </c>
      <c r="S1536" s="1097">
        <v>478869</v>
      </c>
      <c r="T1536" s="1097">
        <v>303721</v>
      </c>
      <c r="U1536" s="1097">
        <v>531511</v>
      </c>
    </row>
    <row r="1537" spans="1:21" ht="18.75">
      <c r="A1537" s="1092">
        <v>10</v>
      </c>
      <c r="B1537" s="1093" t="s">
        <v>610</v>
      </c>
      <c r="C1537" s="1094" t="s">
        <v>611</v>
      </c>
      <c r="D1537" s="1094" t="s">
        <v>696</v>
      </c>
      <c r="E1537" s="1095" t="s">
        <v>617</v>
      </c>
      <c r="F1537">
        <v>4</v>
      </c>
      <c r="G1537" s="1096" t="s">
        <v>33</v>
      </c>
      <c r="H1537" s="1097">
        <v>98724</v>
      </c>
      <c r="I1537" s="1097">
        <v>157959</v>
      </c>
      <c r="J1537" s="1097">
        <v>138214</v>
      </c>
      <c r="K1537" s="1097">
        <v>221142</v>
      </c>
      <c r="L1537" s="1097">
        <v>177704</v>
      </c>
      <c r="M1537" s="1097">
        <v>284326</v>
      </c>
      <c r="N1537" s="1097">
        <v>236938</v>
      </c>
      <c r="O1537" s="1097">
        <v>379101</v>
      </c>
      <c r="P1537" s="1097">
        <v>296173</v>
      </c>
      <c r="Q1537" s="1097">
        <v>473876</v>
      </c>
      <c r="R1537" s="1097">
        <v>335662</v>
      </c>
      <c r="S1537" s="1097">
        <v>537060</v>
      </c>
      <c r="T1537" s="1097">
        <v>375152</v>
      </c>
      <c r="U1537" s="1097">
        <v>600243</v>
      </c>
    </row>
    <row r="1538" spans="1:21" ht="18.75">
      <c r="A1538" s="1092">
        <v>10</v>
      </c>
      <c r="B1538" s="1093" t="s">
        <v>610</v>
      </c>
      <c r="C1538" s="1094" t="s">
        <v>618</v>
      </c>
      <c r="D1538" s="1094" t="s">
        <v>697</v>
      </c>
      <c r="E1538" s="1095" t="s">
        <v>619</v>
      </c>
      <c r="F1538">
        <v>1</v>
      </c>
      <c r="G1538" s="1096" t="s">
        <v>240</v>
      </c>
      <c r="H1538" s="1097">
        <v>80542</v>
      </c>
      <c r="I1538" s="1097">
        <v>140948</v>
      </c>
      <c r="J1538" s="1097">
        <v>106236</v>
      </c>
      <c r="K1538" s="1097">
        <v>185912</v>
      </c>
      <c r="L1538" s="1097">
        <v>127480</v>
      </c>
      <c r="M1538" s="1097">
        <v>223090</v>
      </c>
      <c r="N1538" s="1097">
        <v>153830</v>
      </c>
      <c r="O1538" s="1097">
        <v>269202</v>
      </c>
      <c r="P1538" s="1097">
        <v>181454</v>
      </c>
      <c r="Q1538" s="1097">
        <v>317545</v>
      </c>
      <c r="R1538" s="1097">
        <v>198385</v>
      </c>
      <c r="S1538" s="1097">
        <v>347173</v>
      </c>
      <c r="T1538" s="1097">
        <v>213510</v>
      </c>
      <c r="U1538" s="1097">
        <v>373642</v>
      </c>
    </row>
    <row r="1539" spans="1:21" ht="18.75">
      <c r="A1539" s="1092">
        <v>10</v>
      </c>
      <c r="B1539" s="1093" t="s">
        <v>610</v>
      </c>
      <c r="C1539" s="1094" t="s">
        <v>618</v>
      </c>
      <c r="D1539" s="1094" t="s">
        <v>697</v>
      </c>
      <c r="E1539" s="1095" t="s">
        <v>619</v>
      </c>
      <c r="F1539">
        <v>2</v>
      </c>
      <c r="G1539" s="1096" t="s">
        <v>31</v>
      </c>
      <c r="H1539" s="1097">
        <v>76361</v>
      </c>
      <c r="I1539" s="1097">
        <v>133632</v>
      </c>
      <c r="J1539" s="1097">
        <v>101003</v>
      </c>
      <c r="K1539" s="1097">
        <v>176756</v>
      </c>
      <c r="L1539" s="1097">
        <v>121555</v>
      </c>
      <c r="M1539" s="1097">
        <v>212721</v>
      </c>
      <c r="N1539" s="1097">
        <v>147529</v>
      </c>
      <c r="O1539" s="1097">
        <v>258176</v>
      </c>
      <c r="P1539" s="1097">
        <v>175733</v>
      </c>
      <c r="Q1539" s="1097">
        <v>307532</v>
      </c>
      <c r="R1539" s="1097">
        <v>193896</v>
      </c>
      <c r="S1539" s="1097">
        <v>339318</v>
      </c>
      <c r="T1539" s="1097">
        <v>210983</v>
      </c>
      <c r="U1539" s="1097">
        <v>369220</v>
      </c>
    </row>
    <row r="1540" spans="1:21" ht="18.75">
      <c r="A1540" s="1092">
        <v>10</v>
      </c>
      <c r="B1540" s="1093" t="s">
        <v>610</v>
      </c>
      <c r="C1540" s="1094" t="s">
        <v>618</v>
      </c>
      <c r="D1540" s="1094" t="s">
        <v>697</v>
      </c>
      <c r="E1540" s="1095" t="s">
        <v>619</v>
      </c>
      <c r="F1540">
        <v>3</v>
      </c>
      <c r="G1540" s="1096" t="s">
        <v>58</v>
      </c>
      <c r="H1540" s="1097">
        <v>62106</v>
      </c>
      <c r="I1540" s="1097">
        <v>108686</v>
      </c>
      <c r="J1540" s="1097">
        <v>85705</v>
      </c>
      <c r="K1540" s="1097">
        <v>149983</v>
      </c>
      <c r="L1540" s="1097">
        <v>108588</v>
      </c>
      <c r="M1540" s="1097">
        <v>190029</v>
      </c>
      <c r="N1540" s="1097">
        <v>141583</v>
      </c>
      <c r="O1540" s="1097">
        <v>247769</v>
      </c>
      <c r="P1540" s="1097">
        <v>176454</v>
      </c>
      <c r="Q1540" s="1097">
        <v>308795</v>
      </c>
      <c r="R1540" s="1097">
        <v>198530</v>
      </c>
      <c r="S1540" s="1097">
        <v>347428</v>
      </c>
      <c r="T1540" s="1097">
        <v>220269</v>
      </c>
      <c r="U1540" s="1097">
        <v>385471</v>
      </c>
    </row>
    <row r="1541" spans="1:21" ht="18.75">
      <c r="A1541" s="1092">
        <v>10</v>
      </c>
      <c r="B1541" s="1093" t="s">
        <v>610</v>
      </c>
      <c r="C1541" s="1094" t="s">
        <v>618</v>
      </c>
      <c r="D1541" s="1094" t="s">
        <v>697</v>
      </c>
      <c r="E1541" s="1095" t="s">
        <v>619</v>
      </c>
      <c r="F1541">
        <v>4</v>
      </c>
      <c r="G1541" s="1096" t="s">
        <v>33</v>
      </c>
      <c r="H1541" s="1097">
        <v>72586</v>
      </c>
      <c r="I1541" s="1097">
        <v>116138</v>
      </c>
      <c r="J1541" s="1097">
        <v>101621</v>
      </c>
      <c r="K1541" s="1097">
        <v>162593</v>
      </c>
      <c r="L1541" s="1097">
        <v>130655</v>
      </c>
      <c r="M1541" s="1097">
        <v>209048</v>
      </c>
      <c r="N1541" s="1097">
        <v>174207</v>
      </c>
      <c r="O1541" s="1097">
        <v>278731</v>
      </c>
      <c r="P1541" s="1097">
        <v>217758</v>
      </c>
      <c r="Q1541" s="1097">
        <v>348413</v>
      </c>
      <c r="R1541" s="1097">
        <v>246793</v>
      </c>
      <c r="S1541" s="1097">
        <v>394869</v>
      </c>
      <c r="T1541" s="1097">
        <v>275827</v>
      </c>
      <c r="U1541" s="1097">
        <v>441324</v>
      </c>
    </row>
    <row r="1542" spans="1:21" ht="18.75">
      <c r="A1542" s="1092">
        <v>10</v>
      </c>
      <c r="B1542" s="1093" t="s">
        <v>610</v>
      </c>
      <c r="C1542" s="1094" t="s">
        <v>618</v>
      </c>
      <c r="D1542" s="1094" t="s">
        <v>697</v>
      </c>
      <c r="E1542" s="1095" t="s">
        <v>620</v>
      </c>
      <c r="F1542">
        <v>1</v>
      </c>
      <c r="G1542" s="1096" t="s">
        <v>240</v>
      </c>
      <c r="H1542" s="1097">
        <v>84459</v>
      </c>
      <c r="I1542" s="1097">
        <v>147803</v>
      </c>
      <c r="J1542" s="1097">
        <v>111189</v>
      </c>
      <c r="K1542" s="1097">
        <v>194580</v>
      </c>
      <c r="L1542" s="1097">
        <v>133084</v>
      </c>
      <c r="M1542" s="1097">
        <v>232896</v>
      </c>
      <c r="N1542" s="1097">
        <v>160007</v>
      </c>
      <c r="O1542" s="1097">
        <v>280013</v>
      </c>
      <c r="P1542" s="1097">
        <v>188621</v>
      </c>
      <c r="Q1542" s="1097">
        <v>330087</v>
      </c>
      <c r="R1542" s="1097">
        <v>206192</v>
      </c>
      <c r="S1542" s="1097">
        <v>360836</v>
      </c>
      <c r="T1542" s="1097">
        <v>221873</v>
      </c>
      <c r="U1542" s="1097">
        <v>388278</v>
      </c>
    </row>
    <row r="1543" spans="1:21" ht="18.75">
      <c r="A1543" s="1092">
        <v>10</v>
      </c>
      <c r="B1543" s="1093" t="s">
        <v>610</v>
      </c>
      <c r="C1543" s="1094" t="s">
        <v>618</v>
      </c>
      <c r="D1543" s="1094" t="s">
        <v>697</v>
      </c>
      <c r="E1543" s="1095" t="s">
        <v>620</v>
      </c>
      <c r="F1543">
        <v>2</v>
      </c>
      <c r="G1543" s="1096" t="s">
        <v>31</v>
      </c>
      <c r="H1543" s="1097">
        <v>80362</v>
      </c>
      <c r="I1543" s="1097">
        <v>140634</v>
      </c>
      <c r="J1543" s="1097">
        <v>106061</v>
      </c>
      <c r="K1543" s="1097">
        <v>185607</v>
      </c>
      <c r="L1543" s="1097">
        <v>127277</v>
      </c>
      <c r="M1543" s="1097">
        <v>222735</v>
      </c>
      <c r="N1543" s="1097">
        <v>153833</v>
      </c>
      <c r="O1543" s="1097">
        <v>269208</v>
      </c>
      <c r="P1543" s="1097">
        <v>183014</v>
      </c>
      <c r="Q1543" s="1097">
        <v>320275</v>
      </c>
      <c r="R1543" s="1097">
        <v>201793</v>
      </c>
      <c r="S1543" s="1097">
        <v>353139</v>
      </c>
      <c r="T1543" s="1097">
        <v>219397</v>
      </c>
      <c r="U1543" s="1097">
        <v>383944</v>
      </c>
    </row>
    <row r="1544" spans="1:21" ht="18.75">
      <c r="A1544" s="1092">
        <v>10</v>
      </c>
      <c r="B1544" s="1093" t="s">
        <v>610</v>
      </c>
      <c r="C1544" s="1094" t="s">
        <v>618</v>
      </c>
      <c r="D1544" s="1094" t="s">
        <v>697</v>
      </c>
      <c r="E1544" s="1095" t="s">
        <v>620</v>
      </c>
      <c r="F1544">
        <v>3</v>
      </c>
      <c r="G1544" s="1096" t="s">
        <v>58</v>
      </c>
      <c r="H1544" s="1097">
        <v>65814</v>
      </c>
      <c r="I1544" s="1097">
        <v>115174</v>
      </c>
      <c r="J1544" s="1097">
        <v>90920</v>
      </c>
      <c r="K1544" s="1097">
        <v>159110</v>
      </c>
      <c r="L1544" s="1097">
        <v>115325</v>
      </c>
      <c r="M1544" s="1097">
        <v>201820</v>
      </c>
      <c r="N1544" s="1097">
        <v>150630</v>
      </c>
      <c r="O1544" s="1097">
        <v>263602</v>
      </c>
      <c r="P1544" s="1097">
        <v>187774</v>
      </c>
      <c r="Q1544" s="1097">
        <v>328604</v>
      </c>
      <c r="R1544" s="1097">
        <v>211388</v>
      </c>
      <c r="S1544" s="1097">
        <v>369929</v>
      </c>
      <c r="T1544" s="1097">
        <v>234672</v>
      </c>
      <c r="U1544" s="1097">
        <v>410676</v>
      </c>
    </row>
    <row r="1545" spans="1:21" ht="18.75">
      <c r="A1545" s="1092">
        <v>10</v>
      </c>
      <c r="B1545" s="1093" t="s">
        <v>610</v>
      </c>
      <c r="C1545" s="1094" t="s">
        <v>618</v>
      </c>
      <c r="D1545" s="1094" t="s">
        <v>697</v>
      </c>
      <c r="E1545" s="1095" t="s">
        <v>620</v>
      </c>
      <c r="F1545">
        <v>4</v>
      </c>
      <c r="G1545" s="1096" t="s">
        <v>33</v>
      </c>
      <c r="H1545" s="1097">
        <v>75752</v>
      </c>
      <c r="I1545" s="1097">
        <v>121204</v>
      </c>
      <c r="J1545" s="1097">
        <v>106053</v>
      </c>
      <c r="K1545" s="1097">
        <v>169685</v>
      </c>
      <c r="L1545" s="1097">
        <v>136354</v>
      </c>
      <c r="M1545" s="1097">
        <v>218167</v>
      </c>
      <c r="N1545" s="1097">
        <v>181806</v>
      </c>
      <c r="O1545" s="1097">
        <v>290889</v>
      </c>
      <c r="P1545" s="1097">
        <v>227257</v>
      </c>
      <c r="Q1545" s="1097">
        <v>363612</v>
      </c>
      <c r="R1545" s="1097">
        <v>257558</v>
      </c>
      <c r="S1545" s="1097">
        <v>412093</v>
      </c>
      <c r="T1545" s="1097">
        <v>287859</v>
      </c>
      <c r="U1545" s="1097">
        <v>460575</v>
      </c>
    </row>
    <row r="1546" spans="1:21" ht="18.75">
      <c r="A1546" s="1092">
        <v>10</v>
      </c>
      <c r="B1546" s="1093" t="s">
        <v>610</v>
      </c>
      <c r="C1546" s="1094" t="s">
        <v>618</v>
      </c>
      <c r="D1546" s="1094" t="s">
        <v>697</v>
      </c>
      <c r="E1546" s="1095" t="s">
        <v>621</v>
      </c>
      <c r="F1546">
        <v>1</v>
      </c>
      <c r="G1546" s="1096" t="s">
        <v>240</v>
      </c>
      <c r="H1546" s="1097">
        <v>79210</v>
      </c>
      <c r="I1546" s="1097">
        <v>138617</v>
      </c>
      <c r="J1546" s="1097">
        <v>104499</v>
      </c>
      <c r="K1546" s="1097">
        <v>182873</v>
      </c>
      <c r="L1546" s="1097">
        <v>125429</v>
      </c>
      <c r="M1546" s="1097">
        <v>219500</v>
      </c>
      <c r="N1546" s="1097">
        <v>151410</v>
      </c>
      <c r="O1546" s="1097">
        <v>264967</v>
      </c>
      <c r="P1546" s="1097">
        <v>178612</v>
      </c>
      <c r="Q1546" s="1097">
        <v>312571</v>
      </c>
      <c r="R1546" s="1097">
        <v>195279</v>
      </c>
      <c r="S1546" s="1097">
        <v>341739</v>
      </c>
      <c r="T1546" s="1097">
        <v>210172</v>
      </c>
      <c r="U1546" s="1097">
        <v>367800</v>
      </c>
    </row>
    <row r="1547" spans="1:21" ht="18.75">
      <c r="A1547" s="1092">
        <v>10</v>
      </c>
      <c r="B1547" s="1093" t="s">
        <v>610</v>
      </c>
      <c r="C1547" s="1094" t="s">
        <v>618</v>
      </c>
      <c r="D1547" s="1094" t="s">
        <v>697</v>
      </c>
      <c r="E1547" s="1095" t="s">
        <v>621</v>
      </c>
      <c r="F1547">
        <v>2</v>
      </c>
      <c r="G1547" s="1096" t="s">
        <v>31</v>
      </c>
      <c r="H1547" s="1097">
        <v>75071</v>
      </c>
      <c r="I1547" s="1097">
        <v>131375</v>
      </c>
      <c r="J1547" s="1097">
        <v>99319</v>
      </c>
      <c r="K1547" s="1097">
        <v>173809</v>
      </c>
      <c r="L1547" s="1097">
        <v>119563</v>
      </c>
      <c r="M1547" s="1097">
        <v>209235</v>
      </c>
      <c r="N1547" s="1097">
        <v>145173</v>
      </c>
      <c r="O1547" s="1097">
        <v>254052</v>
      </c>
      <c r="P1547" s="1097">
        <v>172947</v>
      </c>
      <c r="Q1547" s="1097">
        <v>302658</v>
      </c>
      <c r="R1547" s="1097">
        <v>190836</v>
      </c>
      <c r="S1547" s="1097">
        <v>333962</v>
      </c>
      <c r="T1547" s="1097">
        <v>207670</v>
      </c>
      <c r="U1547" s="1097">
        <v>363422</v>
      </c>
    </row>
    <row r="1548" spans="1:21" ht="18.75">
      <c r="A1548" s="1092">
        <v>10</v>
      </c>
      <c r="B1548" s="1093" t="s">
        <v>610</v>
      </c>
      <c r="C1548" s="1094" t="s">
        <v>618</v>
      </c>
      <c r="D1548" s="1094" t="s">
        <v>697</v>
      </c>
      <c r="E1548" s="1095" t="s">
        <v>621</v>
      </c>
      <c r="F1548">
        <v>3</v>
      </c>
      <c r="G1548" s="1096" t="s">
        <v>58</v>
      </c>
      <c r="H1548" s="1097">
        <v>61014</v>
      </c>
      <c r="I1548" s="1097">
        <v>106774</v>
      </c>
      <c r="J1548" s="1097">
        <v>84188</v>
      </c>
      <c r="K1548" s="1097">
        <v>147329</v>
      </c>
      <c r="L1548" s="1097">
        <v>106654</v>
      </c>
      <c r="M1548" s="1097">
        <v>186644</v>
      </c>
      <c r="N1548" s="1097">
        <v>139035</v>
      </c>
      <c r="O1548" s="1097">
        <v>243312</v>
      </c>
      <c r="P1548" s="1097">
        <v>173276</v>
      </c>
      <c r="Q1548" s="1097">
        <v>303232</v>
      </c>
      <c r="R1548" s="1097">
        <v>194942</v>
      </c>
      <c r="S1548" s="1097">
        <v>341149</v>
      </c>
      <c r="T1548" s="1097">
        <v>216275</v>
      </c>
      <c r="U1548" s="1097">
        <v>378482</v>
      </c>
    </row>
    <row r="1549" spans="1:21" ht="18.75">
      <c r="A1549" s="1092">
        <v>10</v>
      </c>
      <c r="B1549" s="1093" t="s">
        <v>610</v>
      </c>
      <c r="C1549" s="1094" t="s">
        <v>618</v>
      </c>
      <c r="D1549" s="1094" t="s">
        <v>697</v>
      </c>
      <c r="E1549" s="1095" t="s">
        <v>621</v>
      </c>
      <c r="F1549">
        <v>4</v>
      </c>
      <c r="G1549" s="1096" t="s">
        <v>33</v>
      </c>
      <c r="H1549" s="1097">
        <v>71420</v>
      </c>
      <c r="I1549" s="1097">
        <v>114273</v>
      </c>
      <c r="J1549" s="1097">
        <v>99989</v>
      </c>
      <c r="K1549" s="1097">
        <v>159982</v>
      </c>
      <c r="L1549" s="1097">
        <v>128557</v>
      </c>
      <c r="M1549" s="1097">
        <v>205691</v>
      </c>
      <c r="N1549" s="1097">
        <v>171409</v>
      </c>
      <c r="O1549" s="1097">
        <v>274255</v>
      </c>
      <c r="P1549" s="1097">
        <v>214261</v>
      </c>
      <c r="Q1549" s="1097">
        <v>342818</v>
      </c>
      <c r="R1549" s="1097">
        <v>242830</v>
      </c>
      <c r="S1549" s="1097">
        <v>388527</v>
      </c>
      <c r="T1549" s="1097">
        <v>271398</v>
      </c>
      <c r="U1549" s="1097">
        <v>434236</v>
      </c>
    </row>
    <row r="1550" spans="1:21" ht="18.75">
      <c r="A1550" s="1092">
        <v>10</v>
      </c>
      <c r="B1550" s="1093" t="s">
        <v>610</v>
      </c>
      <c r="C1550" s="1094" t="s">
        <v>618</v>
      </c>
      <c r="D1550" s="1094" t="s">
        <v>697</v>
      </c>
      <c r="E1550" s="1095" t="s">
        <v>622</v>
      </c>
      <c r="F1550">
        <v>1</v>
      </c>
      <c r="G1550" s="1096" t="s">
        <v>240</v>
      </c>
      <c r="H1550" s="1097">
        <v>78113</v>
      </c>
      <c r="I1550" s="1097">
        <v>136697</v>
      </c>
      <c r="J1550" s="1097">
        <v>102970</v>
      </c>
      <c r="K1550" s="1097">
        <v>180198</v>
      </c>
      <c r="L1550" s="1097">
        <v>123463</v>
      </c>
      <c r="M1550" s="1097">
        <v>216061</v>
      </c>
      <c r="N1550" s="1097">
        <v>148814</v>
      </c>
      <c r="O1550" s="1097">
        <v>260424</v>
      </c>
      <c r="P1550" s="1097">
        <v>175503</v>
      </c>
      <c r="Q1550" s="1097">
        <v>307130</v>
      </c>
      <c r="R1550" s="1097">
        <v>191870</v>
      </c>
      <c r="S1550" s="1097">
        <v>335772</v>
      </c>
      <c r="T1550" s="1097">
        <v>206487</v>
      </c>
      <c r="U1550" s="1097">
        <v>361352</v>
      </c>
    </row>
    <row r="1551" spans="1:21" ht="18.75">
      <c r="A1551" s="1092">
        <v>10</v>
      </c>
      <c r="B1551" s="1093" t="s">
        <v>610</v>
      </c>
      <c r="C1551" s="1094" t="s">
        <v>618</v>
      </c>
      <c r="D1551" s="1094" t="s">
        <v>697</v>
      </c>
      <c r="E1551" s="1095" t="s">
        <v>622</v>
      </c>
      <c r="F1551">
        <v>2</v>
      </c>
      <c r="G1551" s="1096" t="s">
        <v>31</v>
      </c>
      <c r="H1551" s="1097">
        <v>74142</v>
      </c>
      <c r="I1551" s="1097">
        <v>129748</v>
      </c>
      <c r="J1551" s="1097">
        <v>98000</v>
      </c>
      <c r="K1551" s="1097">
        <v>171499</v>
      </c>
      <c r="L1551" s="1097">
        <v>117834</v>
      </c>
      <c r="M1551" s="1097">
        <v>206210</v>
      </c>
      <c r="N1551" s="1097">
        <v>142829</v>
      </c>
      <c r="O1551" s="1097">
        <v>249950</v>
      </c>
      <c r="P1551" s="1097">
        <v>170067</v>
      </c>
      <c r="Q1551" s="1097">
        <v>297618</v>
      </c>
      <c r="R1551" s="1097">
        <v>187606</v>
      </c>
      <c r="S1551" s="1097">
        <v>328310</v>
      </c>
      <c r="T1551" s="1097">
        <v>204086</v>
      </c>
      <c r="U1551" s="1097">
        <v>357151</v>
      </c>
    </row>
    <row r="1552" spans="1:21" ht="18.75">
      <c r="A1552" s="1092">
        <v>10</v>
      </c>
      <c r="B1552" s="1093" t="s">
        <v>610</v>
      </c>
      <c r="C1552" s="1094" t="s">
        <v>618</v>
      </c>
      <c r="D1552" s="1094" t="s">
        <v>697</v>
      </c>
      <c r="E1552" s="1095" t="s">
        <v>622</v>
      </c>
      <c r="F1552">
        <v>3</v>
      </c>
      <c r="G1552" s="1096" t="s">
        <v>58</v>
      </c>
      <c r="H1552" s="1097">
        <v>60432</v>
      </c>
      <c r="I1552" s="1097">
        <v>105756</v>
      </c>
      <c r="J1552" s="1097">
        <v>83423</v>
      </c>
      <c r="K1552" s="1097">
        <v>145990</v>
      </c>
      <c r="L1552" s="1097">
        <v>105734</v>
      </c>
      <c r="M1552" s="1097">
        <v>185035</v>
      </c>
      <c r="N1552" s="1097">
        <v>137938</v>
      </c>
      <c r="O1552" s="1097">
        <v>241391</v>
      </c>
      <c r="P1552" s="1097">
        <v>171924</v>
      </c>
      <c r="Q1552" s="1097">
        <v>300868</v>
      </c>
      <c r="R1552" s="1097">
        <v>193469</v>
      </c>
      <c r="S1552" s="1097">
        <v>338571</v>
      </c>
      <c r="T1552" s="1097">
        <v>214694</v>
      </c>
      <c r="U1552" s="1097">
        <v>375714</v>
      </c>
    </row>
    <row r="1553" spans="1:21" ht="18.75">
      <c r="A1553" s="1092">
        <v>10</v>
      </c>
      <c r="B1553" s="1093" t="s">
        <v>610</v>
      </c>
      <c r="C1553" s="1094" t="s">
        <v>618</v>
      </c>
      <c r="D1553" s="1094" t="s">
        <v>697</v>
      </c>
      <c r="E1553" s="1095" t="s">
        <v>622</v>
      </c>
      <c r="F1553">
        <v>4</v>
      </c>
      <c r="G1553" s="1096" t="s">
        <v>33</v>
      </c>
      <c r="H1553" s="1097">
        <v>70292</v>
      </c>
      <c r="I1553" s="1097">
        <v>112467</v>
      </c>
      <c r="J1553" s="1097">
        <v>98409</v>
      </c>
      <c r="K1553" s="1097">
        <v>157454</v>
      </c>
      <c r="L1553" s="1097">
        <v>126526</v>
      </c>
      <c r="M1553" s="1097">
        <v>202441</v>
      </c>
      <c r="N1553" s="1097">
        <v>168701</v>
      </c>
      <c r="O1553" s="1097">
        <v>269921</v>
      </c>
      <c r="P1553" s="1097">
        <v>210876</v>
      </c>
      <c r="Q1553" s="1097">
        <v>337401</v>
      </c>
      <c r="R1553" s="1097">
        <v>238993</v>
      </c>
      <c r="S1553" s="1097">
        <v>382388</v>
      </c>
      <c r="T1553" s="1097">
        <v>267109</v>
      </c>
      <c r="U1553" s="1097">
        <v>427375</v>
      </c>
    </row>
    <row r="1554" spans="1:21" ht="18.75">
      <c r="A1554" s="1092">
        <v>10</v>
      </c>
      <c r="B1554" s="1093" t="s">
        <v>610</v>
      </c>
      <c r="C1554" s="1094" t="s">
        <v>623</v>
      </c>
      <c r="D1554" s="1094" t="s">
        <v>698</v>
      </c>
      <c r="E1554" s="1095" t="s">
        <v>624</v>
      </c>
      <c r="F1554">
        <v>1</v>
      </c>
      <c r="G1554" s="1096" t="s">
        <v>240</v>
      </c>
      <c r="H1554" s="1097">
        <v>86258</v>
      </c>
      <c r="I1554" s="1097">
        <v>150951</v>
      </c>
      <c r="J1554" s="1097">
        <v>113560</v>
      </c>
      <c r="K1554" s="1097">
        <v>198730</v>
      </c>
      <c r="L1554" s="1097">
        <v>135927</v>
      </c>
      <c r="M1554" s="1097">
        <v>237873</v>
      </c>
      <c r="N1554" s="1097">
        <v>163435</v>
      </c>
      <c r="O1554" s="1097">
        <v>286011</v>
      </c>
      <c r="P1554" s="1097">
        <v>192664</v>
      </c>
      <c r="Q1554" s="1097">
        <v>337162</v>
      </c>
      <c r="R1554" s="1097">
        <v>210612</v>
      </c>
      <c r="S1554" s="1097">
        <v>368571</v>
      </c>
      <c r="T1554" s="1097">
        <v>226629</v>
      </c>
      <c r="U1554" s="1097">
        <v>396602</v>
      </c>
    </row>
    <row r="1555" spans="1:21" ht="18.75">
      <c r="A1555" s="1092">
        <v>10</v>
      </c>
      <c r="B1555" s="1093" t="s">
        <v>610</v>
      </c>
      <c r="C1555" s="1094" t="s">
        <v>623</v>
      </c>
      <c r="D1555" s="1094" t="s">
        <v>698</v>
      </c>
      <c r="E1555" s="1095" t="s">
        <v>624</v>
      </c>
      <c r="F1555">
        <v>2</v>
      </c>
      <c r="G1555" s="1096" t="s">
        <v>31</v>
      </c>
      <c r="H1555" s="1097">
        <v>82069</v>
      </c>
      <c r="I1555" s="1097">
        <v>143622</v>
      </c>
      <c r="J1555" s="1097">
        <v>108318</v>
      </c>
      <c r="K1555" s="1097">
        <v>189557</v>
      </c>
      <c r="L1555" s="1097">
        <v>129991</v>
      </c>
      <c r="M1555" s="1097">
        <v>227484</v>
      </c>
      <c r="N1555" s="1097">
        <v>157123</v>
      </c>
      <c r="O1555" s="1097">
        <v>274965</v>
      </c>
      <c r="P1555" s="1097">
        <v>186931</v>
      </c>
      <c r="Q1555" s="1097">
        <v>327130</v>
      </c>
      <c r="R1555" s="1097">
        <v>206115</v>
      </c>
      <c r="S1555" s="1097">
        <v>360701</v>
      </c>
      <c r="T1555" s="1097">
        <v>224098</v>
      </c>
      <c r="U1555" s="1097">
        <v>392171</v>
      </c>
    </row>
    <row r="1556" spans="1:21" ht="18.75">
      <c r="A1556" s="1092">
        <v>10</v>
      </c>
      <c r="B1556" s="1093" t="s">
        <v>610</v>
      </c>
      <c r="C1556" s="1094" t="s">
        <v>623</v>
      </c>
      <c r="D1556" s="1094" t="s">
        <v>698</v>
      </c>
      <c r="E1556" s="1095" t="s">
        <v>624</v>
      </c>
      <c r="F1556">
        <v>3</v>
      </c>
      <c r="G1556" s="1096" t="s">
        <v>58</v>
      </c>
      <c r="H1556" s="1097">
        <v>67205</v>
      </c>
      <c r="I1556" s="1097">
        <v>117609</v>
      </c>
      <c r="J1556" s="1097">
        <v>92841</v>
      </c>
      <c r="K1556" s="1097">
        <v>162471</v>
      </c>
      <c r="L1556" s="1097">
        <v>117760</v>
      </c>
      <c r="M1556" s="1097">
        <v>206079</v>
      </c>
      <c r="N1556" s="1097">
        <v>153805</v>
      </c>
      <c r="O1556" s="1097">
        <v>269159</v>
      </c>
      <c r="P1556" s="1097">
        <v>191731</v>
      </c>
      <c r="Q1556" s="1097">
        <v>335529</v>
      </c>
      <c r="R1556" s="1097">
        <v>215841</v>
      </c>
      <c r="S1556" s="1097">
        <v>377723</v>
      </c>
      <c r="T1556" s="1097">
        <v>239614</v>
      </c>
      <c r="U1556" s="1097">
        <v>419324</v>
      </c>
    </row>
    <row r="1557" spans="1:21" ht="18.75">
      <c r="A1557" s="1092">
        <v>10</v>
      </c>
      <c r="B1557" s="1093" t="s">
        <v>610</v>
      </c>
      <c r="C1557" s="1094" t="s">
        <v>623</v>
      </c>
      <c r="D1557" s="1094" t="s">
        <v>698</v>
      </c>
      <c r="E1557" s="1095" t="s">
        <v>624</v>
      </c>
      <c r="F1557">
        <v>4</v>
      </c>
      <c r="G1557" s="1096" t="s">
        <v>33</v>
      </c>
      <c r="H1557" s="1097">
        <v>77371</v>
      </c>
      <c r="I1557" s="1097">
        <v>123794</v>
      </c>
      <c r="J1557" s="1097">
        <v>108320</v>
      </c>
      <c r="K1557" s="1097">
        <v>173312</v>
      </c>
      <c r="L1557" s="1097">
        <v>139268</v>
      </c>
      <c r="M1557" s="1097">
        <v>222829</v>
      </c>
      <c r="N1557" s="1097">
        <v>185691</v>
      </c>
      <c r="O1557" s="1097">
        <v>297106</v>
      </c>
      <c r="P1557" s="1097">
        <v>232114</v>
      </c>
      <c r="Q1557" s="1097">
        <v>371382</v>
      </c>
      <c r="R1557" s="1097">
        <v>263063</v>
      </c>
      <c r="S1557" s="1097">
        <v>420900</v>
      </c>
      <c r="T1557" s="1097">
        <v>294011</v>
      </c>
      <c r="U1557" s="1097">
        <v>470418</v>
      </c>
    </row>
    <row r="1558" spans="1:21" ht="18.75">
      <c r="A1558" s="1092">
        <v>10</v>
      </c>
      <c r="B1558" s="1093" t="s">
        <v>610</v>
      </c>
      <c r="C1558" s="1094" t="s">
        <v>623</v>
      </c>
      <c r="D1558" s="1094" t="s">
        <v>698</v>
      </c>
      <c r="E1558" s="1095" t="s">
        <v>625</v>
      </c>
      <c r="F1558">
        <v>1</v>
      </c>
      <c r="G1558" s="1096" t="s">
        <v>240</v>
      </c>
      <c r="H1558" s="1097">
        <v>83627</v>
      </c>
      <c r="I1558" s="1097">
        <v>146347</v>
      </c>
      <c r="J1558" s="1097">
        <v>110020</v>
      </c>
      <c r="K1558" s="1097">
        <v>192536</v>
      </c>
      <c r="L1558" s="1097">
        <v>131568</v>
      </c>
      <c r="M1558" s="1097">
        <v>230244</v>
      </c>
      <c r="N1558" s="1097">
        <v>157983</v>
      </c>
      <c r="O1558" s="1097">
        <v>276471</v>
      </c>
      <c r="P1558" s="1097">
        <v>186194</v>
      </c>
      <c r="Q1558" s="1097">
        <v>325839</v>
      </c>
      <c r="R1558" s="1097">
        <v>203529</v>
      </c>
      <c r="S1558" s="1097">
        <v>356176</v>
      </c>
      <c r="T1558" s="1097">
        <v>218994</v>
      </c>
      <c r="U1558" s="1097">
        <v>383239</v>
      </c>
    </row>
    <row r="1559" spans="1:21" ht="18.75">
      <c r="A1559" s="1092">
        <v>10</v>
      </c>
      <c r="B1559" s="1093" t="s">
        <v>610</v>
      </c>
      <c r="C1559" s="1094" t="s">
        <v>623</v>
      </c>
      <c r="D1559" s="1094" t="s">
        <v>698</v>
      </c>
      <c r="E1559" s="1095" t="s">
        <v>625</v>
      </c>
      <c r="F1559">
        <v>2</v>
      </c>
      <c r="G1559" s="1096" t="s">
        <v>31</v>
      </c>
      <c r="H1559" s="1097">
        <v>79669</v>
      </c>
      <c r="I1559" s="1097">
        <v>139421</v>
      </c>
      <c r="J1559" s="1097">
        <v>105067</v>
      </c>
      <c r="K1559" s="1097">
        <v>183867</v>
      </c>
      <c r="L1559" s="1097">
        <v>125958</v>
      </c>
      <c r="M1559" s="1097">
        <v>220427</v>
      </c>
      <c r="N1559" s="1097">
        <v>152019</v>
      </c>
      <c r="O1559" s="1097">
        <v>266033</v>
      </c>
      <c r="P1559" s="1097">
        <v>180777</v>
      </c>
      <c r="Q1559" s="1097">
        <v>316359</v>
      </c>
      <c r="R1559" s="1097">
        <v>199279</v>
      </c>
      <c r="S1559" s="1097">
        <v>348739</v>
      </c>
      <c r="T1559" s="1097">
        <v>216601</v>
      </c>
      <c r="U1559" s="1097">
        <v>379052</v>
      </c>
    </row>
    <row r="1560" spans="1:21" ht="18.75">
      <c r="A1560" s="1092">
        <v>10</v>
      </c>
      <c r="B1560" s="1093" t="s">
        <v>610</v>
      </c>
      <c r="C1560" s="1094" t="s">
        <v>623</v>
      </c>
      <c r="D1560" s="1094" t="s">
        <v>698</v>
      </c>
      <c r="E1560" s="1095" t="s">
        <v>625</v>
      </c>
      <c r="F1560">
        <v>3</v>
      </c>
      <c r="G1560" s="1096" t="s">
        <v>58</v>
      </c>
      <c r="H1560" s="1097">
        <v>65401</v>
      </c>
      <c r="I1560" s="1097">
        <v>114452</v>
      </c>
      <c r="J1560" s="1097">
        <v>90384</v>
      </c>
      <c r="K1560" s="1097">
        <v>158172</v>
      </c>
      <c r="L1560" s="1097">
        <v>114690</v>
      </c>
      <c r="M1560" s="1097">
        <v>200707</v>
      </c>
      <c r="N1560" s="1097">
        <v>149889</v>
      </c>
      <c r="O1560" s="1097">
        <v>262305</v>
      </c>
      <c r="P1560" s="1097">
        <v>186865</v>
      </c>
      <c r="Q1560" s="1097">
        <v>327013</v>
      </c>
      <c r="R1560" s="1097">
        <v>210406</v>
      </c>
      <c r="S1560" s="1097">
        <v>368211</v>
      </c>
      <c r="T1560" s="1097">
        <v>233628</v>
      </c>
      <c r="U1560" s="1097">
        <v>408850</v>
      </c>
    </row>
    <row r="1561" spans="1:21" ht="18.75">
      <c r="A1561" s="1092">
        <v>10</v>
      </c>
      <c r="B1561" s="1093" t="s">
        <v>610</v>
      </c>
      <c r="C1561" s="1094" t="s">
        <v>623</v>
      </c>
      <c r="D1561" s="1094" t="s">
        <v>698</v>
      </c>
      <c r="E1561" s="1095" t="s">
        <v>625</v>
      </c>
      <c r="F1561">
        <v>4</v>
      </c>
      <c r="G1561" s="1096" t="s">
        <v>33</v>
      </c>
      <c r="H1561" s="1097">
        <v>74881</v>
      </c>
      <c r="I1561" s="1097">
        <v>119810</v>
      </c>
      <c r="J1561" s="1097">
        <v>104834</v>
      </c>
      <c r="K1561" s="1097">
        <v>167734</v>
      </c>
      <c r="L1561" s="1097">
        <v>134786</v>
      </c>
      <c r="M1561" s="1097">
        <v>215658</v>
      </c>
      <c r="N1561" s="1097">
        <v>179715</v>
      </c>
      <c r="O1561" s="1097">
        <v>287544</v>
      </c>
      <c r="P1561" s="1097">
        <v>224644</v>
      </c>
      <c r="Q1561" s="1097">
        <v>359430</v>
      </c>
      <c r="R1561" s="1097">
        <v>254596</v>
      </c>
      <c r="S1561" s="1097">
        <v>407354</v>
      </c>
      <c r="T1561" s="1097">
        <v>284549</v>
      </c>
      <c r="U1561" s="1097">
        <v>455278</v>
      </c>
    </row>
    <row r="1562" spans="1:21" ht="18.75">
      <c r="A1562" s="1092">
        <v>10</v>
      </c>
      <c r="B1562" s="1093" t="s">
        <v>610</v>
      </c>
      <c r="C1562" s="1094" t="s">
        <v>623</v>
      </c>
      <c r="D1562" s="1094" t="s">
        <v>698</v>
      </c>
      <c r="E1562" s="1095" t="s">
        <v>626</v>
      </c>
      <c r="F1562">
        <v>1</v>
      </c>
      <c r="G1562" s="1096" t="s">
        <v>240</v>
      </c>
      <c r="H1562" s="1097">
        <v>85428</v>
      </c>
      <c r="I1562" s="1097">
        <v>149498</v>
      </c>
      <c r="J1562" s="1097">
        <v>112469</v>
      </c>
      <c r="K1562" s="1097">
        <v>196820</v>
      </c>
      <c r="L1562" s="1097">
        <v>134623</v>
      </c>
      <c r="M1562" s="1097">
        <v>235590</v>
      </c>
      <c r="N1562" s="1097">
        <v>161871</v>
      </c>
      <c r="O1562" s="1097">
        <v>283274</v>
      </c>
      <c r="P1562" s="1097">
        <v>190821</v>
      </c>
      <c r="Q1562" s="1097">
        <v>333936</v>
      </c>
      <c r="R1562" s="1097">
        <v>208597</v>
      </c>
      <c r="S1562" s="1097">
        <v>365045</v>
      </c>
      <c r="T1562" s="1097">
        <v>224462</v>
      </c>
      <c r="U1562" s="1097">
        <v>392808</v>
      </c>
    </row>
    <row r="1563" spans="1:21" ht="18.75">
      <c r="A1563" s="1092">
        <v>10</v>
      </c>
      <c r="B1563" s="1093" t="s">
        <v>610</v>
      </c>
      <c r="C1563" s="1094" t="s">
        <v>623</v>
      </c>
      <c r="D1563" s="1094" t="s">
        <v>698</v>
      </c>
      <c r="E1563" s="1095" t="s">
        <v>626</v>
      </c>
      <c r="F1563">
        <v>2</v>
      </c>
      <c r="G1563" s="1096" t="s">
        <v>31</v>
      </c>
      <c r="H1563" s="1097">
        <v>81278</v>
      </c>
      <c r="I1563" s="1097">
        <v>142236</v>
      </c>
      <c r="J1563" s="1097">
        <v>107275</v>
      </c>
      <c r="K1563" s="1097">
        <v>187730</v>
      </c>
      <c r="L1563" s="1097">
        <v>128741</v>
      </c>
      <c r="M1563" s="1097">
        <v>225297</v>
      </c>
      <c r="N1563" s="1097">
        <v>155616</v>
      </c>
      <c r="O1563" s="1097">
        <v>272329</v>
      </c>
      <c r="P1563" s="1097">
        <v>185140</v>
      </c>
      <c r="Q1563" s="1097">
        <v>323996</v>
      </c>
      <c r="R1563" s="1097">
        <v>204141</v>
      </c>
      <c r="S1563" s="1097">
        <v>357247</v>
      </c>
      <c r="T1563" s="1097">
        <v>221953</v>
      </c>
      <c r="U1563" s="1097">
        <v>388418</v>
      </c>
    </row>
    <row r="1564" spans="1:21" ht="18.75">
      <c r="A1564" s="1092">
        <v>10</v>
      </c>
      <c r="B1564" s="1093" t="s">
        <v>610</v>
      </c>
      <c r="C1564" s="1094" t="s">
        <v>623</v>
      </c>
      <c r="D1564" s="1094" t="s">
        <v>698</v>
      </c>
      <c r="E1564" s="1095" t="s">
        <v>626</v>
      </c>
      <c r="F1564">
        <v>3</v>
      </c>
      <c r="G1564" s="1096" t="s">
        <v>58</v>
      </c>
      <c r="H1564" s="1097">
        <v>66554</v>
      </c>
      <c r="I1564" s="1097">
        <v>116469</v>
      </c>
      <c r="J1564" s="1097">
        <v>91940</v>
      </c>
      <c r="K1564" s="1097">
        <v>160895</v>
      </c>
      <c r="L1564" s="1097">
        <v>116617</v>
      </c>
      <c r="M1564" s="1097">
        <v>204079</v>
      </c>
      <c r="N1564" s="1097">
        <v>152310</v>
      </c>
      <c r="O1564" s="1097">
        <v>266543</v>
      </c>
      <c r="P1564" s="1097">
        <v>189868</v>
      </c>
      <c r="Q1564" s="1097">
        <v>332269</v>
      </c>
      <c r="R1564" s="1097">
        <v>213743</v>
      </c>
      <c r="S1564" s="1097">
        <v>374050</v>
      </c>
      <c r="T1564" s="1097">
        <v>237283</v>
      </c>
      <c r="U1564" s="1097">
        <v>415246</v>
      </c>
    </row>
    <row r="1565" spans="1:21" ht="18.75">
      <c r="A1565" s="1092">
        <v>10</v>
      </c>
      <c r="B1565" s="1093" t="s">
        <v>610</v>
      </c>
      <c r="C1565" s="1094" t="s">
        <v>623</v>
      </c>
      <c r="D1565" s="1094" t="s">
        <v>698</v>
      </c>
      <c r="E1565" s="1095" t="s">
        <v>626</v>
      </c>
      <c r="F1565">
        <v>4</v>
      </c>
      <c r="G1565" s="1096" t="s">
        <v>33</v>
      </c>
      <c r="H1565" s="1097">
        <v>76629</v>
      </c>
      <c r="I1565" s="1097">
        <v>122607</v>
      </c>
      <c r="J1565" s="1097">
        <v>107281</v>
      </c>
      <c r="K1565" s="1097">
        <v>171649</v>
      </c>
      <c r="L1565" s="1097">
        <v>137932</v>
      </c>
      <c r="M1565" s="1097">
        <v>220692</v>
      </c>
      <c r="N1565" s="1097">
        <v>183910</v>
      </c>
      <c r="O1565" s="1097">
        <v>294256</v>
      </c>
      <c r="P1565" s="1097">
        <v>229887</v>
      </c>
      <c r="Q1565" s="1097">
        <v>367820</v>
      </c>
      <c r="R1565" s="1097">
        <v>260539</v>
      </c>
      <c r="S1565" s="1097">
        <v>416862</v>
      </c>
      <c r="T1565" s="1097">
        <v>291191</v>
      </c>
      <c r="U1565" s="1097">
        <v>465905</v>
      </c>
    </row>
    <row r="1566" spans="1:21" ht="18.75">
      <c r="A1566" s="1092">
        <v>10</v>
      </c>
      <c r="B1566" s="1093" t="s">
        <v>610</v>
      </c>
      <c r="C1566" s="1094" t="s">
        <v>623</v>
      </c>
      <c r="D1566" s="1094" t="s">
        <v>698</v>
      </c>
      <c r="E1566" s="1095" t="s">
        <v>627</v>
      </c>
      <c r="F1566">
        <v>1</v>
      </c>
      <c r="G1566" s="1096" t="s">
        <v>240</v>
      </c>
      <c r="H1566" s="1097">
        <v>85067</v>
      </c>
      <c r="I1566" s="1097">
        <v>148868</v>
      </c>
      <c r="J1566" s="1097">
        <v>111979</v>
      </c>
      <c r="K1566" s="1097">
        <v>195963</v>
      </c>
      <c r="L1566" s="1097">
        <v>134012</v>
      </c>
      <c r="M1566" s="1097">
        <v>234521</v>
      </c>
      <c r="N1566" s="1097">
        <v>161093</v>
      </c>
      <c r="O1566" s="1097">
        <v>281913</v>
      </c>
      <c r="P1566" s="1097">
        <v>189895</v>
      </c>
      <c r="Q1566" s="1097">
        <v>332317</v>
      </c>
      <c r="R1566" s="1097">
        <v>207583</v>
      </c>
      <c r="S1566" s="1097">
        <v>363271</v>
      </c>
      <c r="T1566" s="1097">
        <v>223368</v>
      </c>
      <c r="U1566" s="1097">
        <v>390894</v>
      </c>
    </row>
    <row r="1567" spans="1:21" ht="18.75">
      <c r="A1567" s="1092">
        <v>10</v>
      </c>
      <c r="B1567" s="1093" t="s">
        <v>610</v>
      </c>
      <c r="C1567" s="1094" t="s">
        <v>623</v>
      </c>
      <c r="D1567" s="1094" t="s">
        <v>698</v>
      </c>
      <c r="E1567" s="1095" t="s">
        <v>627</v>
      </c>
      <c r="F1567">
        <v>2</v>
      </c>
      <c r="G1567" s="1096" t="s">
        <v>31</v>
      </c>
      <c r="H1567" s="1097">
        <v>80956</v>
      </c>
      <c r="I1567" s="1097">
        <v>141673</v>
      </c>
      <c r="J1567" s="1097">
        <v>106833</v>
      </c>
      <c r="K1567" s="1097">
        <v>186958</v>
      </c>
      <c r="L1567" s="1097">
        <v>128184</v>
      </c>
      <c r="M1567" s="1097">
        <v>224323</v>
      </c>
      <c r="N1567" s="1097">
        <v>154897</v>
      </c>
      <c r="O1567" s="1097">
        <v>271069</v>
      </c>
      <c r="P1567" s="1097">
        <v>184268</v>
      </c>
      <c r="Q1567" s="1097">
        <v>322469</v>
      </c>
      <c r="R1567" s="1097">
        <v>203169</v>
      </c>
      <c r="S1567" s="1097">
        <v>355545</v>
      </c>
      <c r="T1567" s="1097">
        <v>220883</v>
      </c>
      <c r="U1567" s="1097">
        <v>386545</v>
      </c>
    </row>
    <row r="1568" spans="1:21" ht="18.75">
      <c r="A1568" s="1092">
        <v>10</v>
      </c>
      <c r="B1568" s="1093" t="s">
        <v>610</v>
      </c>
      <c r="C1568" s="1094" t="s">
        <v>623</v>
      </c>
      <c r="D1568" s="1094" t="s">
        <v>698</v>
      </c>
      <c r="E1568" s="1095" t="s">
        <v>627</v>
      </c>
      <c r="F1568">
        <v>3</v>
      </c>
      <c r="G1568" s="1096" t="s">
        <v>58</v>
      </c>
      <c r="H1568" s="1097">
        <v>66323</v>
      </c>
      <c r="I1568" s="1097">
        <v>116066</v>
      </c>
      <c r="J1568" s="1097">
        <v>91629</v>
      </c>
      <c r="K1568" s="1097">
        <v>160351</v>
      </c>
      <c r="L1568" s="1097">
        <v>116231</v>
      </c>
      <c r="M1568" s="1097">
        <v>203405</v>
      </c>
      <c r="N1568" s="1097">
        <v>151826</v>
      </c>
      <c r="O1568" s="1097">
        <v>265696</v>
      </c>
      <c r="P1568" s="1097">
        <v>189267</v>
      </c>
      <c r="Q1568" s="1097">
        <v>331218</v>
      </c>
      <c r="R1568" s="1097">
        <v>213076</v>
      </c>
      <c r="S1568" s="1097">
        <v>372883</v>
      </c>
      <c r="T1568" s="1097">
        <v>236552</v>
      </c>
      <c r="U1568" s="1097">
        <v>413967</v>
      </c>
    </row>
    <row r="1569" spans="1:21" ht="18.75">
      <c r="A1569" s="1092">
        <v>10</v>
      </c>
      <c r="B1569" s="1093" t="s">
        <v>610</v>
      </c>
      <c r="C1569" s="1094" t="s">
        <v>623</v>
      </c>
      <c r="D1569" s="1094" t="s">
        <v>698</v>
      </c>
      <c r="E1569" s="1095" t="s">
        <v>627</v>
      </c>
      <c r="F1569">
        <v>4</v>
      </c>
      <c r="G1569" s="1096" t="s">
        <v>33</v>
      </c>
      <c r="H1569" s="1097">
        <v>76280</v>
      </c>
      <c r="I1569" s="1097">
        <v>122047</v>
      </c>
      <c r="J1569" s="1097">
        <v>106791</v>
      </c>
      <c r="K1569" s="1097">
        <v>170866</v>
      </c>
      <c r="L1569" s="1097">
        <v>137303</v>
      </c>
      <c r="M1569" s="1097">
        <v>219685</v>
      </c>
      <c r="N1569" s="1097">
        <v>183071</v>
      </c>
      <c r="O1569" s="1097">
        <v>292913</v>
      </c>
      <c r="P1569" s="1097">
        <v>228839</v>
      </c>
      <c r="Q1569" s="1097">
        <v>366142</v>
      </c>
      <c r="R1569" s="1097">
        <v>259350</v>
      </c>
      <c r="S1569" s="1097">
        <v>414961</v>
      </c>
      <c r="T1569" s="1097">
        <v>289862</v>
      </c>
      <c r="U1569" s="1097">
        <v>463780</v>
      </c>
    </row>
    <row r="1570" spans="1:21" ht="18.75">
      <c r="A1570" s="1092">
        <v>10</v>
      </c>
      <c r="B1570" s="1093" t="s">
        <v>610</v>
      </c>
      <c r="C1570" s="1094" t="s">
        <v>628</v>
      </c>
      <c r="D1570" s="1094" t="s">
        <v>699</v>
      </c>
      <c r="E1570" s="1095" t="s">
        <v>629</v>
      </c>
      <c r="F1570">
        <v>1</v>
      </c>
      <c r="G1570" s="1096" t="s">
        <v>240</v>
      </c>
      <c r="H1570" s="1097">
        <v>88558</v>
      </c>
      <c r="I1570" s="1097">
        <v>154977</v>
      </c>
      <c r="J1570" s="1097">
        <v>116763</v>
      </c>
      <c r="K1570" s="1097">
        <v>204336</v>
      </c>
      <c r="L1570" s="1097">
        <v>140039</v>
      </c>
      <c r="M1570" s="1097">
        <v>245069</v>
      </c>
      <c r="N1570" s="1097">
        <v>168858</v>
      </c>
      <c r="O1570" s="1097">
        <v>295502</v>
      </c>
      <c r="P1570" s="1097">
        <v>199156</v>
      </c>
      <c r="Q1570" s="1097">
        <v>348523</v>
      </c>
      <c r="R1570" s="1097">
        <v>217732</v>
      </c>
      <c r="S1570" s="1097">
        <v>381030</v>
      </c>
      <c r="T1570" s="1097">
        <v>234323</v>
      </c>
      <c r="U1570" s="1097">
        <v>410066</v>
      </c>
    </row>
    <row r="1571" spans="1:21" ht="18.75">
      <c r="A1571" s="1092">
        <v>10</v>
      </c>
      <c r="B1571" s="1093" t="s">
        <v>610</v>
      </c>
      <c r="C1571" s="1094" t="s">
        <v>628</v>
      </c>
      <c r="D1571" s="1094" t="s">
        <v>699</v>
      </c>
      <c r="E1571" s="1095" t="s">
        <v>629</v>
      </c>
      <c r="F1571">
        <v>2</v>
      </c>
      <c r="G1571" s="1096" t="s">
        <v>31</v>
      </c>
      <c r="H1571" s="1097">
        <v>84024</v>
      </c>
      <c r="I1571" s="1097">
        <v>147042</v>
      </c>
      <c r="J1571" s="1097">
        <v>111088</v>
      </c>
      <c r="K1571" s="1097">
        <v>194405</v>
      </c>
      <c r="L1571" s="1097">
        <v>133613</v>
      </c>
      <c r="M1571" s="1097">
        <v>233822</v>
      </c>
      <c r="N1571" s="1097">
        <v>162025</v>
      </c>
      <c r="O1571" s="1097">
        <v>283543</v>
      </c>
      <c r="P1571" s="1097">
        <v>192950</v>
      </c>
      <c r="Q1571" s="1097">
        <v>337662</v>
      </c>
      <c r="R1571" s="1097">
        <v>212863</v>
      </c>
      <c r="S1571" s="1097">
        <v>372510</v>
      </c>
      <c r="T1571" s="1097">
        <v>231583</v>
      </c>
      <c r="U1571" s="1097">
        <v>405269</v>
      </c>
    </row>
    <row r="1572" spans="1:21" ht="18.75">
      <c r="A1572" s="1092">
        <v>10</v>
      </c>
      <c r="B1572" s="1093" t="s">
        <v>610</v>
      </c>
      <c r="C1572" s="1094" t="s">
        <v>628</v>
      </c>
      <c r="D1572" s="1094" t="s">
        <v>699</v>
      </c>
      <c r="E1572" s="1095" t="s">
        <v>629</v>
      </c>
      <c r="F1572">
        <v>3</v>
      </c>
      <c r="G1572" s="1096" t="s">
        <v>58</v>
      </c>
      <c r="H1572" s="1097">
        <v>68437</v>
      </c>
      <c r="I1572" s="1097">
        <v>119765</v>
      </c>
      <c r="J1572" s="1097">
        <v>94463</v>
      </c>
      <c r="K1572" s="1097">
        <v>165310</v>
      </c>
      <c r="L1572" s="1097">
        <v>119712</v>
      </c>
      <c r="M1572" s="1097">
        <v>209497</v>
      </c>
      <c r="N1572" s="1097">
        <v>156144</v>
      </c>
      <c r="O1572" s="1097">
        <v>273252</v>
      </c>
      <c r="P1572" s="1097">
        <v>194612</v>
      </c>
      <c r="Q1572" s="1097">
        <v>340570</v>
      </c>
      <c r="R1572" s="1097">
        <v>218986</v>
      </c>
      <c r="S1572" s="1097">
        <v>383225</v>
      </c>
      <c r="T1572" s="1097">
        <v>242994</v>
      </c>
      <c r="U1572" s="1097">
        <v>425240</v>
      </c>
    </row>
    <row r="1573" spans="1:21" ht="18.75">
      <c r="A1573" s="1092">
        <v>10</v>
      </c>
      <c r="B1573" s="1093" t="s">
        <v>610</v>
      </c>
      <c r="C1573" s="1094" t="s">
        <v>628</v>
      </c>
      <c r="D1573" s="1094" t="s">
        <v>699</v>
      </c>
      <c r="E1573" s="1095" t="s">
        <v>629</v>
      </c>
      <c r="F1573">
        <v>4</v>
      </c>
      <c r="G1573" s="1096" t="s">
        <v>33</v>
      </c>
      <c r="H1573" s="1097">
        <v>79732</v>
      </c>
      <c r="I1573" s="1097">
        <v>127571</v>
      </c>
      <c r="J1573" s="1097">
        <v>111625</v>
      </c>
      <c r="K1573" s="1097">
        <v>178600</v>
      </c>
      <c r="L1573" s="1097">
        <v>143518</v>
      </c>
      <c r="M1573" s="1097">
        <v>229628</v>
      </c>
      <c r="N1573" s="1097">
        <v>191357</v>
      </c>
      <c r="O1573" s="1097">
        <v>306171</v>
      </c>
      <c r="P1573" s="1097">
        <v>239196</v>
      </c>
      <c r="Q1573" s="1097">
        <v>382714</v>
      </c>
      <c r="R1573" s="1097">
        <v>271089</v>
      </c>
      <c r="S1573" s="1097">
        <v>433743</v>
      </c>
      <c r="T1573" s="1097">
        <v>302982</v>
      </c>
      <c r="U1573" s="1097">
        <v>484771</v>
      </c>
    </row>
    <row r="1574" spans="1:21" ht="18.75">
      <c r="A1574" s="1092">
        <v>10</v>
      </c>
      <c r="B1574" s="1093" t="s">
        <v>610</v>
      </c>
      <c r="C1574" s="1094" t="s">
        <v>628</v>
      </c>
      <c r="D1574" s="1094" t="s">
        <v>699</v>
      </c>
      <c r="E1574" s="1095" t="s">
        <v>630</v>
      </c>
      <c r="F1574">
        <v>1</v>
      </c>
      <c r="G1574" s="1096" t="s">
        <v>240</v>
      </c>
      <c r="H1574" s="1097">
        <v>89218</v>
      </c>
      <c r="I1574" s="1097">
        <v>156132</v>
      </c>
      <c r="J1574" s="1097">
        <v>117437</v>
      </c>
      <c r="K1574" s="1097">
        <v>205514</v>
      </c>
      <c r="L1574" s="1097">
        <v>140533</v>
      </c>
      <c r="M1574" s="1097">
        <v>245933</v>
      </c>
      <c r="N1574" s="1097">
        <v>168915</v>
      </c>
      <c r="O1574" s="1097">
        <v>295601</v>
      </c>
      <c r="P1574" s="1097">
        <v>199112</v>
      </c>
      <c r="Q1574" s="1097">
        <v>348446</v>
      </c>
      <c r="R1574" s="1097">
        <v>217658</v>
      </c>
      <c r="S1574" s="1097">
        <v>380901</v>
      </c>
      <c r="T1574" s="1097">
        <v>234207</v>
      </c>
      <c r="U1574" s="1097">
        <v>409863</v>
      </c>
    </row>
    <row r="1575" spans="1:21" ht="18.75">
      <c r="A1575" s="1092">
        <v>10</v>
      </c>
      <c r="B1575" s="1093" t="s">
        <v>610</v>
      </c>
      <c r="C1575" s="1094" t="s">
        <v>628</v>
      </c>
      <c r="D1575" s="1094" t="s">
        <v>699</v>
      </c>
      <c r="E1575" s="1095" t="s">
        <v>630</v>
      </c>
      <c r="F1575">
        <v>2</v>
      </c>
      <c r="G1575" s="1096" t="s">
        <v>31</v>
      </c>
      <c r="H1575" s="1097">
        <v>84915</v>
      </c>
      <c r="I1575" s="1097">
        <v>148601</v>
      </c>
      <c r="J1575" s="1097">
        <v>112050</v>
      </c>
      <c r="K1575" s="1097">
        <v>196088</v>
      </c>
      <c r="L1575" s="1097">
        <v>134433</v>
      </c>
      <c r="M1575" s="1097">
        <v>235259</v>
      </c>
      <c r="N1575" s="1097">
        <v>162429</v>
      </c>
      <c r="O1575" s="1097">
        <v>284251</v>
      </c>
      <c r="P1575" s="1097">
        <v>193222</v>
      </c>
      <c r="Q1575" s="1097">
        <v>338138</v>
      </c>
      <c r="R1575" s="1097">
        <v>213037</v>
      </c>
      <c r="S1575" s="1097">
        <v>372815</v>
      </c>
      <c r="T1575" s="1097">
        <v>231606</v>
      </c>
      <c r="U1575" s="1097">
        <v>405311</v>
      </c>
    </row>
    <row r="1576" spans="1:21" ht="18.75">
      <c r="A1576" s="1092">
        <v>10</v>
      </c>
      <c r="B1576" s="1093" t="s">
        <v>610</v>
      </c>
      <c r="C1576" s="1094" t="s">
        <v>628</v>
      </c>
      <c r="D1576" s="1094" t="s">
        <v>699</v>
      </c>
      <c r="E1576" s="1095" t="s">
        <v>630</v>
      </c>
      <c r="F1576">
        <v>3</v>
      </c>
      <c r="G1576" s="1096" t="s">
        <v>58</v>
      </c>
      <c r="H1576" s="1097">
        <v>69580</v>
      </c>
      <c r="I1576" s="1097">
        <v>121764</v>
      </c>
      <c r="J1576" s="1097">
        <v>96131</v>
      </c>
      <c r="K1576" s="1097">
        <v>168229</v>
      </c>
      <c r="L1576" s="1097">
        <v>121946</v>
      </c>
      <c r="M1576" s="1097">
        <v>213405</v>
      </c>
      <c r="N1576" s="1097">
        <v>159298</v>
      </c>
      <c r="O1576" s="1097">
        <v>278772</v>
      </c>
      <c r="P1576" s="1097">
        <v>198583</v>
      </c>
      <c r="Q1576" s="1097">
        <v>347521</v>
      </c>
      <c r="R1576" s="1097">
        <v>223567</v>
      </c>
      <c r="S1576" s="1097">
        <v>391243</v>
      </c>
      <c r="T1576" s="1097">
        <v>248204</v>
      </c>
      <c r="U1576" s="1097">
        <v>434357</v>
      </c>
    </row>
    <row r="1577" spans="1:21" ht="18.75">
      <c r="A1577" s="1092">
        <v>10</v>
      </c>
      <c r="B1577" s="1093" t="s">
        <v>610</v>
      </c>
      <c r="C1577" s="1094" t="s">
        <v>628</v>
      </c>
      <c r="D1577" s="1094" t="s">
        <v>699</v>
      </c>
      <c r="E1577" s="1095" t="s">
        <v>630</v>
      </c>
      <c r="F1577">
        <v>4</v>
      </c>
      <c r="G1577" s="1096" t="s">
        <v>33</v>
      </c>
      <c r="H1577" s="1097">
        <v>79991</v>
      </c>
      <c r="I1577" s="1097">
        <v>127985</v>
      </c>
      <c r="J1577" s="1097">
        <v>111987</v>
      </c>
      <c r="K1577" s="1097">
        <v>179179</v>
      </c>
      <c r="L1577" s="1097">
        <v>143983</v>
      </c>
      <c r="M1577" s="1097">
        <v>230373</v>
      </c>
      <c r="N1577" s="1097">
        <v>191978</v>
      </c>
      <c r="O1577" s="1097">
        <v>307165</v>
      </c>
      <c r="P1577" s="1097">
        <v>239972</v>
      </c>
      <c r="Q1577" s="1097">
        <v>383956</v>
      </c>
      <c r="R1577" s="1097">
        <v>271969</v>
      </c>
      <c r="S1577" s="1097">
        <v>435150</v>
      </c>
      <c r="T1577" s="1097">
        <v>303965</v>
      </c>
      <c r="U1577" s="1097">
        <v>486344</v>
      </c>
    </row>
    <row r="1578" spans="1:21" ht="18.75">
      <c r="A1578" s="1092">
        <v>10</v>
      </c>
      <c r="B1578" s="1093" t="s">
        <v>610</v>
      </c>
      <c r="C1578" s="1094" t="s">
        <v>628</v>
      </c>
      <c r="D1578" s="1094" t="s">
        <v>699</v>
      </c>
      <c r="E1578" s="1095" t="s">
        <v>631</v>
      </c>
      <c r="F1578">
        <v>1</v>
      </c>
      <c r="G1578" s="1096" t="s">
        <v>240</v>
      </c>
      <c r="H1578" s="1097">
        <v>84457</v>
      </c>
      <c r="I1578" s="1097">
        <v>147800</v>
      </c>
      <c r="J1578" s="1097">
        <v>111112</v>
      </c>
      <c r="K1578" s="1097">
        <v>194446</v>
      </c>
      <c r="L1578" s="1097">
        <v>132872</v>
      </c>
      <c r="M1578" s="1097">
        <v>232527</v>
      </c>
      <c r="N1578" s="1097">
        <v>159548</v>
      </c>
      <c r="O1578" s="1097">
        <v>279209</v>
      </c>
      <c r="P1578" s="1097">
        <v>188037</v>
      </c>
      <c r="Q1578" s="1097">
        <v>329065</v>
      </c>
      <c r="R1578" s="1097">
        <v>205544</v>
      </c>
      <c r="S1578" s="1097">
        <v>359702</v>
      </c>
      <c r="T1578" s="1097">
        <v>221162</v>
      </c>
      <c r="U1578" s="1097">
        <v>387033</v>
      </c>
    </row>
    <row r="1579" spans="1:21" ht="18.75">
      <c r="A1579" s="1092">
        <v>10</v>
      </c>
      <c r="B1579" s="1093" t="s">
        <v>610</v>
      </c>
      <c r="C1579" s="1094" t="s">
        <v>628</v>
      </c>
      <c r="D1579" s="1094" t="s">
        <v>699</v>
      </c>
      <c r="E1579" s="1095" t="s">
        <v>631</v>
      </c>
      <c r="F1579">
        <v>2</v>
      </c>
      <c r="G1579" s="1096" t="s">
        <v>31</v>
      </c>
      <c r="H1579" s="1097">
        <v>80461</v>
      </c>
      <c r="I1579" s="1097">
        <v>140807</v>
      </c>
      <c r="J1579" s="1097">
        <v>106110</v>
      </c>
      <c r="K1579" s="1097">
        <v>185693</v>
      </c>
      <c r="L1579" s="1097">
        <v>127208</v>
      </c>
      <c r="M1579" s="1097">
        <v>222614</v>
      </c>
      <c r="N1579" s="1097">
        <v>153525</v>
      </c>
      <c r="O1579" s="1097">
        <v>268669</v>
      </c>
      <c r="P1579" s="1097">
        <v>182568</v>
      </c>
      <c r="Q1579" s="1097">
        <v>319493</v>
      </c>
      <c r="R1579" s="1097">
        <v>201253</v>
      </c>
      <c r="S1579" s="1097">
        <v>352193</v>
      </c>
      <c r="T1579" s="1097">
        <v>218746</v>
      </c>
      <c r="U1579" s="1097">
        <v>382805</v>
      </c>
    </row>
    <row r="1580" spans="1:21" ht="18.75">
      <c r="A1580" s="1092">
        <v>10</v>
      </c>
      <c r="B1580" s="1093" t="s">
        <v>610</v>
      </c>
      <c r="C1580" s="1094" t="s">
        <v>628</v>
      </c>
      <c r="D1580" s="1094" t="s">
        <v>699</v>
      </c>
      <c r="E1580" s="1095" t="s">
        <v>631</v>
      </c>
      <c r="F1580">
        <v>3</v>
      </c>
      <c r="G1580" s="1096" t="s">
        <v>58</v>
      </c>
      <c r="H1580" s="1097">
        <v>66053</v>
      </c>
      <c r="I1580" s="1097">
        <v>115592</v>
      </c>
      <c r="J1580" s="1097">
        <v>91285</v>
      </c>
      <c r="K1580" s="1097">
        <v>159748</v>
      </c>
      <c r="L1580" s="1097">
        <v>115833</v>
      </c>
      <c r="M1580" s="1097">
        <v>202707</v>
      </c>
      <c r="N1580" s="1097">
        <v>151383</v>
      </c>
      <c r="O1580" s="1097">
        <v>264920</v>
      </c>
      <c r="P1580" s="1097">
        <v>188728</v>
      </c>
      <c r="Q1580" s="1097">
        <v>330274</v>
      </c>
      <c r="R1580" s="1097">
        <v>212505</v>
      </c>
      <c r="S1580" s="1097">
        <v>371883</v>
      </c>
      <c r="T1580" s="1097">
        <v>235959</v>
      </c>
      <c r="U1580" s="1097">
        <v>412928</v>
      </c>
    </row>
    <row r="1581" spans="1:21" ht="18.75">
      <c r="A1581" s="1092">
        <v>10</v>
      </c>
      <c r="B1581" s="1093" t="s">
        <v>610</v>
      </c>
      <c r="C1581" s="1094" t="s">
        <v>628</v>
      </c>
      <c r="D1581" s="1094" t="s">
        <v>699</v>
      </c>
      <c r="E1581" s="1095" t="s">
        <v>631</v>
      </c>
      <c r="F1581">
        <v>4</v>
      </c>
      <c r="G1581" s="1096" t="s">
        <v>33</v>
      </c>
      <c r="H1581" s="1097">
        <v>75624</v>
      </c>
      <c r="I1581" s="1097">
        <v>120998</v>
      </c>
      <c r="J1581" s="1097">
        <v>105873</v>
      </c>
      <c r="K1581" s="1097">
        <v>169397</v>
      </c>
      <c r="L1581" s="1097">
        <v>136122</v>
      </c>
      <c r="M1581" s="1097">
        <v>217796</v>
      </c>
      <c r="N1581" s="1097">
        <v>181496</v>
      </c>
      <c r="O1581" s="1097">
        <v>290394</v>
      </c>
      <c r="P1581" s="1097">
        <v>226871</v>
      </c>
      <c r="Q1581" s="1097">
        <v>362993</v>
      </c>
      <c r="R1581" s="1097">
        <v>257120</v>
      </c>
      <c r="S1581" s="1097">
        <v>411392</v>
      </c>
      <c r="T1581" s="1097">
        <v>287369</v>
      </c>
      <c r="U1581" s="1097">
        <v>459791</v>
      </c>
    </row>
    <row r="1582" spans="1:21" ht="18.75">
      <c r="A1582" s="1092">
        <v>10</v>
      </c>
      <c r="B1582" s="1093" t="s">
        <v>610</v>
      </c>
      <c r="C1582" s="1094" t="s">
        <v>628</v>
      </c>
      <c r="D1582" s="1094" t="s">
        <v>699</v>
      </c>
      <c r="E1582" s="1095" t="s">
        <v>632</v>
      </c>
      <c r="F1582">
        <v>1</v>
      </c>
      <c r="G1582" s="1096" t="s">
        <v>240</v>
      </c>
      <c r="H1582" s="1097">
        <v>85538</v>
      </c>
      <c r="I1582" s="1097">
        <v>149691</v>
      </c>
      <c r="J1582" s="1097">
        <v>112581</v>
      </c>
      <c r="K1582" s="1097">
        <v>197017</v>
      </c>
      <c r="L1582" s="1097">
        <v>134705</v>
      </c>
      <c r="M1582" s="1097">
        <v>235734</v>
      </c>
      <c r="N1582" s="1097">
        <v>161880</v>
      </c>
      <c r="O1582" s="1097">
        <v>283290</v>
      </c>
      <c r="P1582" s="1097">
        <v>190813</v>
      </c>
      <c r="Q1582" s="1097">
        <v>333923</v>
      </c>
      <c r="R1582" s="1097">
        <v>208585</v>
      </c>
      <c r="S1582" s="1097">
        <v>365023</v>
      </c>
      <c r="T1582" s="1097">
        <v>224442</v>
      </c>
      <c r="U1582" s="1097">
        <v>392774</v>
      </c>
    </row>
    <row r="1583" spans="1:21" ht="18.75">
      <c r="A1583" s="1092">
        <v>10</v>
      </c>
      <c r="B1583" s="1093" t="s">
        <v>610</v>
      </c>
      <c r="C1583" s="1094" t="s">
        <v>628</v>
      </c>
      <c r="D1583" s="1094" t="s">
        <v>699</v>
      </c>
      <c r="E1583" s="1095" t="s">
        <v>632</v>
      </c>
      <c r="F1583">
        <v>2</v>
      </c>
      <c r="G1583" s="1096" t="s">
        <v>31</v>
      </c>
      <c r="H1583" s="1097">
        <v>81426</v>
      </c>
      <c r="I1583" s="1097">
        <v>142496</v>
      </c>
      <c r="J1583" s="1097">
        <v>107435</v>
      </c>
      <c r="K1583" s="1097">
        <v>188011</v>
      </c>
      <c r="L1583" s="1097">
        <v>128878</v>
      </c>
      <c r="M1583" s="1097">
        <v>225536</v>
      </c>
      <c r="N1583" s="1097">
        <v>155684</v>
      </c>
      <c r="O1583" s="1097">
        <v>272447</v>
      </c>
      <c r="P1583" s="1097">
        <v>185186</v>
      </c>
      <c r="Q1583" s="1097">
        <v>324075</v>
      </c>
      <c r="R1583" s="1097">
        <v>204170</v>
      </c>
      <c r="S1583" s="1097">
        <v>357298</v>
      </c>
      <c r="T1583" s="1097">
        <v>221957</v>
      </c>
      <c r="U1583" s="1097">
        <v>388425</v>
      </c>
    </row>
    <row r="1584" spans="1:21" ht="18.75">
      <c r="A1584" s="1092">
        <v>10</v>
      </c>
      <c r="B1584" s="1093" t="s">
        <v>610</v>
      </c>
      <c r="C1584" s="1094" t="s">
        <v>628</v>
      </c>
      <c r="D1584" s="1094" t="s">
        <v>699</v>
      </c>
      <c r="E1584" s="1095" t="s">
        <v>632</v>
      </c>
      <c r="F1584">
        <v>3</v>
      </c>
      <c r="G1584" s="1096" t="s">
        <v>58</v>
      </c>
      <c r="H1584" s="1097">
        <v>66744</v>
      </c>
      <c r="I1584" s="1097">
        <v>116802</v>
      </c>
      <c r="J1584" s="1097">
        <v>92218</v>
      </c>
      <c r="K1584" s="1097">
        <v>161382</v>
      </c>
      <c r="L1584" s="1097">
        <v>116989</v>
      </c>
      <c r="M1584" s="1097">
        <v>204730</v>
      </c>
      <c r="N1584" s="1097">
        <v>152836</v>
      </c>
      <c r="O1584" s="1097">
        <v>267463</v>
      </c>
      <c r="P1584" s="1097">
        <v>190530</v>
      </c>
      <c r="Q1584" s="1097">
        <v>333427</v>
      </c>
      <c r="R1584" s="1097">
        <v>214507</v>
      </c>
      <c r="S1584" s="1097">
        <v>375387</v>
      </c>
      <c r="T1584" s="1097">
        <v>238152</v>
      </c>
      <c r="U1584" s="1097">
        <v>416766</v>
      </c>
    </row>
    <row r="1585" spans="1:21" ht="18.75">
      <c r="A1585" s="1092">
        <v>10</v>
      </c>
      <c r="B1585" s="1093" t="s">
        <v>610</v>
      </c>
      <c r="C1585" s="1094" t="s">
        <v>628</v>
      </c>
      <c r="D1585" s="1094" t="s">
        <v>699</v>
      </c>
      <c r="E1585" s="1095" t="s">
        <v>632</v>
      </c>
      <c r="F1585">
        <v>4</v>
      </c>
      <c r="G1585" s="1096" t="s">
        <v>33</v>
      </c>
      <c r="H1585" s="1097">
        <v>76672</v>
      </c>
      <c r="I1585" s="1097">
        <v>122676</v>
      </c>
      <c r="J1585" s="1097">
        <v>107341</v>
      </c>
      <c r="K1585" s="1097">
        <v>171746</v>
      </c>
      <c r="L1585" s="1097">
        <v>138010</v>
      </c>
      <c r="M1585" s="1097">
        <v>220816</v>
      </c>
      <c r="N1585" s="1097">
        <v>184013</v>
      </c>
      <c r="O1585" s="1097">
        <v>294421</v>
      </c>
      <c r="P1585" s="1097">
        <v>230017</v>
      </c>
      <c r="Q1585" s="1097">
        <v>368027</v>
      </c>
      <c r="R1585" s="1097">
        <v>260686</v>
      </c>
      <c r="S1585" s="1097">
        <v>417097</v>
      </c>
      <c r="T1585" s="1097">
        <v>291354</v>
      </c>
      <c r="U1585" s="1097">
        <v>466167</v>
      </c>
    </row>
    <row r="1586" spans="1:21" ht="18.75">
      <c r="A1586" s="1092">
        <v>10</v>
      </c>
      <c r="B1586" s="1093" t="s">
        <v>610</v>
      </c>
      <c r="C1586" s="1094" t="s">
        <v>628</v>
      </c>
      <c r="D1586" s="1094" t="s">
        <v>699</v>
      </c>
      <c r="E1586" s="1095" t="s">
        <v>633</v>
      </c>
      <c r="F1586">
        <v>1</v>
      </c>
      <c r="G1586" s="1096" t="s">
        <v>240</v>
      </c>
      <c r="H1586" s="1097">
        <v>82937</v>
      </c>
      <c r="I1586" s="1097">
        <v>145140</v>
      </c>
      <c r="J1586" s="1097">
        <v>109194</v>
      </c>
      <c r="K1586" s="1097">
        <v>191090</v>
      </c>
      <c r="L1586" s="1097">
        <v>130710</v>
      </c>
      <c r="M1586" s="1097">
        <v>228743</v>
      </c>
      <c r="N1586" s="1097">
        <v>157177</v>
      </c>
      <c r="O1586" s="1097">
        <v>275061</v>
      </c>
      <c r="P1586" s="1097">
        <v>185291</v>
      </c>
      <c r="Q1586" s="1097">
        <v>324258</v>
      </c>
      <c r="R1586" s="1097">
        <v>202552</v>
      </c>
      <c r="S1586" s="1097">
        <v>354466</v>
      </c>
      <c r="T1586" s="1097">
        <v>217958</v>
      </c>
      <c r="U1586" s="1097">
        <v>381426</v>
      </c>
    </row>
    <row r="1587" spans="1:21" ht="18.75">
      <c r="A1587" s="1092">
        <v>10</v>
      </c>
      <c r="B1587" s="1093" t="s">
        <v>610</v>
      </c>
      <c r="C1587" s="1094" t="s">
        <v>628</v>
      </c>
      <c r="D1587" s="1094" t="s">
        <v>699</v>
      </c>
      <c r="E1587" s="1095" t="s">
        <v>633</v>
      </c>
      <c r="F1587">
        <v>2</v>
      </c>
      <c r="G1587" s="1096" t="s">
        <v>31</v>
      </c>
      <c r="H1587" s="1097">
        <v>78902</v>
      </c>
      <c r="I1587" s="1097">
        <v>138079</v>
      </c>
      <c r="J1587" s="1097">
        <v>104144</v>
      </c>
      <c r="K1587" s="1097">
        <v>182252</v>
      </c>
      <c r="L1587" s="1097">
        <v>124991</v>
      </c>
      <c r="M1587" s="1097">
        <v>218735</v>
      </c>
      <c r="N1587" s="1097">
        <v>151097</v>
      </c>
      <c r="O1587" s="1097">
        <v>264420</v>
      </c>
      <c r="P1587" s="1097">
        <v>179768</v>
      </c>
      <c r="Q1587" s="1097">
        <v>314594</v>
      </c>
      <c r="R1587" s="1097">
        <v>198220</v>
      </c>
      <c r="S1587" s="1097">
        <v>346885</v>
      </c>
      <c r="T1587" s="1097">
        <v>215519</v>
      </c>
      <c r="U1587" s="1097">
        <v>377159</v>
      </c>
    </row>
    <row r="1588" spans="1:21" ht="18.75">
      <c r="A1588" s="1092">
        <v>10</v>
      </c>
      <c r="B1588" s="1093" t="s">
        <v>610</v>
      </c>
      <c r="C1588" s="1094" t="s">
        <v>628</v>
      </c>
      <c r="D1588" s="1094" t="s">
        <v>699</v>
      </c>
      <c r="E1588" s="1095" t="s">
        <v>633</v>
      </c>
      <c r="F1588">
        <v>3</v>
      </c>
      <c r="G1588" s="1096" t="s">
        <v>58</v>
      </c>
      <c r="H1588" s="1097">
        <v>64600</v>
      </c>
      <c r="I1588" s="1097">
        <v>113049</v>
      </c>
      <c r="J1588" s="1097">
        <v>89239</v>
      </c>
      <c r="K1588" s="1097">
        <v>156168</v>
      </c>
      <c r="L1588" s="1097">
        <v>113188</v>
      </c>
      <c r="M1588" s="1097">
        <v>198079</v>
      </c>
      <c r="N1588" s="1097">
        <v>147827</v>
      </c>
      <c r="O1588" s="1097">
        <v>258697</v>
      </c>
      <c r="P1588" s="1097">
        <v>184278</v>
      </c>
      <c r="Q1588" s="1097">
        <v>322487</v>
      </c>
      <c r="R1588" s="1097">
        <v>207448</v>
      </c>
      <c r="S1588" s="1097">
        <v>363034</v>
      </c>
      <c r="T1588" s="1097">
        <v>230292</v>
      </c>
      <c r="U1588" s="1097">
        <v>403012</v>
      </c>
    </row>
    <row r="1589" spans="1:21" ht="18.75">
      <c r="A1589" s="1092">
        <v>10</v>
      </c>
      <c r="B1589" s="1093" t="s">
        <v>610</v>
      </c>
      <c r="C1589" s="1094" t="s">
        <v>628</v>
      </c>
      <c r="D1589" s="1094" t="s">
        <v>699</v>
      </c>
      <c r="E1589" s="1095" t="s">
        <v>633</v>
      </c>
      <c r="F1589">
        <v>4</v>
      </c>
      <c r="G1589" s="1096" t="s">
        <v>33</v>
      </c>
      <c r="H1589" s="1097">
        <v>74402</v>
      </c>
      <c r="I1589" s="1097">
        <v>119044</v>
      </c>
      <c r="J1589" s="1097">
        <v>104163</v>
      </c>
      <c r="K1589" s="1097">
        <v>166661</v>
      </c>
      <c r="L1589" s="1097">
        <v>133924</v>
      </c>
      <c r="M1589" s="1097">
        <v>214279</v>
      </c>
      <c r="N1589" s="1097">
        <v>178566</v>
      </c>
      <c r="O1589" s="1097">
        <v>285705</v>
      </c>
      <c r="P1589" s="1097">
        <v>223207</v>
      </c>
      <c r="Q1589" s="1097">
        <v>357131</v>
      </c>
      <c r="R1589" s="1097">
        <v>252968</v>
      </c>
      <c r="S1589" s="1097">
        <v>404749</v>
      </c>
      <c r="T1589" s="1097">
        <v>282729</v>
      </c>
      <c r="U1589" s="1097">
        <v>452366</v>
      </c>
    </row>
    <row r="1590" spans="1:21" ht="18.75">
      <c r="A1590" s="1092">
        <v>10</v>
      </c>
      <c r="B1590" s="1093" t="s">
        <v>610</v>
      </c>
      <c r="C1590" s="1094" t="s">
        <v>628</v>
      </c>
      <c r="D1590" s="1094" t="s">
        <v>699</v>
      </c>
      <c r="E1590" s="1095" t="s">
        <v>634</v>
      </c>
      <c r="F1590">
        <v>1</v>
      </c>
      <c r="G1590" s="1096" t="s">
        <v>240</v>
      </c>
      <c r="H1590" s="1097">
        <v>88918</v>
      </c>
      <c r="I1590" s="1097">
        <v>155607</v>
      </c>
      <c r="J1590" s="1097">
        <v>117253</v>
      </c>
      <c r="K1590" s="1097">
        <v>205193</v>
      </c>
      <c r="L1590" s="1097">
        <v>140650</v>
      </c>
      <c r="M1590" s="1097">
        <v>246138</v>
      </c>
      <c r="N1590" s="1097">
        <v>169636</v>
      </c>
      <c r="O1590" s="1097">
        <v>296862</v>
      </c>
      <c r="P1590" s="1097">
        <v>200081</v>
      </c>
      <c r="Q1590" s="1097">
        <v>350142</v>
      </c>
      <c r="R1590" s="1097">
        <v>218745</v>
      </c>
      <c r="S1590" s="1097">
        <v>382804</v>
      </c>
      <c r="T1590" s="1097">
        <v>235417</v>
      </c>
      <c r="U1590" s="1097">
        <v>411980</v>
      </c>
    </row>
    <row r="1591" spans="1:21" ht="18.75">
      <c r="A1591" s="1092">
        <v>10</v>
      </c>
      <c r="B1591" s="1093" t="s">
        <v>610</v>
      </c>
      <c r="C1591" s="1094" t="s">
        <v>628</v>
      </c>
      <c r="D1591" s="1094" t="s">
        <v>699</v>
      </c>
      <c r="E1591" s="1095" t="s">
        <v>634</v>
      </c>
      <c r="F1591">
        <v>2</v>
      </c>
      <c r="G1591" s="1096" t="s">
        <v>31</v>
      </c>
      <c r="H1591" s="1097">
        <v>84346</v>
      </c>
      <c r="I1591" s="1097">
        <v>147605</v>
      </c>
      <c r="J1591" s="1097">
        <v>111530</v>
      </c>
      <c r="K1591" s="1097">
        <v>195177</v>
      </c>
      <c r="L1591" s="1097">
        <v>134169</v>
      </c>
      <c r="M1591" s="1097">
        <v>234796</v>
      </c>
      <c r="N1591" s="1097">
        <v>162744</v>
      </c>
      <c r="O1591" s="1097">
        <v>284803</v>
      </c>
      <c r="P1591" s="1097">
        <v>193823</v>
      </c>
      <c r="Q1591" s="1097">
        <v>339189</v>
      </c>
      <c r="R1591" s="1097">
        <v>213835</v>
      </c>
      <c r="S1591" s="1097">
        <v>374212</v>
      </c>
      <c r="T1591" s="1097">
        <v>232653</v>
      </c>
      <c r="U1591" s="1097">
        <v>407143</v>
      </c>
    </row>
    <row r="1592" spans="1:21" ht="18.75">
      <c r="A1592" s="1092">
        <v>10</v>
      </c>
      <c r="B1592" s="1093" t="s">
        <v>610</v>
      </c>
      <c r="C1592" s="1094" t="s">
        <v>628</v>
      </c>
      <c r="D1592" s="1094" t="s">
        <v>699</v>
      </c>
      <c r="E1592" s="1095" t="s">
        <v>634</v>
      </c>
      <c r="F1592">
        <v>3</v>
      </c>
      <c r="G1592" s="1096" t="s">
        <v>58</v>
      </c>
      <c r="H1592" s="1097">
        <v>68667</v>
      </c>
      <c r="I1592" s="1097">
        <v>120168</v>
      </c>
      <c r="J1592" s="1097">
        <v>94774</v>
      </c>
      <c r="K1592" s="1097">
        <v>165854</v>
      </c>
      <c r="L1592" s="1097">
        <v>120098</v>
      </c>
      <c r="M1592" s="1097">
        <v>210171</v>
      </c>
      <c r="N1592" s="1097">
        <v>156628</v>
      </c>
      <c r="O1592" s="1097">
        <v>274099</v>
      </c>
      <c r="P1592" s="1097">
        <v>195212</v>
      </c>
      <c r="Q1592" s="1097">
        <v>341621</v>
      </c>
      <c r="R1592" s="1097">
        <v>219653</v>
      </c>
      <c r="S1592" s="1097">
        <v>384393</v>
      </c>
      <c r="T1592" s="1097">
        <v>243725</v>
      </c>
      <c r="U1592" s="1097">
        <v>426519</v>
      </c>
    </row>
    <row r="1593" spans="1:21" ht="18.75">
      <c r="A1593" s="1092">
        <v>10</v>
      </c>
      <c r="B1593" s="1093" t="s">
        <v>610</v>
      </c>
      <c r="C1593" s="1094" t="s">
        <v>628</v>
      </c>
      <c r="D1593" s="1094" t="s">
        <v>699</v>
      </c>
      <c r="E1593" s="1095" t="s">
        <v>634</v>
      </c>
      <c r="F1593">
        <v>4</v>
      </c>
      <c r="G1593" s="1096" t="s">
        <v>33</v>
      </c>
      <c r="H1593" s="1097">
        <v>80082</v>
      </c>
      <c r="I1593" s="1097">
        <v>128131</v>
      </c>
      <c r="J1593" s="1097">
        <v>112114</v>
      </c>
      <c r="K1593" s="1097">
        <v>179383</v>
      </c>
      <c r="L1593" s="1097">
        <v>144147</v>
      </c>
      <c r="M1593" s="1097">
        <v>230635</v>
      </c>
      <c r="N1593" s="1097">
        <v>192196</v>
      </c>
      <c r="O1593" s="1097">
        <v>307514</v>
      </c>
      <c r="P1593" s="1097">
        <v>240245</v>
      </c>
      <c r="Q1593" s="1097">
        <v>384392</v>
      </c>
      <c r="R1593" s="1097">
        <v>272278</v>
      </c>
      <c r="S1593" s="1097">
        <v>435644</v>
      </c>
      <c r="T1593" s="1097">
        <v>304310</v>
      </c>
      <c r="U1593" s="1097">
        <v>486896</v>
      </c>
    </row>
    <row r="1594" spans="1:21" ht="18.75">
      <c r="A1594" s="1092">
        <v>10</v>
      </c>
      <c r="B1594" s="1093" t="s">
        <v>610</v>
      </c>
      <c r="C1594" s="1094" t="s">
        <v>628</v>
      </c>
      <c r="D1594" s="1094" t="s">
        <v>699</v>
      </c>
      <c r="E1594" s="1095" t="s">
        <v>635</v>
      </c>
      <c r="F1594">
        <v>1</v>
      </c>
      <c r="G1594" s="1096" t="s">
        <v>240</v>
      </c>
      <c r="H1594" s="1097">
        <v>89969</v>
      </c>
      <c r="I1594" s="1097">
        <v>157445</v>
      </c>
      <c r="J1594" s="1097">
        <v>118569</v>
      </c>
      <c r="K1594" s="1097">
        <v>207496</v>
      </c>
      <c r="L1594" s="1097">
        <v>142119</v>
      </c>
      <c r="M1594" s="1097">
        <v>248709</v>
      </c>
      <c r="N1594" s="1097">
        <v>171219</v>
      </c>
      <c r="O1594" s="1097">
        <v>299633</v>
      </c>
      <c r="P1594" s="1097">
        <v>201910</v>
      </c>
      <c r="Q1594" s="1097">
        <v>353343</v>
      </c>
      <c r="R1594" s="1097">
        <v>220735</v>
      </c>
      <c r="S1594" s="1097">
        <v>386287</v>
      </c>
      <c r="T1594" s="1097">
        <v>237546</v>
      </c>
      <c r="U1594" s="1097">
        <v>415706</v>
      </c>
    </row>
    <row r="1595" spans="1:21" ht="18.75">
      <c r="A1595" s="1092">
        <v>10</v>
      </c>
      <c r="B1595" s="1093" t="s">
        <v>610</v>
      </c>
      <c r="C1595" s="1094" t="s">
        <v>628</v>
      </c>
      <c r="D1595" s="1094" t="s">
        <v>699</v>
      </c>
      <c r="E1595" s="1095" t="s">
        <v>635</v>
      </c>
      <c r="F1595">
        <v>2</v>
      </c>
      <c r="G1595" s="1096" t="s">
        <v>31</v>
      </c>
      <c r="H1595" s="1097">
        <v>85434</v>
      </c>
      <c r="I1595" s="1097">
        <v>149510</v>
      </c>
      <c r="J1595" s="1097">
        <v>112894</v>
      </c>
      <c r="K1595" s="1097">
        <v>197564</v>
      </c>
      <c r="L1595" s="1097">
        <v>135693</v>
      </c>
      <c r="M1595" s="1097">
        <v>237462</v>
      </c>
      <c r="N1595" s="1097">
        <v>164386</v>
      </c>
      <c r="O1595" s="1097">
        <v>287675</v>
      </c>
      <c r="P1595" s="1097">
        <v>195704</v>
      </c>
      <c r="Q1595" s="1097">
        <v>342482</v>
      </c>
      <c r="R1595" s="1097">
        <v>215867</v>
      </c>
      <c r="S1595" s="1097">
        <v>377767</v>
      </c>
      <c r="T1595" s="1097">
        <v>234805</v>
      </c>
      <c r="U1595" s="1097">
        <v>410909</v>
      </c>
    </row>
    <row r="1596" spans="1:21" ht="18.75">
      <c r="A1596" s="1092">
        <v>10</v>
      </c>
      <c r="B1596" s="1093" t="s">
        <v>610</v>
      </c>
      <c r="C1596" s="1094" t="s">
        <v>628</v>
      </c>
      <c r="D1596" s="1094" t="s">
        <v>699</v>
      </c>
      <c r="E1596" s="1095" t="s">
        <v>635</v>
      </c>
      <c r="F1596">
        <v>3</v>
      </c>
      <c r="G1596" s="1096" t="s">
        <v>58</v>
      </c>
      <c r="H1596" s="1097">
        <v>69700</v>
      </c>
      <c r="I1596" s="1097">
        <v>121974</v>
      </c>
      <c r="J1596" s="1097">
        <v>96230</v>
      </c>
      <c r="K1596" s="1097">
        <v>168403</v>
      </c>
      <c r="L1596" s="1097">
        <v>121985</v>
      </c>
      <c r="M1596" s="1097">
        <v>213474</v>
      </c>
      <c r="N1596" s="1097">
        <v>159174</v>
      </c>
      <c r="O1596" s="1097">
        <v>278555</v>
      </c>
      <c r="P1596" s="1097">
        <v>198399</v>
      </c>
      <c r="Q1596" s="1097">
        <v>347199</v>
      </c>
      <c r="R1596" s="1097">
        <v>223279</v>
      </c>
      <c r="S1596" s="1097">
        <v>390738</v>
      </c>
      <c r="T1596" s="1097">
        <v>247792</v>
      </c>
      <c r="U1596" s="1097">
        <v>433637</v>
      </c>
    </row>
    <row r="1597" spans="1:21" ht="18.75">
      <c r="A1597" s="1092">
        <v>10</v>
      </c>
      <c r="B1597" s="1093" t="s">
        <v>610</v>
      </c>
      <c r="C1597" s="1094" t="s">
        <v>628</v>
      </c>
      <c r="D1597" s="1094" t="s">
        <v>699</v>
      </c>
      <c r="E1597" s="1095" t="s">
        <v>635</v>
      </c>
      <c r="F1597">
        <v>4</v>
      </c>
      <c r="G1597" s="1096" t="s">
        <v>33</v>
      </c>
      <c r="H1597" s="1097">
        <v>80910</v>
      </c>
      <c r="I1597" s="1097">
        <v>129456</v>
      </c>
      <c r="J1597" s="1097">
        <v>113274</v>
      </c>
      <c r="K1597" s="1097">
        <v>181239</v>
      </c>
      <c r="L1597" s="1097">
        <v>145638</v>
      </c>
      <c r="M1597" s="1097">
        <v>233021</v>
      </c>
      <c r="N1597" s="1097">
        <v>194184</v>
      </c>
      <c r="O1597" s="1097">
        <v>310695</v>
      </c>
      <c r="P1597" s="1097">
        <v>242730</v>
      </c>
      <c r="Q1597" s="1097">
        <v>388369</v>
      </c>
      <c r="R1597" s="1097">
        <v>275094</v>
      </c>
      <c r="S1597" s="1097">
        <v>440151</v>
      </c>
      <c r="T1597" s="1097">
        <v>307459</v>
      </c>
      <c r="U1597" s="1097">
        <v>491934</v>
      </c>
    </row>
    <row r="1598" spans="1:21" ht="18.75">
      <c r="A1598" s="1092">
        <v>10</v>
      </c>
      <c r="B1598" s="1093" t="s">
        <v>610</v>
      </c>
      <c r="C1598" s="1094" t="s">
        <v>628</v>
      </c>
      <c r="D1598" s="1094" t="s">
        <v>699</v>
      </c>
      <c r="E1598" s="1095" t="s">
        <v>636</v>
      </c>
      <c r="F1598">
        <v>1</v>
      </c>
      <c r="G1598" s="1096" t="s">
        <v>240</v>
      </c>
      <c r="H1598" s="1097">
        <v>84457</v>
      </c>
      <c r="I1598" s="1097">
        <v>147800</v>
      </c>
      <c r="J1598" s="1097">
        <v>111112</v>
      </c>
      <c r="K1598" s="1097">
        <v>194446</v>
      </c>
      <c r="L1598" s="1097">
        <v>132872</v>
      </c>
      <c r="M1598" s="1097">
        <v>232527</v>
      </c>
      <c r="N1598" s="1097">
        <v>159548</v>
      </c>
      <c r="O1598" s="1097">
        <v>279209</v>
      </c>
      <c r="P1598" s="1097">
        <v>188037</v>
      </c>
      <c r="Q1598" s="1097">
        <v>329065</v>
      </c>
      <c r="R1598" s="1097">
        <v>205544</v>
      </c>
      <c r="S1598" s="1097">
        <v>359702</v>
      </c>
      <c r="T1598" s="1097">
        <v>221162</v>
      </c>
      <c r="U1598" s="1097">
        <v>387033</v>
      </c>
    </row>
    <row r="1599" spans="1:21" ht="18.75">
      <c r="A1599" s="1092">
        <v>10</v>
      </c>
      <c r="B1599" s="1093" t="s">
        <v>610</v>
      </c>
      <c r="C1599" s="1094" t="s">
        <v>628</v>
      </c>
      <c r="D1599" s="1094" t="s">
        <v>699</v>
      </c>
      <c r="E1599" s="1095" t="s">
        <v>636</v>
      </c>
      <c r="F1599">
        <v>2</v>
      </c>
      <c r="G1599" s="1096" t="s">
        <v>31</v>
      </c>
      <c r="H1599" s="1097">
        <v>80461</v>
      </c>
      <c r="I1599" s="1097">
        <v>140807</v>
      </c>
      <c r="J1599" s="1097">
        <v>106110</v>
      </c>
      <c r="K1599" s="1097">
        <v>185693</v>
      </c>
      <c r="L1599" s="1097">
        <v>127208</v>
      </c>
      <c r="M1599" s="1097">
        <v>222614</v>
      </c>
      <c r="N1599" s="1097">
        <v>153525</v>
      </c>
      <c r="O1599" s="1097">
        <v>268669</v>
      </c>
      <c r="P1599" s="1097">
        <v>182568</v>
      </c>
      <c r="Q1599" s="1097">
        <v>319493</v>
      </c>
      <c r="R1599" s="1097">
        <v>201253</v>
      </c>
      <c r="S1599" s="1097">
        <v>352193</v>
      </c>
      <c r="T1599" s="1097">
        <v>218746</v>
      </c>
      <c r="U1599" s="1097">
        <v>382805</v>
      </c>
    </row>
    <row r="1600" spans="1:21" ht="18.75">
      <c r="A1600" s="1092">
        <v>10</v>
      </c>
      <c r="B1600" s="1093" t="s">
        <v>610</v>
      </c>
      <c r="C1600" s="1094" t="s">
        <v>628</v>
      </c>
      <c r="D1600" s="1094" t="s">
        <v>699</v>
      </c>
      <c r="E1600" s="1095" t="s">
        <v>636</v>
      </c>
      <c r="F1600">
        <v>3</v>
      </c>
      <c r="G1600" s="1096" t="s">
        <v>58</v>
      </c>
      <c r="H1600" s="1097">
        <v>66053</v>
      </c>
      <c r="I1600" s="1097">
        <v>115592</v>
      </c>
      <c r="J1600" s="1097">
        <v>91285</v>
      </c>
      <c r="K1600" s="1097">
        <v>159748</v>
      </c>
      <c r="L1600" s="1097">
        <v>115833</v>
      </c>
      <c r="M1600" s="1097">
        <v>202707</v>
      </c>
      <c r="N1600" s="1097">
        <v>151383</v>
      </c>
      <c r="O1600" s="1097">
        <v>264920</v>
      </c>
      <c r="P1600" s="1097">
        <v>188728</v>
      </c>
      <c r="Q1600" s="1097">
        <v>330274</v>
      </c>
      <c r="R1600" s="1097">
        <v>212505</v>
      </c>
      <c r="S1600" s="1097">
        <v>371883</v>
      </c>
      <c r="T1600" s="1097">
        <v>235959</v>
      </c>
      <c r="U1600" s="1097">
        <v>412928</v>
      </c>
    </row>
    <row r="1601" spans="1:21" ht="18.75">
      <c r="A1601" s="1092">
        <v>10</v>
      </c>
      <c r="B1601" s="1093" t="s">
        <v>610</v>
      </c>
      <c r="C1601" s="1094" t="s">
        <v>628</v>
      </c>
      <c r="D1601" s="1094" t="s">
        <v>699</v>
      </c>
      <c r="E1601" s="1095" t="s">
        <v>636</v>
      </c>
      <c r="F1601">
        <v>4</v>
      </c>
      <c r="G1601" s="1096" t="s">
        <v>33</v>
      </c>
      <c r="H1601" s="1097">
        <v>75624</v>
      </c>
      <c r="I1601" s="1097">
        <v>120998</v>
      </c>
      <c r="J1601" s="1097">
        <v>105873</v>
      </c>
      <c r="K1601" s="1097">
        <v>169397</v>
      </c>
      <c r="L1601" s="1097">
        <v>136122</v>
      </c>
      <c r="M1601" s="1097">
        <v>217796</v>
      </c>
      <c r="N1601" s="1097">
        <v>181496</v>
      </c>
      <c r="O1601" s="1097">
        <v>290394</v>
      </c>
      <c r="P1601" s="1097">
        <v>226871</v>
      </c>
      <c r="Q1601" s="1097">
        <v>362993</v>
      </c>
      <c r="R1601" s="1097">
        <v>257120</v>
      </c>
      <c r="S1601" s="1097">
        <v>411392</v>
      </c>
      <c r="T1601" s="1097">
        <v>287369</v>
      </c>
      <c r="U1601" s="1097">
        <v>459791</v>
      </c>
    </row>
    <row r="1602" spans="1:21" ht="18.75">
      <c r="A1602" s="1092">
        <v>10</v>
      </c>
      <c r="B1602" s="1093" t="s">
        <v>610</v>
      </c>
      <c r="C1602" s="1094" t="s">
        <v>628</v>
      </c>
      <c r="D1602" s="1094" t="s">
        <v>699</v>
      </c>
      <c r="E1602" s="1095" t="s">
        <v>637</v>
      </c>
      <c r="F1602">
        <v>1</v>
      </c>
      <c r="G1602" s="1096" t="s">
        <v>240</v>
      </c>
      <c r="H1602" s="1097">
        <v>90909</v>
      </c>
      <c r="I1602" s="1097">
        <v>159090</v>
      </c>
      <c r="J1602" s="1097">
        <v>119773</v>
      </c>
      <c r="K1602" s="1097">
        <v>209602</v>
      </c>
      <c r="L1602" s="1097">
        <v>143506</v>
      </c>
      <c r="M1602" s="1097">
        <v>251135</v>
      </c>
      <c r="N1602" s="1097">
        <v>172793</v>
      </c>
      <c r="O1602" s="1097">
        <v>302387</v>
      </c>
      <c r="P1602" s="1097">
        <v>203746</v>
      </c>
      <c r="Q1602" s="1097">
        <v>356556</v>
      </c>
      <c r="R1602" s="1097">
        <v>222738</v>
      </c>
      <c r="S1602" s="1097">
        <v>389792</v>
      </c>
      <c r="T1602" s="1097">
        <v>239695</v>
      </c>
      <c r="U1602" s="1097">
        <v>419466</v>
      </c>
    </row>
    <row r="1603" spans="1:21" ht="18.75">
      <c r="A1603" s="1092">
        <v>10</v>
      </c>
      <c r="B1603" s="1093" t="s">
        <v>610</v>
      </c>
      <c r="C1603" s="1094" t="s">
        <v>628</v>
      </c>
      <c r="D1603" s="1094" t="s">
        <v>699</v>
      </c>
      <c r="E1603" s="1095" t="s">
        <v>637</v>
      </c>
      <c r="F1603">
        <v>2</v>
      </c>
      <c r="G1603" s="1096" t="s">
        <v>31</v>
      </c>
      <c r="H1603" s="1097">
        <v>86375</v>
      </c>
      <c r="I1603" s="1097">
        <v>151156</v>
      </c>
      <c r="J1603" s="1097">
        <v>114098</v>
      </c>
      <c r="K1603" s="1097">
        <v>199671</v>
      </c>
      <c r="L1603" s="1097">
        <v>137079</v>
      </c>
      <c r="M1603" s="1097">
        <v>239889</v>
      </c>
      <c r="N1603" s="1097">
        <v>165959</v>
      </c>
      <c r="O1603" s="1097">
        <v>290429</v>
      </c>
      <c r="P1603" s="1097">
        <v>197540</v>
      </c>
      <c r="Q1603" s="1097">
        <v>345695</v>
      </c>
      <c r="R1603" s="1097">
        <v>217870</v>
      </c>
      <c r="S1603" s="1097">
        <v>381272</v>
      </c>
      <c r="T1603" s="1097">
        <v>236954</v>
      </c>
      <c r="U1603" s="1097">
        <v>414669</v>
      </c>
    </row>
    <row r="1604" spans="1:21" ht="18.75">
      <c r="A1604" s="1092">
        <v>10</v>
      </c>
      <c r="B1604" s="1093" t="s">
        <v>610</v>
      </c>
      <c r="C1604" s="1094" t="s">
        <v>628</v>
      </c>
      <c r="D1604" s="1094" t="s">
        <v>699</v>
      </c>
      <c r="E1604" s="1095" t="s">
        <v>637</v>
      </c>
      <c r="F1604">
        <v>3</v>
      </c>
      <c r="G1604" s="1096" t="s">
        <v>58</v>
      </c>
      <c r="H1604" s="1097">
        <v>70541</v>
      </c>
      <c r="I1604" s="1097">
        <v>123447</v>
      </c>
      <c r="J1604" s="1097">
        <v>97409</v>
      </c>
      <c r="K1604" s="1097">
        <v>170465</v>
      </c>
      <c r="L1604" s="1097">
        <v>123500</v>
      </c>
      <c r="M1604" s="1097">
        <v>216125</v>
      </c>
      <c r="N1604" s="1097">
        <v>161194</v>
      </c>
      <c r="O1604" s="1097">
        <v>282090</v>
      </c>
      <c r="P1604" s="1097">
        <v>200925</v>
      </c>
      <c r="Q1604" s="1097">
        <v>351618</v>
      </c>
      <c r="R1604" s="1097">
        <v>226141</v>
      </c>
      <c r="S1604" s="1097">
        <v>395746</v>
      </c>
      <c r="T1604" s="1097">
        <v>250991</v>
      </c>
      <c r="U1604" s="1097">
        <v>439234</v>
      </c>
    </row>
    <row r="1605" spans="1:21" ht="18.75">
      <c r="A1605" s="1092">
        <v>10</v>
      </c>
      <c r="B1605" s="1093" t="s">
        <v>610</v>
      </c>
      <c r="C1605" s="1094" t="s">
        <v>628</v>
      </c>
      <c r="D1605" s="1094" t="s">
        <v>699</v>
      </c>
      <c r="E1605" s="1095" t="s">
        <v>637</v>
      </c>
      <c r="F1605">
        <v>4</v>
      </c>
      <c r="G1605" s="1096" t="s">
        <v>33</v>
      </c>
      <c r="H1605" s="1097">
        <v>81696</v>
      </c>
      <c r="I1605" s="1097">
        <v>130713</v>
      </c>
      <c r="J1605" s="1097">
        <v>114374</v>
      </c>
      <c r="K1605" s="1097">
        <v>182998</v>
      </c>
      <c r="L1605" s="1097">
        <v>147052</v>
      </c>
      <c r="M1605" s="1097">
        <v>235283</v>
      </c>
      <c r="N1605" s="1097">
        <v>196069</v>
      </c>
      <c r="O1605" s="1097">
        <v>313711</v>
      </c>
      <c r="P1605" s="1097">
        <v>245087</v>
      </c>
      <c r="Q1605" s="1097">
        <v>392138</v>
      </c>
      <c r="R1605" s="1097">
        <v>277765</v>
      </c>
      <c r="S1605" s="1097">
        <v>444424</v>
      </c>
      <c r="T1605" s="1097">
        <v>310443</v>
      </c>
      <c r="U1605" s="1097">
        <v>496709</v>
      </c>
    </row>
    <row r="1606" spans="1:21" ht="18.75">
      <c r="A1606" s="1092">
        <v>10</v>
      </c>
      <c r="B1606" s="1093" t="s">
        <v>610</v>
      </c>
      <c r="C1606" s="1094" t="s">
        <v>628</v>
      </c>
      <c r="D1606" s="1094" t="s">
        <v>699</v>
      </c>
      <c r="E1606" s="1095" t="s">
        <v>638</v>
      </c>
      <c r="F1606">
        <v>1</v>
      </c>
      <c r="G1606" s="1096" t="s">
        <v>240</v>
      </c>
      <c r="H1606" s="1097">
        <v>84457</v>
      </c>
      <c r="I1606" s="1097">
        <v>147800</v>
      </c>
      <c r="J1606" s="1097">
        <v>111112</v>
      </c>
      <c r="K1606" s="1097">
        <v>194446</v>
      </c>
      <c r="L1606" s="1097">
        <v>132872</v>
      </c>
      <c r="M1606" s="1097">
        <v>232527</v>
      </c>
      <c r="N1606" s="1097">
        <v>159548</v>
      </c>
      <c r="O1606" s="1097">
        <v>279209</v>
      </c>
      <c r="P1606" s="1097">
        <v>188037</v>
      </c>
      <c r="Q1606" s="1097">
        <v>329065</v>
      </c>
      <c r="R1606" s="1097">
        <v>205544</v>
      </c>
      <c r="S1606" s="1097">
        <v>359702</v>
      </c>
      <c r="T1606" s="1097">
        <v>221162</v>
      </c>
      <c r="U1606" s="1097">
        <v>387033</v>
      </c>
    </row>
    <row r="1607" spans="1:21" ht="18.75">
      <c r="A1607" s="1092">
        <v>10</v>
      </c>
      <c r="B1607" s="1093" t="s">
        <v>610</v>
      </c>
      <c r="C1607" s="1094" t="s">
        <v>628</v>
      </c>
      <c r="D1607" s="1094" t="s">
        <v>699</v>
      </c>
      <c r="E1607" s="1095" t="s">
        <v>638</v>
      </c>
      <c r="F1607">
        <v>2</v>
      </c>
      <c r="G1607" s="1096" t="s">
        <v>31</v>
      </c>
      <c r="H1607" s="1097">
        <v>80461</v>
      </c>
      <c r="I1607" s="1097">
        <v>140807</v>
      </c>
      <c r="J1607" s="1097">
        <v>106110</v>
      </c>
      <c r="K1607" s="1097">
        <v>185693</v>
      </c>
      <c r="L1607" s="1097">
        <v>127208</v>
      </c>
      <c r="M1607" s="1097">
        <v>222614</v>
      </c>
      <c r="N1607" s="1097">
        <v>153525</v>
      </c>
      <c r="O1607" s="1097">
        <v>268669</v>
      </c>
      <c r="P1607" s="1097">
        <v>182568</v>
      </c>
      <c r="Q1607" s="1097">
        <v>319493</v>
      </c>
      <c r="R1607" s="1097">
        <v>201253</v>
      </c>
      <c r="S1607" s="1097">
        <v>352193</v>
      </c>
      <c r="T1607" s="1097">
        <v>218746</v>
      </c>
      <c r="U1607" s="1097">
        <v>382805</v>
      </c>
    </row>
    <row r="1608" spans="1:21" ht="18.75">
      <c r="A1608" s="1092">
        <v>10</v>
      </c>
      <c r="B1608" s="1093" t="s">
        <v>610</v>
      </c>
      <c r="C1608" s="1094" t="s">
        <v>628</v>
      </c>
      <c r="D1608" s="1094" t="s">
        <v>699</v>
      </c>
      <c r="E1608" s="1095" t="s">
        <v>638</v>
      </c>
      <c r="F1608">
        <v>3</v>
      </c>
      <c r="G1608" s="1096" t="s">
        <v>58</v>
      </c>
      <c r="H1608" s="1097">
        <v>66053</v>
      </c>
      <c r="I1608" s="1097">
        <v>115592</v>
      </c>
      <c r="J1608" s="1097">
        <v>91285</v>
      </c>
      <c r="K1608" s="1097">
        <v>159748</v>
      </c>
      <c r="L1608" s="1097">
        <v>115833</v>
      </c>
      <c r="M1608" s="1097">
        <v>202707</v>
      </c>
      <c r="N1608" s="1097">
        <v>151383</v>
      </c>
      <c r="O1608" s="1097">
        <v>264920</v>
      </c>
      <c r="P1608" s="1097">
        <v>188728</v>
      </c>
      <c r="Q1608" s="1097">
        <v>330274</v>
      </c>
      <c r="R1608" s="1097">
        <v>212505</v>
      </c>
      <c r="S1608" s="1097">
        <v>371883</v>
      </c>
      <c r="T1608" s="1097">
        <v>235959</v>
      </c>
      <c r="U1608" s="1097">
        <v>412928</v>
      </c>
    </row>
    <row r="1609" spans="1:21" ht="18.75">
      <c r="A1609" s="1092">
        <v>10</v>
      </c>
      <c r="B1609" s="1093" t="s">
        <v>610</v>
      </c>
      <c r="C1609" s="1094" t="s">
        <v>628</v>
      </c>
      <c r="D1609" s="1094" t="s">
        <v>699</v>
      </c>
      <c r="E1609" s="1095" t="s">
        <v>638</v>
      </c>
      <c r="F1609">
        <v>4</v>
      </c>
      <c r="G1609" s="1096" t="s">
        <v>33</v>
      </c>
      <c r="H1609" s="1097">
        <v>75624</v>
      </c>
      <c r="I1609" s="1097">
        <v>120998</v>
      </c>
      <c r="J1609" s="1097">
        <v>105873</v>
      </c>
      <c r="K1609" s="1097">
        <v>169397</v>
      </c>
      <c r="L1609" s="1097">
        <v>136122</v>
      </c>
      <c r="M1609" s="1097">
        <v>217796</v>
      </c>
      <c r="N1609" s="1097">
        <v>181496</v>
      </c>
      <c r="O1609" s="1097">
        <v>290394</v>
      </c>
      <c r="P1609" s="1097">
        <v>226871</v>
      </c>
      <c r="Q1609" s="1097">
        <v>362993</v>
      </c>
      <c r="R1609" s="1097">
        <v>257120</v>
      </c>
      <c r="S1609" s="1097">
        <v>411392</v>
      </c>
      <c r="T1609" s="1097">
        <v>287369</v>
      </c>
      <c r="U1609" s="1097">
        <v>459791</v>
      </c>
    </row>
    <row r="1610" spans="1:21" ht="18.75">
      <c r="A1610" s="1092">
        <v>10</v>
      </c>
      <c r="B1610" s="1093" t="s">
        <v>610</v>
      </c>
      <c r="C1610" s="1094" t="s">
        <v>628</v>
      </c>
      <c r="D1610" s="1094" t="s">
        <v>699</v>
      </c>
      <c r="E1610" s="1095" t="s">
        <v>639</v>
      </c>
      <c r="F1610">
        <v>1</v>
      </c>
      <c r="G1610" s="1096" t="s">
        <v>240</v>
      </c>
      <c r="H1610" s="1097">
        <v>84597</v>
      </c>
      <c r="I1610" s="1097">
        <v>148045</v>
      </c>
      <c r="J1610" s="1097">
        <v>111377</v>
      </c>
      <c r="K1610" s="1097">
        <v>194910</v>
      </c>
      <c r="L1610" s="1097">
        <v>133319</v>
      </c>
      <c r="M1610" s="1097">
        <v>233308</v>
      </c>
      <c r="N1610" s="1097">
        <v>160306</v>
      </c>
      <c r="O1610" s="1097">
        <v>280536</v>
      </c>
      <c r="P1610" s="1097">
        <v>188977</v>
      </c>
      <c r="Q1610" s="1097">
        <v>330710</v>
      </c>
      <c r="R1610" s="1097">
        <v>206582</v>
      </c>
      <c r="S1610" s="1097">
        <v>361519</v>
      </c>
      <c r="T1610" s="1097">
        <v>222294</v>
      </c>
      <c r="U1610" s="1097">
        <v>389014</v>
      </c>
    </row>
    <row r="1611" spans="1:21" ht="18.75">
      <c r="A1611" s="1092">
        <v>10</v>
      </c>
      <c r="B1611" s="1093" t="s">
        <v>610</v>
      </c>
      <c r="C1611" s="1094" t="s">
        <v>628</v>
      </c>
      <c r="D1611" s="1094" t="s">
        <v>699</v>
      </c>
      <c r="E1611" s="1095" t="s">
        <v>639</v>
      </c>
      <c r="F1611">
        <v>2</v>
      </c>
      <c r="G1611" s="1096" t="s">
        <v>31</v>
      </c>
      <c r="H1611" s="1097">
        <v>80486</v>
      </c>
      <c r="I1611" s="1097">
        <v>140850</v>
      </c>
      <c r="J1611" s="1097">
        <v>106231</v>
      </c>
      <c r="K1611" s="1097">
        <v>185904</v>
      </c>
      <c r="L1611" s="1097">
        <v>127491</v>
      </c>
      <c r="M1611" s="1097">
        <v>223109</v>
      </c>
      <c r="N1611" s="1097">
        <v>154110</v>
      </c>
      <c r="O1611" s="1097">
        <v>269692</v>
      </c>
      <c r="P1611" s="1097">
        <v>183350</v>
      </c>
      <c r="Q1611" s="1097">
        <v>320862</v>
      </c>
      <c r="R1611" s="1097">
        <v>202167</v>
      </c>
      <c r="S1611" s="1097">
        <v>353793</v>
      </c>
      <c r="T1611" s="1097">
        <v>219809</v>
      </c>
      <c r="U1611" s="1097">
        <v>384665</v>
      </c>
    </row>
    <row r="1612" spans="1:21" ht="18.75">
      <c r="A1612" s="1092">
        <v>10</v>
      </c>
      <c r="B1612" s="1093" t="s">
        <v>610</v>
      </c>
      <c r="C1612" s="1094" t="s">
        <v>628</v>
      </c>
      <c r="D1612" s="1094" t="s">
        <v>699</v>
      </c>
      <c r="E1612" s="1095" t="s">
        <v>639</v>
      </c>
      <c r="F1612">
        <v>3</v>
      </c>
      <c r="G1612" s="1096" t="s">
        <v>58</v>
      </c>
      <c r="H1612" s="1097">
        <v>65902</v>
      </c>
      <c r="I1612" s="1097">
        <v>115329</v>
      </c>
      <c r="J1612" s="1097">
        <v>91040</v>
      </c>
      <c r="K1612" s="1097">
        <v>159320</v>
      </c>
      <c r="L1612" s="1097">
        <v>115474</v>
      </c>
      <c r="M1612" s="1097">
        <v>202079</v>
      </c>
      <c r="N1612" s="1097">
        <v>150816</v>
      </c>
      <c r="O1612" s="1097">
        <v>263928</v>
      </c>
      <c r="P1612" s="1097">
        <v>188005</v>
      </c>
      <c r="Q1612" s="1097">
        <v>329008</v>
      </c>
      <c r="R1612" s="1097">
        <v>211645</v>
      </c>
      <c r="S1612" s="1097">
        <v>370378</v>
      </c>
      <c r="T1612" s="1097">
        <v>234953</v>
      </c>
      <c r="U1612" s="1097">
        <v>411168</v>
      </c>
    </row>
    <row r="1613" spans="1:21" ht="18.75">
      <c r="A1613" s="1092">
        <v>10</v>
      </c>
      <c r="B1613" s="1093" t="s">
        <v>610</v>
      </c>
      <c r="C1613" s="1094" t="s">
        <v>628</v>
      </c>
      <c r="D1613" s="1094" t="s">
        <v>699</v>
      </c>
      <c r="E1613" s="1095" t="s">
        <v>639</v>
      </c>
      <c r="F1613">
        <v>4</v>
      </c>
      <c r="G1613" s="1096" t="s">
        <v>33</v>
      </c>
      <c r="H1613" s="1097">
        <v>75887</v>
      </c>
      <c r="I1613" s="1097">
        <v>121419</v>
      </c>
      <c r="J1613" s="1097">
        <v>106242</v>
      </c>
      <c r="K1613" s="1097">
        <v>169987</v>
      </c>
      <c r="L1613" s="1097">
        <v>136596</v>
      </c>
      <c r="M1613" s="1097">
        <v>218554</v>
      </c>
      <c r="N1613" s="1097">
        <v>182128</v>
      </c>
      <c r="O1613" s="1097">
        <v>291405</v>
      </c>
      <c r="P1613" s="1097">
        <v>227661</v>
      </c>
      <c r="Q1613" s="1097">
        <v>364257</v>
      </c>
      <c r="R1613" s="1097">
        <v>258015</v>
      </c>
      <c r="S1613" s="1097">
        <v>412824</v>
      </c>
      <c r="T1613" s="1097">
        <v>288370</v>
      </c>
      <c r="U1613" s="1097">
        <v>461392</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6"/>
  <sheetViews>
    <sheetView showGridLines="0" topLeftCell="C1" zoomScale="75" workbookViewId="0">
      <selection activeCell="D14" sqref="D14"/>
    </sheetView>
  </sheetViews>
  <sheetFormatPr defaultRowHeight="12.75"/>
  <cols>
    <col min="1" max="2" width="2.7109375" customWidth="1"/>
    <col min="3" max="3" width="42.7109375" style="281" customWidth="1"/>
    <col min="4" max="4" width="20.85546875" style="243" customWidth="1"/>
    <col min="5" max="8" width="20.85546875" style="282" customWidth="1"/>
    <col min="9" max="9" width="2.7109375" customWidth="1"/>
    <col min="10" max="10" width="2.5703125" customWidth="1"/>
    <col min="11" max="11" width="10.5703125" customWidth="1"/>
    <col min="12" max="12" width="16.85546875" customWidth="1"/>
    <col min="13" max="13" width="2.5703125" customWidth="1"/>
    <col min="14" max="17" width="11.5703125" customWidth="1"/>
    <col min="18" max="18" width="14.85546875" customWidth="1"/>
  </cols>
  <sheetData>
    <row r="1" spans="2:9" s="1" customFormat="1" ht="13.5" thickBot="1">
      <c r="C1" s="27"/>
      <c r="D1" s="27"/>
      <c r="E1" s="27"/>
      <c r="F1" s="27"/>
      <c r="G1" s="27"/>
      <c r="H1" s="27"/>
    </row>
    <row r="2" spans="2:9" s="1" customFormat="1" ht="20.45" customHeight="1">
      <c r="B2" s="14"/>
      <c r="C2" s="1215" t="s">
        <v>882</v>
      </c>
      <c r="D2" s="1215"/>
      <c r="E2" s="1215"/>
      <c r="F2" s="1215"/>
      <c r="G2" s="1215"/>
      <c r="H2" s="1215"/>
      <c r="I2" s="16"/>
    </row>
    <row r="3" spans="2:9" s="1" customFormat="1" ht="15.75">
      <c r="B3" s="17"/>
      <c r="C3" s="1215" t="s">
        <v>749</v>
      </c>
      <c r="D3" s="1215"/>
      <c r="E3" s="1215"/>
      <c r="F3" s="1215"/>
      <c r="G3" s="1215"/>
      <c r="H3" s="1215"/>
      <c r="I3" s="18"/>
    </row>
    <row r="4" spans="2:9" s="34" customFormat="1" ht="29.45" customHeight="1" thickBot="1">
      <c r="B4" s="430"/>
      <c r="C4" s="1219" t="s">
        <v>156</v>
      </c>
      <c r="D4" s="1219"/>
      <c r="E4" s="1219"/>
      <c r="F4" s="1219"/>
      <c r="G4" s="1219"/>
      <c r="H4" s="1219"/>
      <c r="I4" s="431"/>
    </row>
    <row r="5" spans="2:9" s="1" customFormat="1" ht="16.149999999999999" customHeight="1" thickBot="1">
      <c r="B5" s="17"/>
      <c r="C5" s="429" t="s">
        <v>794</v>
      </c>
      <c r="D5" s="1216" t="str">
        <f>'Unit Mix'!G6</f>
        <v>[Enter the PHA/Grantee name]</v>
      </c>
      <c r="E5" s="1217"/>
      <c r="F5" s="1217"/>
      <c r="G5" s="1217"/>
      <c r="H5" s="1218"/>
      <c r="I5" s="18"/>
    </row>
    <row r="6" spans="2:9" s="1" customFormat="1" ht="16.149999999999999" customHeight="1" thickBot="1">
      <c r="B6" s="17"/>
      <c r="C6" s="429" t="s">
        <v>791</v>
      </c>
      <c r="D6" s="1216" t="str">
        <f>'Unit Mix'!G7</f>
        <v>[enter the HOPE VI or Choice Neighborhoods grant name]</v>
      </c>
      <c r="E6" s="1217"/>
      <c r="F6" s="1217"/>
      <c r="G6" s="1217"/>
      <c r="H6" s="1218"/>
      <c r="I6" s="18"/>
    </row>
    <row r="7" spans="2:9" s="1" customFormat="1" ht="16.149999999999999" customHeight="1" thickBot="1">
      <c r="B7" s="17"/>
      <c r="C7" s="429" t="s">
        <v>789</v>
      </c>
      <c r="D7" s="1216" t="str">
        <f>'Unit Mix'!G8</f>
        <v xml:space="preserve">[Enter the name of the phase/project] </v>
      </c>
      <c r="E7" s="1217"/>
      <c r="F7" s="1217"/>
      <c r="G7" s="1217"/>
      <c r="H7" s="1218"/>
      <c r="I7" s="18"/>
    </row>
    <row r="8" spans="2:9" s="1" customFormat="1" ht="16.149999999999999" customHeight="1" thickBot="1">
      <c r="B8" s="17"/>
      <c r="C8" s="429" t="s">
        <v>790</v>
      </c>
      <c r="D8" s="1216" t="str">
        <f>'Unit Mix'!G9</f>
        <v>[enter the new AMP-format development number]</v>
      </c>
      <c r="E8" s="1217"/>
      <c r="F8" s="1217"/>
      <c r="G8" s="1217"/>
      <c r="H8" s="1218"/>
      <c r="I8" s="18"/>
    </row>
    <row r="9" spans="2:9" s="1" customFormat="1" ht="9" customHeight="1">
      <c r="B9" s="17"/>
      <c r="C9" s="7"/>
      <c r="D9" s="7"/>
      <c r="E9" s="214"/>
      <c r="F9" s="214"/>
      <c r="G9" s="214"/>
      <c r="H9" s="214"/>
      <c r="I9" s="18"/>
    </row>
    <row r="10" spans="2:9" s="1" customFormat="1">
      <c r="B10" s="17"/>
      <c r="C10" s="7" t="s">
        <v>217</v>
      </c>
      <c r="D10" s="215" t="s">
        <v>214</v>
      </c>
      <c r="E10" s="215" t="s">
        <v>215</v>
      </c>
      <c r="F10" s="215" t="s">
        <v>213</v>
      </c>
      <c r="G10" s="215" t="s">
        <v>212</v>
      </c>
      <c r="H10" s="215" t="s">
        <v>216</v>
      </c>
      <c r="I10" s="18"/>
    </row>
    <row r="11" spans="2:9" s="1" customFormat="1">
      <c r="B11" s="17"/>
      <c r="C11" s="7" t="s">
        <v>218</v>
      </c>
      <c r="D11" s="286">
        <f>SUM('Unit Mix'!E50:G50)</f>
        <v>0</v>
      </c>
      <c r="E11" s="286">
        <f>SUM('Unit Mix'!H50:J50)</f>
        <v>0</v>
      </c>
      <c r="F11" s="286">
        <f>SUM('Unit Mix'!K50:M50)</f>
        <v>0</v>
      </c>
      <c r="G11" s="286">
        <f>SUM('Unit Mix'!N50:P50)</f>
        <v>0</v>
      </c>
      <c r="H11" s="286">
        <f>SUM(D11:G11)</f>
        <v>0</v>
      </c>
      <c r="I11" s="18"/>
    </row>
    <row r="12" spans="2:9" s="1" customFormat="1" ht="12" customHeight="1">
      <c r="B12" s="17"/>
      <c r="C12" s="7"/>
      <c r="D12" s="216"/>
      <c r="E12" s="217"/>
      <c r="F12" s="217"/>
      <c r="G12" s="217"/>
      <c r="H12" s="199"/>
      <c r="I12" s="18"/>
    </row>
    <row r="13" spans="2:9" s="1" customFormat="1" ht="13.5" thickBot="1">
      <c r="B13" s="17"/>
      <c r="C13" s="219" t="s">
        <v>158</v>
      </c>
      <c r="D13" s="220" t="s">
        <v>159</v>
      </c>
      <c r="E13" s="221" t="s">
        <v>160</v>
      </c>
      <c r="F13" s="221" t="s">
        <v>161</v>
      </c>
      <c r="G13" s="221" t="s">
        <v>162</v>
      </c>
      <c r="H13" s="221" t="s">
        <v>56</v>
      </c>
      <c r="I13" s="18"/>
    </row>
    <row r="14" spans="2:9">
      <c r="B14" s="19"/>
      <c r="C14" s="222" t="s">
        <v>163</v>
      </c>
      <c r="D14" s="223"/>
      <c r="E14" s="224">
        <v>0</v>
      </c>
      <c r="F14" s="225">
        <v>0</v>
      </c>
      <c r="G14" s="226">
        <v>0</v>
      </c>
      <c r="H14" s="227">
        <f t="shared" ref="H14:H24" si="0">SUM(E14:G14)</f>
        <v>0</v>
      </c>
      <c r="I14" s="20"/>
    </row>
    <row r="15" spans="2:9">
      <c r="B15" s="19"/>
      <c r="C15" s="228" t="s">
        <v>164</v>
      </c>
      <c r="D15" s="229"/>
      <c r="E15" s="230">
        <v>0</v>
      </c>
      <c r="F15" s="231">
        <v>0</v>
      </c>
      <c r="G15" s="232">
        <v>0</v>
      </c>
      <c r="H15" s="227">
        <f t="shared" si="0"/>
        <v>0</v>
      </c>
      <c r="I15" s="20"/>
    </row>
    <row r="16" spans="2:9">
      <c r="B16" s="19"/>
      <c r="C16" s="228" t="s">
        <v>166</v>
      </c>
      <c r="D16" s="229"/>
      <c r="E16" s="230">
        <v>0</v>
      </c>
      <c r="F16" s="231">
        <v>0</v>
      </c>
      <c r="G16" s="232">
        <v>0</v>
      </c>
      <c r="H16" s="227">
        <f t="shared" si="0"/>
        <v>0</v>
      </c>
      <c r="I16" s="20"/>
    </row>
    <row r="17" spans="2:9">
      <c r="B17" s="19"/>
      <c r="C17" s="228" t="s">
        <v>733</v>
      </c>
      <c r="D17" s="229"/>
      <c r="E17" s="230">
        <v>0</v>
      </c>
      <c r="F17" s="231">
        <v>0</v>
      </c>
      <c r="G17" s="232">
        <v>0</v>
      </c>
      <c r="H17" s="227">
        <f t="shared" si="0"/>
        <v>0</v>
      </c>
      <c r="I17" s="20"/>
    </row>
    <row r="18" spans="2:9">
      <c r="B18" s="19"/>
      <c r="C18" s="228" t="s">
        <v>963</v>
      </c>
      <c r="D18" s="229"/>
      <c r="E18" s="230">
        <v>0</v>
      </c>
      <c r="F18" s="231">
        <v>0</v>
      </c>
      <c r="G18" s="232">
        <v>0</v>
      </c>
      <c r="H18" s="227">
        <f t="shared" si="0"/>
        <v>0</v>
      </c>
      <c r="I18" s="20"/>
    </row>
    <row r="19" spans="2:9">
      <c r="B19" s="19"/>
      <c r="C19" s="228" t="s">
        <v>1134</v>
      </c>
      <c r="D19" s="229"/>
      <c r="E19" s="230">
        <v>0</v>
      </c>
      <c r="F19" s="231">
        <v>0</v>
      </c>
      <c r="G19" s="232">
        <v>0</v>
      </c>
      <c r="H19" s="227">
        <f t="shared" si="0"/>
        <v>0</v>
      </c>
      <c r="I19" s="20"/>
    </row>
    <row r="20" spans="2:9">
      <c r="B20" s="19"/>
      <c r="C20" s="228" t="s">
        <v>733</v>
      </c>
      <c r="D20" s="229"/>
      <c r="E20" s="230">
        <v>0</v>
      </c>
      <c r="F20" s="231">
        <v>0</v>
      </c>
      <c r="G20" s="232">
        <v>0</v>
      </c>
      <c r="H20" s="227">
        <f t="shared" si="0"/>
        <v>0</v>
      </c>
      <c r="I20" s="20"/>
    </row>
    <row r="21" spans="2:9">
      <c r="B21" s="19"/>
      <c r="C21" s="228" t="s">
        <v>733</v>
      </c>
      <c r="D21" s="229"/>
      <c r="E21" s="230">
        <v>0</v>
      </c>
      <c r="F21" s="231">
        <v>0</v>
      </c>
      <c r="G21" s="232">
        <v>0</v>
      </c>
      <c r="H21" s="227">
        <f t="shared" si="0"/>
        <v>0</v>
      </c>
      <c r="I21" s="20"/>
    </row>
    <row r="22" spans="2:9">
      <c r="B22" s="19"/>
      <c r="C22" s="228" t="s">
        <v>733</v>
      </c>
      <c r="D22" s="229"/>
      <c r="E22" s="230">
        <v>0</v>
      </c>
      <c r="F22" s="231">
        <v>0</v>
      </c>
      <c r="G22" s="232">
        <v>0</v>
      </c>
      <c r="H22" s="227">
        <f t="shared" si="0"/>
        <v>0</v>
      </c>
      <c r="I22" s="20"/>
    </row>
    <row r="23" spans="2:9">
      <c r="B23" s="19"/>
      <c r="C23" s="228" t="s">
        <v>733</v>
      </c>
      <c r="D23" s="229"/>
      <c r="E23" s="230">
        <v>0</v>
      </c>
      <c r="F23" s="231">
        <v>0</v>
      </c>
      <c r="G23" s="232">
        <v>0</v>
      </c>
      <c r="H23" s="227">
        <f>SUM(E23:G23)</f>
        <v>0</v>
      </c>
      <c r="I23" s="20"/>
    </row>
    <row r="24" spans="2:9" ht="15.75" thickBot="1">
      <c r="B24" s="19"/>
      <c r="C24" s="228" t="s">
        <v>733</v>
      </c>
      <c r="D24" s="234"/>
      <c r="E24" s="235">
        <v>0</v>
      </c>
      <c r="F24" s="236">
        <v>0</v>
      </c>
      <c r="G24" s="237">
        <v>0</v>
      </c>
      <c r="H24" s="238">
        <f t="shared" si="0"/>
        <v>0</v>
      </c>
      <c r="I24" s="20"/>
    </row>
    <row r="25" spans="2:9">
      <c r="B25" s="19"/>
      <c r="C25" s="239" t="s">
        <v>168</v>
      </c>
      <c r="D25" s="240"/>
      <c r="E25" s="241">
        <f>SUM(E14:E24)</f>
        <v>0</v>
      </c>
      <c r="F25" s="241">
        <f>SUM(F14:F24)</f>
        <v>0</v>
      </c>
      <c r="G25" s="241">
        <f>SUM(G14:G24)</f>
        <v>0</v>
      </c>
      <c r="H25" s="241">
        <f>SUM(H14:H24)</f>
        <v>0</v>
      </c>
      <c r="I25" s="20"/>
    </row>
    <row r="26" spans="2:9">
      <c r="B26" s="19"/>
      <c r="C26" s="242"/>
      <c r="E26" s="244"/>
      <c r="F26" s="244"/>
      <c r="G26" s="244"/>
      <c r="H26" s="244"/>
      <c r="I26" s="20"/>
    </row>
    <row r="27" spans="2:9" ht="13.5" thickBot="1">
      <c r="B27" s="19"/>
      <c r="C27" s="245" t="s">
        <v>169</v>
      </c>
      <c r="D27" s="220"/>
      <c r="E27" s="221" t="s">
        <v>160</v>
      </c>
      <c r="F27" s="221" t="s">
        <v>161</v>
      </c>
      <c r="G27" s="221" t="s">
        <v>162</v>
      </c>
      <c r="H27" s="221" t="s">
        <v>56</v>
      </c>
      <c r="I27" s="20"/>
    </row>
    <row r="28" spans="2:9">
      <c r="B28" s="19"/>
      <c r="C28" s="222" t="s">
        <v>170</v>
      </c>
      <c r="D28" s="287"/>
      <c r="E28" s="224">
        <v>0</v>
      </c>
      <c r="F28" s="225">
        <v>0</v>
      </c>
      <c r="G28" s="226">
        <v>0</v>
      </c>
      <c r="H28" s="227">
        <f>SUM(E28:G28)</f>
        <v>0</v>
      </c>
      <c r="I28" s="20"/>
    </row>
    <row r="29" spans="2:9">
      <c r="B29" s="19"/>
      <c r="C29" s="228" t="s">
        <v>733</v>
      </c>
      <c r="D29" s="288"/>
      <c r="E29" s="230">
        <v>0</v>
      </c>
      <c r="F29" s="231">
        <v>0</v>
      </c>
      <c r="G29" s="247">
        <v>0</v>
      </c>
      <c r="H29" s="227">
        <f>SUM(E29:G29)</f>
        <v>0</v>
      </c>
      <c r="I29" s="20"/>
    </row>
    <row r="30" spans="2:9" ht="15.75" thickBot="1">
      <c r="B30" s="19"/>
      <c r="C30" s="228" t="s">
        <v>733</v>
      </c>
      <c r="D30" s="289"/>
      <c r="E30" s="235">
        <v>0</v>
      </c>
      <c r="F30" s="236">
        <v>0</v>
      </c>
      <c r="G30" s="248">
        <v>0</v>
      </c>
      <c r="H30" s="238">
        <f>SUM(E30:G30)</f>
        <v>0</v>
      </c>
      <c r="I30" s="20"/>
    </row>
    <row r="31" spans="2:9">
      <c r="B31" s="19"/>
      <c r="C31" s="239" t="s">
        <v>171</v>
      </c>
      <c r="D31" s="249"/>
      <c r="E31" s="241">
        <f>SUM(E28:E30)</f>
        <v>0</v>
      </c>
      <c r="F31" s="241">
        <f>SUM(F28:F30)</f>
        <v>0</v>
      </c>
      <c r="G31" s="241">
        <f>SUM(G28:G30)</f>
        <v>0</v>
      </c>
      <c r="H31" s="241">
        <f>SUM(H28:H30)</f>
        <v>0</v>
      </c>
      <c r="I31" s="20"/>
    </row>
    <row r="32" spans="2:9" ht="9" customHeight="1">
      <c r="B32" s="19"/>
      <c r="C32" s="250"/>
      <c r="D32" s="249"/>
      <c r="E32" s="251">
        <v>0</v>
      </c>
      <c r="F32" s="251">
        <v>0</v>
      </c>
      <c r="G32" s="251">
        <v>0</v>
      </c>
      <c r="H32" s="251">
        <v>0</v>
      </c>
      <c r="I32" s="20"/>
    </row>
    <row r="33" spans="2:9" ht="15">
      <c r="B33" s="19"/>
      <c r="C33" s="252" t="s">
        <v>172</v>
      </c>
      <c r="D33" s="253"/>
      <c r="E33" s="254">
        <f>E25+E31</f>
        <v>0</v>
      </c>
      <c r="F33" s="254">
        <f>F25+F31</f>
        <v>0</v>
      </c>
      <c r="G33" s="254">
        <f>G25+G31</f>
        <v>0</v>
      </c>
      <c r="H33" s="254">
        <f>H25+H31</f>
        <v>0</v>
      </c>
      <c r="I33" s="20"/>
    </row>
    <row r="34" spans="2:9" ht="8.25" customHeight="1" thickBot="1">
      <c r="B34" s="19"/>
      <c r="C34" s="255"/>
      <c r="D34" s="256"/>
      <c r="E34" s="257"/>
      <c r="F34" s="257"/>
      <c r="G34" s="257"/>
      <c r="H34" s="257"/>
      <c r="I34" s="20"/>
    </row>
    <row r="35" spans="2:9" ht="9" customHeight="1">
      <c r="B35" s="19"/>
      <c r="C35" s="258"/>
      <c r="D35" s="253"/>
      <c r="E35" s="244"/>
      <c r="F35" s="244"/>
      <c r="G35" s="244"/>
      <c r="H35" s="244"/>
      <c r="I35" s="20"/>
    </row>
    <row r="36" spans="2:9">
      <c r="B36" s="19"/>
      <c r="C36" s="245" t="s">
        <v>173</v>
      </c>
      <c r="D36" s="244"/>
      <c r="E36" s="244"/>
      <c r="F36" s="259"/>
      <c r="G36" s="259"/>
      <c r="H36" s="259"/>
      <c r="I36" s="20"/>
    </row>
    <row r="37" spans="2:9" ht="13.5" thickBot="1">
      <c r="B37" s="19"/>
      <c r="C37" s="260" t="s">
        <v>174</v>
      </c>
      <c r="D37" s="249" t="s">
        <v>175</v>
      </c>
      <c r="E37" s="221" t="s">
        <v>160</v>
      </c>
      <c r="F37" s="221" t="s">
        <v>161</v>
      </c>
      <c r="G37" s="221" t="s">
        <v>162</v>
      </c>
      <c r="H37" s="221" t="s">
        <v>56</v>
      </c>
      <c r="I37" s="20"/>
    </row>
    <row r="38" spans="2:9">
      <c r="B38" s="19"/>
      <c r="C38" s="493" t="s">
        <v>134</v>
      </c>
      <c r="D38" s="494">
        <v>1460</v>
      </c>
      <c r="E38" s="224">
        <v>0</v>
      </c>
      <c r="F38" s="224">
        <v>0</v>
      </c>
      <c r="G38" s="261">
        <v>0</v>
      </c>
      <c r="H38" s="262">
        <f t="shared" ref="H38:H52" si="1">SUM(E38:G38)</f>
        <v>0</v>
      </c>
      <c r="I38" s="20"/>
    </row>
    <row r="39" spans="2:9">
      <c r="B39" s="19"/>
      <c r="C39" s="496" t="s">
        <v>176</v>
      </c>
      <c r="D39" s="497">
        <v>1460</v>
      </c>
      <c r="E39" s="264">
        <v>0</v>
      </c>
      <c r="F39" s="265">
        <v>0</v>
      </c>
      <c r="G39" s="266">
        <v>0</v>
      </c>
      <c r="H39" s="262">
        <f t="shared" si="1"/>
        <v>0</v>
      </c>
      <c r="I39" s="20"/>
    </row>
    <row r="40" spans="2:9">
      <c r="B40" s="19"/>
      <c r="C40" s="263" t="s">
        <v>811</v>
      </c>
      <c r="D40" s="497">
        <v>1460</v>
      </c>
      <c r="E40" s="264">
        <v>0</v>
      </c>
      <c r="F40" s="265">
        <v>0</v>
      </c>
      <c r="G40" s="266">
        <v>0</v>
      </c>
      <c r="H40" s="262">
        <f t="shared" si="1"/>
        <v>0</v>
      </c>
      <c r="I40" s="20"/>
    </row>
    <row r="41" spans="2:9">
      <c r="B41" s="19"/>
      <c r="C41" s="489" t="s">
        <v>219</v>
      </c>
      <c r="D41" s="497">
        <v>1460</v>
      </c>
      <c r="E41" s="264">
        <v>0</v>
      </c>
      <c r="F41" s="265">
        <v>0</v>
      </c>
      <c r="G41" s="247">
        <v>0</v>
      </c>
      <c r="H41" s="262">
        <f t="shared" si="1"/>
        <v>0</v>
      </c>
      <c r="I41" s="20"/>
    </row>
    <row r="42" spans="2:9">
      <c r="B42" s="19"/>
      <c r="C42" s="489" t="s">
        <v>211</v>
      </c>
      <c r="D42" s="497">
        <v>1460</v>
      </c>
      <c r="E42" s="264">
        <v>0</v>
      </c>
      <c r="F42" s="265">
        <v>0</v>
      </c>
      <c r="G42" s="247">
        <v>0</v>
      </c>
      <c r="H42" s="262">
        <f t="shared" si="1"/>
        <v>0</v>
      </c>
      <c r="I42" s="20"/>
    </row>
    <row r="43" spans="2:9">
      <c r="B43" s="19"/>
      <c r="C43" s="489" t="s">
        <v>135</v>
      </c>
      <c r="D43" s="497">
        <v>1460</v>
      </c>
      <c r="E43" s="264">
        <v>0</v>
      </c>
      <c r="F43" s="265">
        <v>0</v>
      </c>
      <c r="G43" s="247">
        <v>0</v>
      </c>
      <c r="H43" s="262">
        <f t="shared" si="1"/>
        <v>0</v>
      </c>
      <c r="I43" s="20"/>
    </row>
    <row r="44" spans="2:9">
      <c r="B44" s="19"/>
      <c r="C44" s="228" t="s">
        <v>866</v>
      </c>
      <c r="D44" s="497">
        <v>1460</v>
      </c>
      <c r="E44" s="264">
        <v>0</v>
      </c>
      <c r="F44" s="265">
        <v>0</v>
      </c>
      <c r="G44" s="247">
        <v>0</v>
      </c>
      <c r="H44" s="262">
        <f t="shared" si="1"/>
        <v>0</v>
      </c>
      <c r="I44" s="20"/>
    </row>
    <row r="45" spans="2:9">
      <c r="B45" s="19"/>
      <c r="C45" s="228" t="s">
        <v>866</v>
      </c>
      <c r="D45" s="497">
        <v>1460</v>
      </c>
      <c r="E45" s="264">
        <v>0</v>
      </c>
      <c r="F45" s="265">
        <v>0</v>
      </c>
      <c r="G45" s="247">
        <v>0</v>
      </c>
      <c r="H45" s="262">
        <f t="shared" si="1"/>
        <v>0</v>
      </c>
      <c r="I45" s="20"/>
    </row>
    <row r="46" spans="2:9">
      <c r="B46" s="19"/>
      <c r="C46" s="489" t="s">
        <v>177</v>
      </c>
      <c r="D46" s="497">
        <v>1450</v>
      </c>
      <c r="E46" s="264">
        <v>0</v>
      </c>
      <c r="F46" s="265">
        <v>0</v>
      </c>
      <c r="G46" s="247">
        <v>0</v>
      </c>
      <c r="H46" s="262">
        <f t="shared" si="1"/>
        <v>0</v>
      </c>
      <c r="I46" s="20"/>
    </row>
    <row r="47" spans="2:9">
      <c r="B47" s="19"/>
      <c r="C47" s="489" t="s">
        <v>819</v>
      </c>
      <c r="D47" s="497">
        <v>1450</v>
      </c>
      <c r="E47" s="264">
        <v>0</v>
      </c>
      <c r="F47" s="265">
        <v>0</v>
      </c>
      <c r="G47" s="247">
        <v>0</v>
      </c>
      <c r="H47" s="262">
        <f t="shared" si="1"/>
        <v>0</v>
      </c>
      <c r="I47" s="20"/>
    </row>
    <row r="48" spans="2:9">
      <c r="B48" s="19"/>
      <c r="C48" s="228" t="s">
        <v>812</v>
      </c>
      <c r="D48" s="497">
        <v>1450</v>
      </c>
      <c r="E48" s="264">
        <v>0</v>
      </c>
      <c r="F48" s="265">
        <v>0</v>
      </c>
      <c r="G48" s="247">
        <v>0</v>
      </c>
      <c r="H48" s="262">
        <f t="shared" si="1"/>
        <v>0</v>
      </c>
      <c r="I48" s="20"/>
    </row>
    <row r="49" spans="2:9">
      <c r="B49" s="19"/>
      <c r="C49" s="228" t="s">
        <v>812</v>
      </c>
      <c r="D49" s="497">
        <v>1450</v>
      </c>
      <c r="E49" s="264">
        <v>0</v>
      </c>
      <c r="F49" s="265">
        <v>0</v>
      </c>
      <c r="G49" s="247">
        <v>0</v>
      </c>
      <c r="H49" s="262">
        <f t="shared" si="1"/>
        <v>0</v>
      </c>
      <c r="I49" s="20"/>
    </row>
    <row r="50" spans="2:9">
      <c r="B50" s="19"/>
      <c r="C50" s="495" t="s">
        <v>809</v>
      </c>
      <c r="D50" s="497">
        <v>1470</v>
      </c>
      <c r="E50" s="264">
        <v>0</v>
      </c>
      <c r="F50" s="265">
        <v>0</v>
      </c>
      <c r="G50" s="480">
        <v>0</v>
      </c>
      <c r="H50" s="262">
        <f t="shared" si="1"/>
        <v>0</v>
      </c>
      <c r="I50" s="20"/>
    </row>
    <row r="51" spans="2:9">
      <c r="B51" s="19"/>
      <c r="C51" s="478" t="s">
        <v>813</v>
      </c>
      <c r="D51" s="497">
        <v>1470</v>
      </c>
      <c r="E51" s="264">
        <v>0</v>
      </c>
      <c r="F51" s="479">
        <v>0</v>
      </c>
      <c r="G51" s="480">
        <v>0</v>
      </c>
      <c r="H51" s="262">
        <f t="shared" si="1"/>
        <v>0</v>
      </c>
      <c r="I51" s="20"/>
    </row>
    <row r="52" spans="2:9" ht="15.75" thickBot="1">
      <c r="B52" s="19"/>
      <c r="C52" s="233" t="s">
        <v>813</v>
      </c>
      <c r="D52" s="497">
        <v>1470</v>
      </c>
      <c r="E52" s="235">
        <v>0</v>
      </c>
      <c r="F52" s="236">
        <v>0</v>
      </c>
      <c r="G52" s="248">
        <v>0</v>
      </c>
      <c r="H52" s="267">
        <f t="shared" si="1"/>
        <v>0</v>
      </c>
      <c r="I52" s="20"/>
    </row>
    <row r="53" spans="2:9">
      <c r="B53" s="19"/>
      <c r="C53" s="268" t="s">
        <v>178</v>
      </c>
      <c r="D53" s="269"/>
      <c r="E53" s="241">
        <f>SUM(E38:E52)</f>
        <v>0</v>
      </c>
      <c r="F53" s="241">
        <f>SUM(F38:F52)</f>
        <v>0</v>
      </c>
      <c r="G53" s="241">
        <f>SUM(G38:G52)</f>
        <v>0</v>
      </c>
      <c r="H53" s="241">
        <f>SUM(H38:H52)</f>
        <v>0</v>
      </c>
      <c r="I53" s="20"/>
    </row>
    <row r="54" spans="2:9" ht="9" customHeight="1">
      <c r="B54" s="19"/>
      <c r="C54" s="242"/>
      <c r="D54" s="269"/>
      <c r="E54" s="244"/>
      <c r="F54" s="244"/>
      <c r="G54" s="244"/>
      <c r="H54" s="244"/>
      <c r="I54" s="20"/>
    </row>
    <row r="55" spans="2:9" ht="13.5" thickBot="1">
      <c r="B55" s="19"/>
      <c r="C55" s="260" t="s">
        <v>179</v>
      </c>
      <c r="D55" s="249" t="s">
        <v>175</v>
      </c>
      <c r="E55" s="221" t="s">
        <v>160</v>
      </c>
      <c r="F55" s="221" t="s">
        <v>161</v>
      </c>
      <c r="G55" s="221" t="s">
        <v>162</v>
      </c>
      <c r="H55" s="221" t="s">
        <v>56</v>
      </c>
      <c r="I55" s="20"/>
    </row>
    <row r="56" spans="2:9">
      <c r="B56" s="19"/>
      <c r="C56" s="493" t="s">
        <v>180</v>
      </c>
      <c r="D56" s="494">
        <v>1440</v>
      </c>
      <c r="E56" s="224">
        <v>0</v>
      </c>
      <c r="F56" s="225">
        <v>0</v>
      </c>
      <c r="G56" s="261">
        <v>0</v>
      </c>
      <c r="H56" s="262">
        <f>SUM(E56:G56)</f>
        <v>0</v>
      </c>
      <c r="I56" s="20"/>
    </row>
    <row r="57" spans="2:9">
      <c r="B57" s="19"/>
      <c r="C57" s="263" t="s">
        <v>814</v>
      </c>
      <c r="D57" s="491">
        <v>1440</v>
      </c>
      <c r="E57" s="264">
        <v>0</v>
      </c>
      <c r="F57" s="264">
        <v>0</v>
      </c>
      <c r="G57" s="266">
        <v>0</v>
      </c>
      <c r="H57" s="262">
        <f t="shared" ref="H57:H83" si="2">SUM(E57:G57)</f>
        <v>0</v>
      </c>
      <c r="I57" s="20"/>
    </row>
    <row r="58" spans="2:9">
      <c r="B58" s="19"/>
      <c r="C58" s="263" t="s">
        <v>814</v>
      </c>
      <c r="D58" s="491">
        <v>1440</v>
      </c>
      <c r="E58" s="264">
        <v>0</v>
      </c>
      <c r="F58" s="264">
        <v>0</v>
      </c>
      <c r="G58" s="266">
        <v>0</v>
      </c>
      <c r="H58" s="262">
        <f t="shared" si="2"/>
        <v>0</v>
      </c>
      <c r="I58" s="20"/>
    </row>
    <row r="59" spans="2:9">
      <c r="B59" s="19"/>
      <c r="C59" s="489" t="s">
        <v>181</v>
      </c>
      <c r="D59" s="491">
        <v>1430</v>
      </c>
      <c r="E59" s="230">
        <v>0</v>
      </c>
      <c r="F59" s="264">
        <v>0</v>
      </c>
      <c r="G59" s="247">
        <v>0</v>
      </c>
      <c r="H59" s="262">
        <f t="shared" si="2"/>
        <v>0</v>
      </c>
      <c r="I59" s="20"/>
    </row>
    <row r="60" spans="2:9">
      <c r="B60" s="19"/>
      <c r="C60" s="489" t="s">
        <v>182</v>
      </c>
      <c r="D60" s="491">
        <v>1430</v>
      </c>
      <c r="E60" s="230">
        <v>0</v>
      </c>
      <c r="F60" s="264">
        <v>0</v>
      </c>
      <c r="G60" s="247">
        <v>0</v>
      </c>
      <c r="H60" s="262">
        <f t="shared" si="2"/>
        <v>0</v>
      </c>
      <c r="I60" s="20"/>
    </row>
    <row r="61" spans="2:9">
      <c r="B61" s="19"/>
      <c r="C61" s="489" t="s">
        <v>183</v>
      </c>
      <c r="D61" s="492">
        <v>1430</v>
      </c>
      <c r="E61" s="230">
        <v>0</v>
      </c>
      <c r="F61" s="264">
        <v>0</v>
      </c>
      <c r="G61" s="247">
        <v>0</v>
      </c>
      <c r="H61" s="262">
        <f t="shared" si="2"/>
        <v>0</v>
      </c>
      <c r="I61" s="20"/>
    </row>
    <row r="62" spans="2:9">
      <c r="B62" s="19"/>
      <c r="C62" s="489" t="s">
        <v>184</v>
      </c>
      <c r="D62" s="491">
        <v>1430</v>
      </c>
      <c r="E62" s="230">
        <v>0</v>
      </c>
      <c r="F62" s="264">
        <v>0</v>
      </c>
      <c r="G62" s="247">
        <v>0</v>
      </c>
      <c r="H62" s="262">
        <f t="shared" si="2"/>
        <v>0</v>
      </c>
      <c r="I62" s="20"/>
    </row>
    <row r="63" spans="2:9">
      <c r="B63" s="19"/>
      <c r="C63" s="489" t="s">
        <v>209</v>
      </c>
      <c r="D63" s="491">
        <v>1430</v>
      </c>
      <c r="E63" s="230">
        <v>0</v>
      </c>
      <c r="F63" s="264">
        <v>0</v>
      </c>
      <c r="G63" s="247">
        <v>0</v>
      </c>
      <c r="H63" s="262">
        <f t="shared" si="2"/>
        <v>0</v>
      </c>
      <c r="I63" s="20"/>
    </row>
    <row r="64" spans="2:9">
      <c r="B64" s="19"/>
      <c r="C64" s="489" t="s">
        <v>185</v>
      </c>
      <c r="D64" s="492">
        <v>1430</v>
      </c>
      <c r="E64" s="230">
        <v>0</v>
      </c>
      <c r="F64" s="264">
        <v>0</v>
      </c>
      <c r="G64" s="247">
        <v>0</v>
      </c>
      <c r="H64" s="262">
        <f t="shared" si="2"/>
        <v>0</v>
      </c>
      <c r="I64" s="20"/>
    </row>
    <row r="65" spans="2:9">
      <c r="B65" s="19"/>
      <c r="C65" s="489" t="s">
        <v>186</v>
      </c>
      <c r="D65" s="491">
        <v>1430</v>
      </c>
      <c r="E65" s="230">
        <v>0</v>
      </c>
      <c r="F65" s="264">
        <v>0</v>
      </c>
      <c r="G65" s="247">
        <v>0</v>
      </c>
      <c r="H65" s="262">
        <f t="shared" si="2"/>
        <v>0</v>
      </c>
      <c r="I65" s="20"/>
    </row>
    <row r="66" spans="2:9">
      <c r="B66" s="19"/>
      <c r="C66" s="489" t="s">
        <v>187</v>
      </c>
      <c r="D66" s="492">
        <v>1430</v>
      </c>
      <c r="E66" s="230">
        <v>0</v>
      </c>
      <c r="F66" s="264">
        <v>0</v>
      </c>
      <c r="G66" s="247">
        <v>0</v>
      </c>
      <c r="H66" s="262">
        <f t="shared" si="2"/>
        <v>0</v>
      </c>
      <c r="I66" s="20"/>
    </row>
    <row r="67" spans="2:9">
      <c r="B67" s="19"/>
      <c r="C67" s="489" t="s">
        <v>188</v>
      </c>
      <c r="D67" s="491">
        <v>1430</v>
      </c>
      <c r="E67" s="230">
        <v>0</v>
      </c>
      <c r="F67" s="264">
        <v>0</v>
      </c>
      <c r="G67" s="247">
        <v>0</v>
      </c>
      <c r="H67" s="262">
        <f t="shared" si="2"/>
        <v>0</v>
      </c>
      <c r="I67" s="20"/>
    </row>
    <row r="68" spans="2:9">
      <c r="B68" s="19"/>
      <c r="C68" s="489" t="s">
        <v>189</v>
      </c>
      <c r="D68" s="491">
        <v>1430</v>
      </c>
      <c r="E68" s="230">
        <v>0</v>
      </c>
      <c r="F68" s="264">
        <v>0</v>
      </c>
      <c r="G68" s="247">
        <v>0</v>
      </c>
      <c r="H68" s="262">
        <f t="shared" si="2"/>
        <v>0</v>
      </c>
      <c r="I68" s="20"/>
    </row>
    <row r="69" spans="2:9">
      <c r="B69" s="19"/>
      <c r="C69" s="489" t="s">
        <v>190</v>
      </c>
      <c r="D69" s="491">
        <v>1430</v>
      </c>
      <c r="E69" s="230">
        <v>0</v>
      </c>
      <c r="F69" s="264">
        <v>0</v>
      </c>
      <c r="G69" s="247">
        <v>0</v>
      </c>
      <c r="H69" s="262">
        <f t="shared" si="2"/>
        <v>0</v>
      </c>
      <c r="I69" s="20"/>
    </row>
    <row r="70" spans="2:9">
      <c r="B70" s="19"/>
      <c r="C70" s="489" t="s">
        <v>191</v>
      </c>
      <c r="D70" s="491">
        <v>1430</v>
      </c>
      <c r="E70" s="230">
        <v>0</v>
      </c>
      <c r="F70" s="264">
        <v>0</v>
      </c>
      <c r="G70" s="247">
        <v>0</v>
      </c>
      <c r="H70" s="262">
        <f t="shared" si="2"/>
        <v>0</v>
      </c>
      <c r="I70" s="20"/>
    </row>
    <row r="71" spans="2:9">
      <c r="B71" s="19"/>
      <c r="C71" s="489" t="s">
        <v>192</v>
      </c>
      <c r="D71" s="491">
        <v>1430</v>
      </c>
      <c r="E71" s="230">
        <v>0</v>
      </c>
      <c r="F71" s="264">
        <v>0</v>
      </c>
      <c r="G71" s="247">
        <v>0</v>
      </c>
      <c r="H71" s="262">
        <f t="shared" si="2"/>
        <v>0</v>
      </c>
      <c r="I71" s="20"/>
    </row>
    <row r="72" spans="2:9">
      <c r="B72" s="19"/>
      <c r="C72" s="489" t="s">
        <v>136</v>
      </c>
      <c r="D72" s="491">
        <v>1430</v>
      </c>
      <c r="E72" s="230">
        <v>0</v>
      </c>
      <c r="F72" s="264">
        <v>0</v>
      </c>
      <c r="G72" s="247">
        <v>0</v>
      </c>
      <c r="H72" s="262">
        <f t="shared" si="2"/>
        <v>0</v>
      </c>
      <c r="I72" s="20"/>
    </row>
    <row r="73" spans="2:9">
      <c r="B73" s="19"/>
      <c r="C73" s="489" t="s">
        <v>797</v>
      </c>
      <c r="D73" s="491">
        <v>1430</v>
      </c>
      <c r="E73" s="230">
        <v>0</v>
      </c>
      <c r="F73" s="264">
        <v>0</v>
      </c>
      <c r="G73" s="247">
        <v>0</v>
      </c>
      <c r="H73" s="262">
        <f t="shared" si="2"/>
        <v>0</v>
      </c>
      <c r="I73" s="20"/>
    </row>
    <row r="74" spans="2:9">
      <c r="B74" s="19"/>
      <c r="C74" s="489" t="s">
        <v>796</v>
      </c>
      <c r="D74" s="491">
        <v>1430</v>
      </c>
      <c r="E74" s="230">
        <v>0</v>
      </c>
      <c r="F74" s="264">
        <v>0</v>
      </c>
      <c r="G74" s="247">
        <v>0</v>
      </c>
      <c r="H74" s="262">
        <f t="shared" si="2"/>
        <v>0</v>
      </c>
      <c r="I74" s="20"/>
    </row>
    <row r="75" spans="2:9">
      <c r="B75" s="19"/>
      <c r="C75" s="228" t="s">
        <v>1135</v>
      </c>
      <c r="D75" s="491">
        <v>1430</v>
      </c>
      <c r="E75" s="230">
        <v>0</v>
      </c>
      <c r="F75" s="264">
        <v>0</v>
      </c>
      <c r="G75" s="247">
        <v>0</v>
      </c>
      <c r="H75" s="262">
        <f t="shared" si="2"/>
        <v>0</v>
      </c>
      <c r="I75" s="20"/>
    </row>
    <row r="76" spans="2:9">
      <c r="B76" s="19"/>
      <c r="C76" s="228" t="s">
        <v>815</v>
      </c>
      <c r="D76" s="491">
        <v>1430</v>
      </c>
      <c r="E76" s="230">
        <v>0</v>
      </c>
      <c r="F76" s="264">
        <v>0</v>
      </c>
      <c r="G76" s="247">
        <v>0</v>
      </c>
      <c r="H76" s="262">
        <f t="shared" si="2"/>
        <v>0</v>
      </c>
      <c r="I76" s="20"/>
    </row>
    <row r="77" spans="2:9">
      <c r="B77" s="19"/>
      <c r="C77" s="228" t="s">
        <v>815</v>
      </c>
      <c r="D77" s="491">
        <v>1430</v>
      </c>
      <c r="E77" s="230">
        <v>0</v>
      </c>
      <c r="F77" s="264">
        <v>0</v>
      </c>
      <c r="G77" s="247">
        <v>0</v>
      </c>
      <c r="H77" s="262">
        <f t="shared" si="2"/>
        <v>0</v>
      </c>
      <c r="I77" s="20"/>
    </row>
    <row r="78" spans="2:9">
      <c r="B78" s="19"/>
      <c r="C78" s="228" t="s">
        <v>815</v>
      </c>
      <c r="D78" s="491">
        <v>1430</v>
      </c>
      <c r="E78" s="230">
        <v>0</v>
      </c>
      <c r="F78" s="264">
        <v>0</v>
      </c>
      <c r="G78" s="247">
        <v>0</v>
      </c>
      <c r="H78" s="262">
        <f t="shared" si="2"/>
        <v>0</v>
      </c>
      <c r="I78" s="20"/>
    </row>
    <row r="79" spans="2:9">
      <c r="B79" s="19"/>
      <c r="C79" s="228" t="s">
        <v>815</v>
      </c>
      <c r="D79" s="491">
        <v>1430</v>
      </c>
      <c r="E79" s="230">
        <v>0</v>
      </c>
      <c r="F79" s="264">
        <v>0</v>
      </c>
      <c r="G79" s="247">
        <v>0</v>
      </c>
      <c r="H79" s="262">
        <f t="shared" si="2"/>
        <v>0</v>
      </c>
      <c r="I79" s="20"/>
    </row>
    <row r="80" spans="2:9">
      <c r="B80" s="19"/>
      <c r="C80" s="489" t="s">
        <v>810</v>
      </c>
      <c r="D80" s="490"/>
      <c r="E80" s="230">
        <v>0</v>
      </c>
      <c r="F80" s="264">
        <v>0</v>
      </c>
      <c r="G80" s="247">
        <v>0</v>
      </c>
      <c r="H80" s="262">
        <f t="shared" si="2"/>
        <v>0</v>
      </c>
      <c r="I80" s="20"/>
    </row>
    <row r="81" spans="2:9">
      <c r="B81" s="19"/>
      <c r="C81" s="228" t="s">
        <v>842</v>
      </c>
      <c r="D81" s="490"/>
      <c r="E81" s="230">
        <v>0</v>
      </c>
      <c r="F81" s="264">
        <v>0</v>
      </c>
      <c r="G81" s="247">
        <v>0</v>
      </c>
      <c r="H81" s="262">
        <f t="shared" si="2"/>
        <v>0</v>
      </c>
      <c r="I81" s="20"/>
    </row>
    <row r="82" spans="2:9">
      <c r="B82" s="19"/>
      <c r="C82" s="228" t="s">
        <v>842</v>
      </c>
      <c r="D82" s="490"/>
      <c r="E82" s="230">
        <v>0</v>
      </c>
      <c r="F82" s="264">
        <v>0</v>
      </c>
      <c r="G82" s="247">
        <v>0</v>
      </c>
      <c r="H82" s="262">
        <f t="shared" si="2"/>
        <v>0</v>
      </c>
      <c r="I82" s="20"/>
    </row>
    <row r="83" spans="2:9">
      <c r="B83" s="19"/>
      <c r="C83" s="489" t="s">
        <v>817</v>
      </c>
      <c r="D83" s="491">
        <v>1430</v>
      </c>
      <c r="E83" s="230">
        <v>0</v>
      </c>
      <c r="F83" s="264">
        <v>0</v>
      </c>
      <c r="G83" s="247">
        <v>0</v>
      </c>
      <c r="H83" s="262">
        <f t="shared" si="2"/>
        <v>0</v>
      </c>
      <c r="I83" s="20"/>
    </row>
    <row r="84" spans="2:9">
      <c r="B84" s="19"/>
      <c r="C84" s="489" t="s">
        <v>820</v>
      </c>
      <c r="D84" s="582"/>
      <c r="E84" s="230">
        <v>0</v>
      </c>
      <c r="F84" s="264">
        <v>0</v>
      </c>
      <c r="G84" s="247">
        <v>0</v>
      </c>
      <c r="H84" s="262">
        <f t="shared" ref="H84:H89" si="3">SUM(E84:G84)</f>
        <v>0</v>
      </c>
      <c r="I84" s="20"/>
    </row>
    <row r="85" spans="2:9">
      <c r="B85" s="19"/>
      <c r="C85" s="495" t="s">
        <v>838</v>
      </c>
      <c r="D85" s="582"/>
      <c r="E85" s="230">
        <v>0</v>
      </c>
      <c r="F85" s="264">
        <v>0</v>
      </c>
      <c r="G85" s="247">
        <v>0</v>
      </c>
      <c r="H85" s="262">
        <f t="shared" si="3"/>
        <v>0</v>
      </c>
      <c r="I85" s="20"/>
    </row>
    <row r="86" spans="2:9">
      <c r="B86" s="19"/>
      <c r="C86" s="495" t="s">
        <v>839</v>
      </c>
      <c r="D86" s="582"/>
      <c r="E86" s="230">
        <v>0</v>
      </c>
      <c r="F86" s="264">
        <v>0</v>
      </c>
      <c r="G86" s="247">
        <v>0</v>
      </c>
      <c r="H86" s="262">
        <f t="shared" si="3"/>
        <v>0</v>
      </c>
      <c r="I86" s="20"/>
    </row>
    <row r="87" spans="2:9">
      <c r="B87" s="19"/>
      <c r="C87" s="495" t="s">
        <v>840</v>
      </c>
      <c r="D87" s="581"/>
      <c r="E87" s="230">
        <v>0</v>
      </c>
      <c r="F87" s="264">
        <v>0</v>
      </c>
      <c r="G87" s="247">
        <v>0</v>
      </c>
      <c r="H87" s="262">
        <f t="shared" si="3"/>
        <v>0</v>
      </c>
      <c r="I87" s="20"/>
    </row>
    <row r="88" spans="2:9">
      <c r="B88" s="19"/>
      <c r="C88" s="228" t="s">
        <v>1139</v>
      </c>
      <c r="D88" s="581"/>
      <c r="E88" s="629">
        <v>0</v>
      </c>
      <c r="F88" s="264">
        <v>0</v>
      </c>
      <c r="G88" s="480">
        <v>0</v>
      </c>
      <c r="H88" s="262">
        <f t="shared" si="3"/>
        <v>0</v>
      </c>
      <c r="I88" s="20"/>
    </row>
    <row r="89" spans="2:9" ht="15.75" thickBot="1">
      <c r="B89" s="19"/>
      <c r="C89" s="284" t="s">
        <v>1138</v>
      </c>
      <c r="D89" s="481"/>
      <c r="E89" s="235">
        <v>0</v>
      </c>
      <c r="F89" s="236">
        <v>0</v>
      </c>
      <c r="G89" s="248">
        <v>0</v>
      </c>
      <c r="H89" s="267">
        <f t="shared" si="3"/>
        <v>0</v>
      </c>
      <c r="I89" s="20"/>
    </row>
    <row r="90" spans="2:9">
      <c r="B90" s="19"/>
      <c r="C90" s="268" t="s">
        <v>193</v>
      </c>
      <c r="D90" s="270"/>
      <c r="E90" s="241">
        <f>SUM(E56:E89)</f>
        <v>0</v>
      </c>
      <c r="F90" s="241">
        <f>SUM(F56:F89)</f>
        <v>0</v>
      </c>
      <c r="G90" s="241">
        <f>SUM(G56:G89)</f>
        <v>0</v>
      </c>
      <c r="H90" s="241">
        <f>SUM(H56:H89)</f>
        <v>0</v>
      </c>
      <c r="I90" s="20"/>
    </row>
    <row r="91" spans="2:9" ht="9" customHeight="1">
      <c r="B91" s="19"/>
      <c r="C91" s="242"/>
      <c r="D91" s="269"/>
      <c r="E91" s="251">
        <v>0</v>
      </c>
      <c r="F91" s="251">
        <v>0</v>
      </c>
      <c r="G91" s="251">
        <v>0</v>
      </c>
      <c r="H91" s="251">
        <v>0</v>
      </c>
      <c r="I91" s="20"/>
    </row>
    <row r="92" spans="2:9">
      <c r="B92" s="19"/>
      <c r="C92" s="239" t="s">
        <v>194</v>
      </c>
      <c r="D92" s="270"/>
      <c r="E92" s="241">
        <f>E53+E90</f>
        <v>0</v>
      </c>
      <c r="F92" s="241">
        <f>F53+F90</f>
        <v>0</v>
      </c>
      <c r="G92" s="241">
        <f>G53+G90</f>
        <v>0</v>
      </c>
      <c r="H92" s="241">
        <f>H53+H90</f>
        <v>0</v>
      </c>
      <c r="I92" s="20"/>
    </row>
    <row r="93" spans="2:9" ht="9" customHeight="1">
      <c r="B93" s="19"/>
      <c r="C93" s="4"/>
      <c r="D93" s="270"/>
      <c r="E93" s="244"/>
      <c r="F93" s="244"/>
      <c r="G93" s="244"/>
      <c r="H93" s="244"/>
      <c r="I93" s="20"/>
    </row>
    <row r="94" spans="2:9" ht="13.5" thickBot="1">
      <c r="B94" s="19"/>
      <c r="C94" s="245" t="s">
        <v>195</v>
      </c>
      <c r="D94" s="249" t="s">
        <v>175</v>
      </c>
      <c r="E94" s="221" t="s">
        <v>160</v>
      </c>
      <c r="F94" s="221" t="s">
        <v>161</v>
      </c>
      <c r="G94" s="221" t="s">
        <v>162</v>
      </c>
      <c r="H94" s="221" t="s">
        <v>56</v>
      </c>
      <c r="I94" s="20"/>
    </row>
    <row r="95" spans="2:9">
      <c r="B95" s="19"/>
      <c r="C95" s="482" t="s">
        <v>210</v>
      </c>
      <c r="D95" s="483">
        <v>1408</v>
      </c>
      <c r="E95" s="290">
        <v>0</v>
      </c>
      <c r="F95" s="271">
        <v>0</v>
      </c>
      <c r="G95" s="261">
        <v>0</v>
      </c>
      <c r="H95" s="262">
        <f t="shared" ref="H95:H105" si="4">SUM(E95:G95)</f>
        <v>0</v>
      </c>
      <c r="I95" s="20"/>
    </row>
    <row r="96" spans="2:9">
      <c r="B96" s="19"/>
      <c r="C96" s="484" t="s">
        <v>24</v>
      </c>
      <c r="D96" s="485">
        <v>1408</v>
      </c>
      <c r="E96" s="246">
        <v>0</v>
      </c>
      <c r="F96" s="272">
        <v>0</v>
      </c>
      <c r="G96" s="247">
        <v>0</v>
      </c>
      <c r="H96" s="262">
        <f t="shared" si="4"/>
        <v>0</v>
      </c>
      <c r="I96" s="20"/>
    </row>
    <row r="97" spans="2:9">
      <c r="B97" s="19"/>
      <c r="C97" s="484" t="s">
        <v>832</v>
      </c>
      <c r="D97" s="485">
        <v>1410</v>
      </c>
      <c r="E97" s="246">
        <v>0</v>
      </c>
      <c r="F97" s="272">
        <v>0</v>
      </c>
      <c r="G97" s="247"/>
      <c r="H97" s="262">
        <f t="shared" si="4"/>
        <v>0</v>
      </c>
      <c r="I97" s="20"/>
    </row>
    <row r="98" spans="2:9">
      <c r="B98" s="19"/>
      <c r="C98" s="484" t="s">
        <v>831</v>
      </c>
      <c r="D98" s="485">
        <v>1430</v>
      </c>
      <c r="E98" s="246">
        <v>0</v>
      </c>
      <c r="F98" s="272">
        <v>0</v>
      </c>
      <c r="G98" s="247">
        <v>0</v>
      </c>
      <c r="H98" s="262">
        <f t="shared" si="4"/>
        <v>0</v>
      </c>
      <c r="I98" s="20"/>
    </row>
    <row r="99" spans="2:9">
      <c r="B99" s="19"/>
      <c r="C99" s="484" t="s">
        <v>196</v>
      </c>
      <c r="D99" s="485">
        <v>1430</v>
      </c>
      <c r="E99" s="246">
        <v>0</v>
      </c>
      <c r="F99" s="272">
        <v>0</v>
      </c>
      <c r="G99" s="247">
        <v>0</v>
      </c>
      <c r="H99" s="262">
        <f t="shared" si="4"/>
        <v>0</v>
      </c>
      <c r="I99" s="20"/>
    </row>
    <row r="100" spans="2:9">
      <c r="B100" s="19"/>
      <c r="C100" s="484" t="s">
        <v>197</v>
      </c>
      <c r="D100" s="485">
        <v>1440</v>
      </c>
      <c r="E100" s="246">
        <v>0</v>
      </c>
      <c r="F100" s="272">
        <v>0</v>
      </c>
      <c r="G100" s="247">
        <v>0</v>
      </c>
      <c r="H100" s="262">
        <f t="shared" si="4"/>
        <v>0</v>
      </c>
      <c r="I100" s="20"/>
    </row>
    <row r="101" spans="2:9">
      <c r="B101" s="19"/>
      <c r="C101" s="484" t="s">
        <v>177</v>
      </c>
      <c r="D101" s="485">
        <v>1450</v>
      </c>
      <c r="E101" s="246">
        <v>0</v>
      </c>
      <c r="F101" s="272">
        <v>0</v>
      </c>
      <c r="G101" s="247">
        <v>0</v>
      </c>
      <c r="H101" s="262">
        <f t="shared" si="4"/>
        <v>0</v>
      </c>
      <c r="I101" s="20"/>
    </row>
    <row r="102" spans="2:9">
      <c r="B102" s="19"/>
      <c r="C102" s="484" t="s">
        <v>198</v>
      </c>
      <c r="D102" s="485">
        <v>1470</v>
      </c>
      <c r="E102" s="246">
        <v>0</v>
      </c>
      <c r="F102" s="272">
        <v>0</v>
      </c>
      <c r="G102" s="247">
        <v>0</v>
      </c>
      <c r="H102" s="262">
        <f t="shared" si="4"/>
        <v>0</v>
      </c>
      <c r="I102" s="20"/>
    </row>
    <row r="103" spans="2:9">
      <c r="B103" s="19"/>
      <c r="C103" s="484" t="s">
        <v>199</v>
      </c>
      <c r="D103" s="485">
        <v>1475</v>
      </c>
      <c r="E103" s="246">
        <v>0</v>
      </c>
      <c r="F103" s="272">
        <v>0</v>
      </c>
      <c r="G103" s="247">
        <v>0</v>
      </c>
      <c r="H103" s="262">
        <f t="shared" si="4"/>
        <v>0</v>
      </c>
      <c r="I103" s="20"/>
    </row>
    <row r="104" spans="2:9">
      <c r="B104" s="19"/>
      <c r="C104" s="484" t="s">
        <v>200</v>
      </c>
      <c r="D104" s="486">
        <v>1485</v>
      </c>
      <c r="E104" s="246">
        <v>0</v>
      </c>
      <c r="F104" s="272">
        <v>0</v>
      </c>
      <c r="G104" s="247">
        <v>0</v>
      </c>
      <c r="H104" s="262">
        <f t="shared" si="4"/>
        <v>0</v>
      </c>
      <c r="I104" s="20"/>
    </row>
    <row r="105" spans="2:9" ht="15.75" thickBot="1">
      <c r="B105" s="19"/>
      <c r="C105" s="487" t="s">
        <v>201</v>
      </c>
      <c r="D105" s="488">
        <v>1495</v>
      </c>
      <c r="E105" s="291">
        <v>0</v>
      </c>
      <c r="F105" s="273">
        <v>0</v>
      </c>
      <c r="G105" s="248">
        <v>0</v>
      </c>
      <c r="H105" s="267">
        <f t="shared" si="4"/>
        <v>0</v>
      </c>
      <c r="I105" s="20"/>
    </row>
    <row r="106" spans="2:9">
      <c r="B106" s="19"/>
      <c r="C106" s="274" t="s">
        <v>202</v>
      </c>
      <c r="D106" s="240"/>
      <c r="E106" s="241">
        <f>SUM(E95:E105)</f>
        <v>0</v>
      </c>
      <c r="F106" s="241">
        <f>SUM(F95:F105)</f>
        <v>0</v>
      </c>
      <c r="G106" s="241">
        <f>SUM(G95:G105)</f>
        <v>0</v>
      </c>
      <c r="H106" s="241">
        <f>SUM(H95:H105)</f>
        <v>0</v>
      </c>
      <c r="I106" s="20"/>
    </row>
    <row r="107" spans="2:9" ht="9" customHeight="1">
      <c r="B107" s="19"/>
      <c r="C107" s="4"/>
      <c r="D107" s="249"/>
      <c r="E107" s="251">
        <v>0</v>
      </c>
      <c r="F107" s="251">
        <v>0</v>
      </c>
      <c r="G107" s="251">
        <v>0</v>
      </c>
      <c r="H107" s="251">
        <v>0</v>
      </c>
      <c r="I107" s="20"/>
    </row>
    <row r="108" spans="2:9" ht="15">
      <c r="B108" s="19"/>
      <c r="C108" s="252" t="s">
        <v>203</v>
      </c>
      <c r="D108" s="275"/>
      <c r="E108" s="254">
        <f>E92+E106</f>
        <v>0</v>
      </c>
      <c r="F108" s="254">
        <f>F92+F106</f>
        <v>0</v>
      </c>
      <c r="G108" s="254">
        <f>G92+G106</f>
        <v>0</v>
      </c>
      <c r="H108" s="254">
        <f>H92+H106</f>
        <v>0</v>
      </c>
      <c r="I108" s="20"/>
    </row>
    <row r="109" spans="2:9" ht="13.5" thickBot="1">
      <c r="B109" s="21"/>
      <c r="C109" s="22"/>
      <c r="D109" s="276"/>
      <c r="E109" s="257"/>
      <c r="F109" s="257"/>
      <c r="G109" s="257"/>
      <c r="H109" s="257"/>
      <c r="I109" s="23"/>
    </row>
    <row r="110" spans="2:9">
      <c r="C110" s="1"/>
      <c r="D110" s="277"/>
      <c r="E110" s="366" t="s">
        <v>959</v>
      </c>
      <c r="F110" s="278"/>
      <c r="G110" s="278"/>
      <c r="H110" s="278"/>
      <c r="I110" s="367" t="s">
        <v>964</v>
      </c>
    </row>
    <row r="111" spans="2:9">
      <c r="C111" s="1"/>
    </row>
    <row r="112" spans="2:9">
      <c r="C112" s="1"/>
    </row>
    <row r="113" spans="3:8">
      <c r="C113" s="1"/>
      <c r="D113" s="279" t="s">
        <v>204</v>
      </c>
      <c r="E113" s="278"/>
      <c r="F113" s="278"/>
      <c r="G113" s="278"/>
      <c r="H113" s="278"/>
    </row>
    <row r="114" spans="3:8">
      <c r="C114" s="1"/>
      <c r="D114" s="279" t="s">
        <v>205</v>
      </c>
      <c r="E114" s="280">
        <f>E25-E92</f>
        <v>0</v>
      </c>
      <c r="F114" s="280">
        <f>F25-F92</f>
        <v>0</v>
      </c>
      <c r="G114" s="280">
        <f>G25-G92</f>
        <v>0</v>
      </c>
      <c r="H114" s="280">
        <f>H25-H92</f>
        <v>0</v>
      </c>
    </row>
    <row r="115" spans="3:8">
      <c r="D115" s="279" t="s">
        <v>206</v>
      </c>
      <c r="E115" s="280">
        <f>E31-E106</f>
        <v>0</v>
      </c>
      <c r="F115" s="280">
        <f>F31-F106</f>
        <v>0</v>
      </c>
      <c r="G115" s="280">
        <f>G31-G106</f>
        <v>0</v>
      </c>
      <c r="H115" s="280">
        <f>H31-H106</f>
        <v>0</v>
      </c>
    </row>
    <row r="116" spans="3:8">
      <c r="D116" s="279" t="s">
        <v>207</v>
      </c>
      <c r="E116" s="280">
        <f>E33-E108</f>
        <v>0</v>
      </c>
      <c r="F116" s="280">
        <f>F33-F108</f>
        <v>0</v>
      </c>
      <c r="G116" s="280">
        <f>G33-G108</f>
        <v>0</v>
      </c>
      <c r="H116" s="280">
        <f>H33-H108</f>
        <v>0</v>
      </c>
    </row>
  </sheetData>
  <sheetProtection password="CE28" sheet="1" objects="1" scenarios="1"/>
  <mergeCells count="7">
    <mergeCell ref="C2:H2"/>
    <mergeCell ref="D6:H6"/>
    <mergeCell ref="D8:H8"/>
    <mergeCell ref="C3:H3"/>
    <mergeCell ref="C4:H4"/>
    <mergeCell ref="D7:H7"/>
    <mergeCell ref="D5:H5"/>
  </mergeCells>
  <phoneticPr fontId="0" type="noConversion"/>
  <conditionalFormatting sqref="E114:H116">
    <cfRule type="cellIs" dxfId="17" priority="1" stopIfTrue="1" operator="greaterThan">
      <formula>1</formula>
    </cfRule>
    <cfRule type="cellIs" priority="2" stopIfTrue="1" operator="lessThan">
      <formula>-1</formula>
    </cfRule>
  </conditionalFormatting>
  <printOptions horizontalCentered="1"/>
  <pageMargins left="0.25" right="0.25" top="0.25" bottom="0.5" header="0.5" footer="0.25"/>
  <pageSetup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17"/>
  <sheetViews>
    <sheetView showGridLines="0" zoomScale="75" workbookViewId="0">
      <selection activeCell="E14" sqref="E14"/>
    </sheetView>
  </sheetViews>
  <sheetFormatPr defaultRowHeight="12.75"/>
  <cols>
    <col min="1" max="2" width="2.7109375" customWidth="1"/>
    <col min="3" max="3" width="42.7109375" style="281" customWidth="1"/>
    <col min="4" max="4" width="20.85546875" style="243" customWidth="1"/>
    <col min="5" max="8" width="20.85546875" style="282" customWidth="1"/>
    <col min="9" max="9" width="2.7109375" customWidth="1"/>
    <col min="10" max="10" width="2.5703125" customWidth="1"/>
    <col min="11" max="11" width="25.42578125" customWidth="1"/>
    <col min="12" max="12" width="33.5703125" customWidth="1"/>
    <col min="13" max="17" width="11.140625" customWidth="1"/>
    <col min="18" max="18" width="12.5703125" customWidth="1"/>
  </cols>
  <sheetData>
    <row r="1" spans="1:18" s="1" customFormat="1" ht="13.5" thickBot="1">
      <c r="A1" s="571"/>
      <c r="B1" s="645"/>
      <c r="C1" s="645"/>
      <c r="D1" s="645"/>
      <c r="E1" s="645"/>
      <c r="F1" s="645"/>
      <c r="G1" s="645"/>
      <c r="H1" s="645"/>
      <c r="I1" s="27"/>
    </row>
    <row r="2" spans="1:18" s="1" customFormat="1" ht="20.45" customHeight="1">
      <c r="A2" s="571"/>
      <c r="B2" s="572"/>
      <c r="C2" s="1220" t="s">
        <v>881</v>
      </c>
      <c r="D2" s="1220"/>
      <c r="E2" s="1220"/>
      <c r="F2" s="1220"/>
      <c r="G2" s="1220"/>
      <c r="H2" s="1220"/>
      <c r="I2" s="18"/>
      <c r="K2"/>
      <c r="L2"/>
      <c r="M2"/>
      <c r="N2"/>
      <c r="O2"/>
      <c r="P2"/>
      <c r="Q2"/>
      <c r="R2"/>
    </row>
    <row r="3" spans="1:18" s="1" customFormat="1" ht="20.45" customHeight="1">
      <c r="A3" s="571"/>
      <c r="B3" s="572"/>
      <c r="C3" s="1220" t="s">
        <v>749</v>
      </c>
      <c r="D3" s="1220"/>
      <c r="E3" s="1220"/>
      <c r="F3" s="1220"/>
      <c r="G3" s="1220"/>
      <c r="H3" s="1220"/>
      <c r="I3" s="18"/>
      <c r="K3"/>
      <c r="L3"/>
      <c r="M3"/>
      <c r="N3"/>
      <c r="O3"/>
      <c r="P3"/>
      <c r="Q3"/>
      <c r="R3"/>
    </row>
    <row r="4" spans="1:18" s="1" customFormat="1" ht="17.45" customHeight="1">
      <c r="A4" s="571"/>
      <c r="B4" s="572"/>
      <c r="C4" s="1221" t="s">
        <v>208</v>
      </c>
      <c r="D4" s="1221"/>
      <c r="E4" s="1221"/>
      <c r="F4" s="1221"/>
      <c r="G4" s="1221"/>
      <c r="H4" s="1221"/>
      <c r="I4" s="18"/>
      <c r="K4"/>
      <c r="L4"/>
      <c r="M4"/>
      <c r="N4"/>
      <c r="O4"/>
      <c r="P4"/>
      <c r="Q4"/>
      <c r="R4"/>
    </row>
    <row r="5" spans="1:18" s="1" customFormat="1" ht="12" customHeight="1" thickBot="1">
      <c r="A5" s="571"/>
      <c r="B5" s="572"/>
      <c r="C5" s="573"/>
      <c r="D5" s="573"/>
      <c r="E5" s="573"/>
      <c r="F5" s="573"/>
      <c r="G5" s="573"/>
      <c r="H5" s="573"/>
      <c r="I5" s="18"/>
      <c r="K5"/>
      <c r="L5"/>
      <c r="M5"/>
      <c r="N5"/>
      <c r="O5"/>
      <c r="P5"/>
      <c r="Q5"/>
      <c r="R5"/>
    </row>
    <row r="6" spans="1:18" s="1" customFormat="1" ht="13.5" thickBot="1">
      <c r="A6" s="571"/>
      <c r="B6" s="572"/>
      <c r="C6" s="574" t="s">
        <v>157</v>
      </c>
      <c r="D6" s="437" t="str">
        <f>'Unit Mix'!G6</f>
        <v>[Enter the PHA/Grantee name]</v>
      </c>
      <c r="E6" s="438"/>
      <c r="F6" s="438"/>
      <c r="G6" s="438"/>
      <c r="H6" s="439"/>
      <c r="I6" s="18"/>
      <c r="K6"/>
      <c r="L6"/>
      <c r="M6"/>
      <c r="N6"/>
      <c r="O6"/>
      <c r="P6"/>
      <c r="Q6"/>
      <c r="R6"/>
    </row>
    <row r="7" spans="1:18" s="1" customFormat="1" ht="13.5" thickBot="1">
      <c r="A7" s="571"/>
      <c r="B7" s="572"/>
      <c r="C7" s="67" t="s">
        <v>38</v>
      </c>
      <c r="D7" s="437" t="str">
        <f>CONCATENATE('Unit Mix'!G7,":  ",'Unit Mix'!G8)</f>
        <v xml:space="preserve">[enter the HOPE VI or Choice Neighborhoods grant name]:  [Enter the name of the phase/project] </v>
      </c>
      <c r="E7" s="438"/>
      <c r="F7" s="438"/>
      <c r="G7" s="438"/>
      <c r="H7" s="439"/>
      <c r="I7" s="18"/>
      <c r="K7"/>
      <c r="L7"/>
      <c r="M7"/>
      <c r="N7"/>
      <c r="O7"/>
      <c r="P7"/>
      <c r="Q7"/>
      <c r="R7"/>
    </row>
    <row r="8" spans="1:18" s="1" customFormat="1" ht="13.5" thickBot="1">
      <c r="A8" s="571"/>
      <c r="B8" s="572"/>
      <c r="C8" s="513" t="s">
        <v>790</v>
      </c>
      <c r="D8" s="442" t="str">
        <f>'Unit Mix'!G9</f>
        <v>[enter the new AMP-format development number]</v>
      </c>
      <c r="E8" s="438"/>
      <c r="F8" s="438"/>
      <c r="G8" s="438"/>
      <c r="H8" s="439"/>
      <c r="I8" s="18"/>
      <c r="K8"/>
      <c r="L8"/>
      <c r="M8"/>
      <c r="N8"/>
      <c r="O8"/>
      <c r="P8"/>
      <c r="Q8"/>
      <c r="R8"/>
    </row>
    <row r="9" spans="1:18" s="1" customFormat="1" ht="9" customHeight="1">
      <c r="A9" s="571"/>
      <c r="B9" s="572"/>
      <c r="C9" s="67"/>
      <c r="D9" s="67"/>
      <c r="E9" s="575"/>
      <c r="F9" s="575"/>
      <c r="G9" s="575"/>
      <c r="H9" s="575"/>
      <c r="I9" s="18"/>
      <c r="K9"/>
      <c r="L9"/>
      <c r="N9"/>
      <c r="O9"/>
      <c r="P9"/>
      <c r="Q9"/>
      <c r="R9"/>
    </row>
    <row r="10" spans="1:18" s="1" customFormat="1">
      <c r="A10" s="571"/>
      <c r="B10" s="572"/>
      <c r="C10" s="67" t="s">
        <v>217</v>
      </c>
      <c r="D10" s="576" t="s">
        <v>214</v>
      </c>
      <c r="E10" s="576" t="s">
        <v>215</v>
      </c>
      <c r="F10" s="576" t="s">
        <v>213</v>
      </c>
      <c r="G10" s="576" t="s">
        <v>212</v>
      </c>
      <c r="H10" s="576" t="s">
        <v>216</v>
      </c>
      <c r="I10" s="18"/>
    </row>
    <row r="11" spans="1:18" s="1" customFormat="1">
      <c r="A11" s="571"/>
      <c r="B11" s="572"/>
      <c r="C11" s="67" t="s">
        <v>218</v>
      </c>
      <c r="D11" s="286">
        <f>SUM('Unit Mix'!E50:G50)</f>
        <v>0</v>
      </c>
      <c r="E11" s="286">
        <f>SUM('Unit Mix'!H50:J50)</f>
        <v>0</v>
      </c>
      <c r="F11" s="286">
        <f>SUM('Unit Mix'!K50:M50)</f>
        <v>0</v>
      </c>
      <c r="G11" s="286">
        <f>SUM('Unit Mix'!N50:P50)</f>
        <v>0</v>
      </c>
      <c r="H11" s="286">
        <f>SUM(D11:G11)</f>
        <v>0</v>
      </c>
      <c r="I11" s="18"/>
    </row>
    <row r="12" spans="1:18" s="1" customFormat="1" ht="12" customHeight="1">
      <c r="A12" s="571"/>
      <c r="B12" s="572"/>
      <c r="C12" s="67"/>
      <c r="D12" s="67"/>
      <c r="E12" s="425"/>
      <c r="F12" s="425"/>
      <c r="G12" s="425"/>
      <c r="H12" s="218"/>
      <c r="I12" s="18"/>
    </row>
    <row r="13" spans="1:18" s="1" customFormat="1" ht="13.5" thickBot="1">
      <c r="A13" s="571"/>
      <c r="B13" s="572"/>
      <c r="C13" s="577" t="s">
        <v>158</v>
      </c>
      <c r="D13" s="578" t="s">
        <v>159</v>
      </c>
      <c r="E13" s="579" t="s">
        <v>160</v>
      </c>
      <c r="F13" s="579" t="s">
        <v>161</v>
      </c>
      <c r="G13" s="579" t="s">
        <v>162</v>
      </c>
      <c r="H13" s="579" t="s">
        <v>56</v>
      </c>
      <c r="I13" s="18"/>
    </row>
    <row r="14" spans="1:18">
      <c r="B14" s="19"/>
      <c r="C14" s="493" t="s">
        <v>163</v>
      </c>
      <c r="D14" s="580" t="s">
        <v>836</v>
      </c>
      <c r="E14" s="224">
        <v>0</v>
      </c>
      <c r="F14" s="225">
        <v>0</v>
      </c>
      <c r="G14" s="226">
        <v>0</v>
      </c>
      <c r="H14" s="227">
        <f t="shared" ref="H14:H24" si="0">SUM(E14:G14)</f>
        <v>0</v>
      </c>
      <c r="I14" s="20"/>
    </row>
    <row r="15" spans="1:18">
      <c r="B15" s="19"/>
      <c r="C15" s="489" t="s">
        <v>164</v>
      </c>
      <c r="D15" s="491" t="s">
        <v>165</v>
      </c>
      <c r="E15" s="230">
        <v>0</v>
      </c>
      <c r="F15" s="231">
        <v>0</v>
      </c>
      <c r="G15" s="232">
        <v>0</v>
      </c>
      <c r="H15" s="227">
        <f t="shared" si="0"/>
        <v>0</v>
      </c>
      <c r="I15" s="20"/>
    </row>
    <row r="16" spans="1:18">
      <c r="B16" s="19"/>
      <c r="C16" s="489" t="s">
        <v>166</v>
      </c>
      <c r="D16" s="491" t="s">
        <v>167</v>
      </c>
      <c r="E16" s="230">
        <v>0</v>
      </c>
      <c r="F16" s="231">
        <v>0</v>
      </c>
      <c r="G16" s="232">
        <v>0</v>
      </c>
      <c r="H16" s="227">
        <f t="shared" si="0"/>
        <v>0</v>
      </c>
      <c r="I16" s="20"/>
    </row>
    <row r="17" spans="2:9">
      <c r="B17" s="19"/>
      <c r="C17" s="228" t="s">
        <v>734</v>
      </c>
      <c r="D17" s="229"/>
      <c r="E17" s="230">
        <v>0</v>
      </c>
      <c r="F17" s="231">
        <v>0</v>
      </c>
      <c r="G17" s="232">
        <v>0</v>
      </c>
      <c r="H17" s="227">
        <f t="shared" si="0"/>
        <v>0</v>
      </c>
      <c r="I17" s="20"/>
    </row>
    <row r="18" spans="2:9">
      <c r="B18" s="19"/>
      <c r="C18" s="228" t="s">
        <v>1136</v>
      </c>
      <c r="D18" s="229"/>
      <c r="E18" s="230">
        <v>0</v>
      </c>
      <c r="F18" s="231">
        <v>0</v>
      </c>
      <c r="G18" s="232">
        <v>0</v>
      </c>
      <c r="H18" s="227">
        <f t="shared" si="0"/>
        <v>0</v>
      </c>
      <c r="I18" s="20"/>
    </row>
    <row r="19" spans="2:9">
      <c r="B19" s="19"/>
      <c r="C19" s="228" t="s">
        <v>734</v>
      </c>
      <c r="D19" s="229"/>
      <c r="E19" s="230">
        <v>0</v>
      </c>
      <c r="F19" s="231">
        <v>0</v>
      </c>
      <c r="G19" s="232">
        <v>0</v>
      </c>
      <c r="H19" s="227">
        <f t="shared" si="0"/>
        <v>0</v>
      </c>
      <c r="I19" s="20"/>
    </row>
    <row r="20" spans="2:9">
      <c r="B20" s="19"/>
      <c r="C20" s="228" t="s">
        <v>734</v>
      </c>
      <c r="D20" s="229"/>
      <c r="E20" s="230">
        <v>0</v>
      </c>
      <c r="F20" s="231">
        <v>0</v>
      </c>
      <c r="G20" s="232">
        <v>0</v>
      </c>
      <c r="H20" s="227">
        <f t="shared" si="0"/>
        <v>0</v>
      </c>
      <c r="I20" s="20"/>
    </row>
    <row r="21" spans="2:9">
      <c r="B21" s="19"/>
      <c r="C21" s="228" t="s">
        <v>734</v>
      </c>
      <c r="D21" s="229"/>
      <c r="E21" s="230">
        <v>0</v>
      </c>
      <c r="F21" s="231">
        <v>0</v>
      </c>
      <c r="G21" s="232">
        <v>0</v>
      </c>
      <c r="H21" s="227">
        <f t="shared" si="0"/>
        <v>0</v>
      </c>
      <c r="I21" s="20"/>
    </row>
    <row r="22" spans="2:9">
      <c r="B22" s="19"/>
      <c r="C22" s="228" t="s">
        <v>734</v>
      </c>
      <c r="D22" s="229"/>
      <c r="E22" s="230">
        <v>0</v>
      </c>
      <c r="F22" s="231">
        <v>0</v>
      </c>
      <c r="G22" s="232">
        <v>0</v>
      </c>
      <c r="H22" s="227">
        <f t="shared" si="0"/>
        <v>0</v>
      </c>
      <c r="I22" s="20"/>
    </row>
    <row r="23" spans="2:9">
      <c r="B23" s="19"/>
      <c r="C23" s="228" t="s">
        <v>734</v>
      </c>
      <c r="D23" s="229"/>
      <c r="E23" s="230">
        <v>0</v>
      </c>
      <c r="F23" s="231">
        <v>0</v>
      </c>
      <c r="G23" s="232">
        <v>0</v>
      </c>
      <c r="H23" s="227">
        <f>SUM(E23:G23)</f>
        <v>0</v>
      </c>
      <c r="I23" s="20"/>
    </row>
    <row r="24" spans="2:9" ht="15.75" thickBot="1">
      <c r="B24" s="19"/>
      <c r="C24" s="228" t="s">
        <v>734</v>
      </c>
      <c r="D24" s="234"/>
      <c r="E24" s="235">
        <v>0</v>
      </c>
      <c r="F24" s="236">
        <v>0</v>
      </c>
      <c r="G24" s="237">
        <v>0</v>
      </c>
      <c r="H24" s="238">
        <f t="shared" si="0"/>
        <v>0</v>
      </c>
      <c r="I24" s="20"/>
    </row>
    <row r="25" spans="2:9">
      <c r="B25" s="19"/>
      <c r="C25" s="239" t="s">
        <v>168</v>
      </c>
      <c r="D25" s="240"/>
      <c r="E25" s="241">
        <f>SUM(E14:E24)</f>
        <v>0</v>
      </c>
      <c r="F25" s="241">
        <f>SUM(F14:F24)</f>
        <v>0</v>
      </c>
      <c r="G25" s="241">
        <f>SUM(G14:G24)</f>
        <v>0</v>
      </c>
      <c r="H25" s="241">
        <f>SUM(H14:H24)</f>
        <v>0</v>
      </c>
      <c r="I25" s="20"/>
    </row>
    <row r="26" spans="2:9">
      <c r="B26" s="19"/>
      <c r="C26" s="242"/>
      <c r="E26" s="244"/>
      <c r="F26" s="244"/>
      <c r="G26" s="244"/>
      <c r="H26" s="244"/>
      <c r="I26" s="20"/>
    </row>
    <row r="27" spans="2:9" ht="13.5" thickBot="1">
      <c r="B27" s="19"/>
      <c r="C27" s="245" t="s">
        <v>169</v>
      </c>
      <c r="D27" s="220"/>
      <c r="E27" s="221" t="s">
        <v>160</v>
      </c>
      <c r="F27" s="221" t="s">
        <v>161</v>
      </c>
      <c r="G27" s="221" t="s">
        <v>162</v>
      </c>
      <c r="H27" s="283" t="s">
        <v>56</v>
      </c>
      <c r="I27" s="20"/>
    </row>
    <row r="28" spans="2:9">
      <c r="B28" s="19"/>
      <c r="C28" s="222" t="s">
        <v>170</v>
      </c>
      <c r="D28" s="287"/>
      <c r="E28" s="224">
        <v>0</v>
      </c>
      <c r="F28" s="225">
        <v>0</v>
      </c>
      <c r="G28" s="226">
        <v>0</v>
      </c>
      <c r="H28" s="227">
        <f>SUM(E28:G28)</f>
        <v>0</v>
      </c>
      <c r="I28" s="20"/>
    </row>
    <row r="29" spans="2:9">
      <c r="B29" s="19"/>
      <c r="C29" s="228" t="s">
        <v>734</v>
      </c>
      <c r="D29" s="288"/>
      <c r="E29" s="230">
        <v>0</v>
      </c>
      <c r="F29" s="231">
        <v>0</v>
      </c>
      <c r="G29" s="247">
        <v>0</v>
      </c>
      <c r="H29" s="227">
        <f>SUM(E29:G29)</f>
        <v>0</v>
      </c>
      <c r="I29" s="20"/>
    </row>
    <row r="30" spans="2:9" ht="15.75" thickBot="1">
      <c r="B30" s="19"/>
      <c r="C30" s="228" t="s">
        <v>734</v>
      </c>
      <c r="D30" s="289"/>
      <c r="E30" s="235">
        <v>0</v>
      </c>
      <c r="F30" s="236">
        <v>0</v>
      </c>
      <c r="G30" s="248">
        <v>0</v>
      </c>
      <c r="H30" s="238">
        <f>SUM(E30:G30)</f>
        <v>0</v>
      </c>
      <c r="I30" s="20"/>
    </row>
    <row r="31" spans="2:9">
      <c r="B31" s="19"/>
      <c r="C31" s="239" t="s">
        <v>171</v>
      </c>
      <c r="D31" s="249"/>
      <c r="E31" s="241">
        <f>SUM(E28:E30)</f>
        <v>0</v>
      </c>
      <c r="F31" s="241">
        <f>SUM(F28:F30)</f>
        <v>0</v>
      </c>
      <c r="G31" s="241">
        <f>SUM(G28:G30)</f>
        <v>0</v>
      </c>
      <c r="H31" s="241">
        <f>SUM(H28:H30)</f>
        <v>0</v>
      </c>
      <c r="I31" s="20"/>
    </row>
    <row r="32" spans="2:9" ht="9" customHeight="1">
      <c r="B32" s="19"/>
      <c r="C32" s="250"/>
      <c r="D32" s="249"/>
      <c r="E32" s="251">
        <v>0</v>
      </c>
      <c r="F32" s="251">
        <v>0</v>
      </c>
      <c r="G32" s="251">
        <v>0</v>
      </c>
      <c r="H32" s="251">
        <v>0</v>
      </c>
      <c r="I32" s="20"/>
    </row>
    <row r="33" spans="2:12 16384:16384" ht="15">
      <c r="B33" s="19"/>
      <c r="C33" s="252" t="s">
        <v>172</v>
      </c>
      <c r="D33" s="253"/>
      <c r="E33" s="254">
        <f>E25+E31</f>
        <v>0</v>
      </c>
      <c r="F33" s="254">
        <f>F25+F31</f>
        <v>0</v>
      </c>
      <c r="G33" s="254">
        <f>G25+G31</f>
        <v>0</v>
      </c>
      <c r="H33" s="254">
        <f>H25+H31</f>
        <v>0</v>
      </c>
      <c r="I33" s="20"/>
    </row>
    <row r="34" spans="2:12 16384:16384" ht="8.25" customHeight="1" thickBot="1">
      <c r="B34" s="19"/>
      <c r="C34" s="255"/>
      <c r="D34" s="256"/>
      <c r="E34" s="257"/>
      <c r="F34" s="257"/>
      <c r="G34" s="257"/>
      <c r="H34" s="257"/>
      <c r="I34" s="20"/>
    </row>
    <row r="35" spans="2:12 16384:16384" ht="9" customHeight="1">
      <c r="B35" s="19"/>
      <c r="C35" s="258"/>
      <c r="D35" s="253"/>
      <c r="E35" s="244"/>
      <c r="F35" s="244"/>
      <c r="G35" s="244"/>
      <c r="H35" s="244"/>
      <c r="I35" s="20"/>
    </row>
    <row r="36" spans="2:12 16384:16384">
      <c r="B36" s="19"/>
      <c r="C36" s="245" t="s">
        <v>173</v>
      </c>
      <c r="D36" s="244"/>
      <c r="E36" s="244"/>
      <c r="F36" s="259"/>
      <c r="G36" s="259"/>
      <c r="H36" s="259"/>
      <c r="I36" s="20"/>
    </row>
    <row r="37" spans="2:12 16384:16384" ht="13.5" thickBot="1">
      <c r="B37" s="19"/>
      <c r="C37" s="260" t="s">
        <v>174</v>
      </c>
      <c r="D37" s="249" t="s">
        <v>175</v>
      </c>
      <c r="E37" s="221" t="s">
        <v>160</v>
      </c>
      <c r="F37" s="221" t="s">
        <v>161</v>
      </c>
      <c r="G37" s="221" t="s">
        <v>162</v>
      </c>
      <c r="H37" s="283" t="s">
        <v>56</v>
      </c>
      <c r="I37" s="20"/>
    </row>
    <row r="38" spans="2:12 16384:16384">
      <c r="B38" s="19"/>
      <c r="C38" s="493" t="s">
        <v>134</v>
      </c>
      <c r="D38" s="494">
        <v>1460</v>
      </c>
      <c r="E38" s="224">
        <v>0</v>
      </c>
      <c r="F38" s="224">
        <v>0</v>
      </c>
      <c r="G38" s="261">
        <v>0</v>
      </c>
      <c r="H38" s="262">
        <f t="shared" ref="H38:H52" si="1">SUM(E38:G38)</f>
        <v>0</v>
      </c>
      <c r="I38" s="20"/>
    </row>
    <row r="39" spans="2:12 16384:16384">
      <c r="B39" s="19"/>
      <c r="C39" s="496" t="s">
        <v>176</v>
      </c>
      <c r="D39" s="497">
        <v>1460</v>
      </c>
      <c r="E39" s="264">
        <v>0</v>
      </c>
      <c r="F39" s="265">
        <v>0</v>
      </c>
      <c r="G39" s="266">
        <v>0</v>
      </c>
      <c r="H39" s="262">
        <f t="shared" si="1"/>
        <v>0</v>
      </c>
      <c r="I39" s="20"/>
    </row>
    <row r="40" spans="2:12 16384:16384">
      <c r="B40" s="19"/>
      <c r="C40" s="263" t="s">
        <v>811</v>
      </c>
      <c r="D40" s="497">
        <v>1460</v>
      </c>
      <c r="E40" s="264">
        <v>0</v>
      </c>
      <c r="F40" s="265">
        <v>0</v>
      </c>
      <c r="G40" s="266">
        <v>0</v>
      </c>
      <c r="H40" s="262">
        <f t="shared" si="1"/>
        <v>0</v>
      </c>
      <c r="I40" s="20"/>
    </row>
    <row r="41" spans="2:12 16384:16384" ht="13.5" thickBot="1">
      <c r="B41" s="19"/>
      <c r="C41" s="489" t="s">
        <v>219</v>
      </c>
      <c r="D41" s="497">
        <v>1460</v>
      </c>
      <c r="E41" s="264">
        <v>0</v>
      </c>
      <c r="F41" s="265">
        <v>0</v>
      </c>
      <c r="G41" s="247">
        <v>0</v>
      </c>
      <c r="H41" s="262">
        <f t="shared" si="1"/>
        <v>0</v>
      </c>
      <c r="I41" s="20"/>
    </row>
    <row r="42" spans="2:12 16384:16384">
      <c r="B42" s="19"/>
      <c r="C42" s="489" t="s">
        <v>211</v>
      </c>
      <c r="D42" s="497">
        <v>1460</v>
      </c>
      <c r="E42" s="264">
        <v>0</v>
      </c>
      <c r="F42" s="265">
        <v>0</v>
      </c>
      <c r="G42" s="247">
        <v>0</v>
      </c>
      <c r="H42" s="262">
        <f t="shared" si="1"/>
        <v>0</v>
      </c>
      <c r="I42" s="20"/>
      <c r="L42" s="498" t="s">
        <v>818</v>
      </c>
    </row>
    <row r="43" spans="2:12 16384:16384" ht="13.5" thickBot="1">
      <c r="B43" s="19"/>
      <c r="C43" s="489" t="s">
        <v>135</v>
      </c>
      <c r="D43" s="497">
        <v>1460</v>
      </c>
      <c r="E43" s="264">
        <v>0</v>
      </c>
      <c r="F43" s="265">
        <v>0</v>
      </c>
      <c r="G43" s="247">
        <v>0</v>
      </c>
      <c r="H43" s="262">
        <f t="shared" si="1"/>
        <v>0</v>
      </c>
      <c r="I43" s="20"/>
      <c r="L43" s="499">
        <f>SUM(H38:H43)</f>
        <v>0</v>
      </c>
    </row>
    <row r="44" spans="2:12 16384:16384">
      <c r="B44" s="19"/>
      <c r="C44" s="228" t="s">
        <v>866</v>
      </c>
      <c r="D44" s="497">
        <v>1460</v>
      </c>
      <c r="E44" s="264">
        <v>0</v>
      </c>
      <c r="F44" s="265">
        <v>0</v>
      </c>
      <c r="G44" s="247">
        <v>0</v>
      </c>
      <c r="H44" s="262">
        <f t="shared" ref="H44:H45" si="2">SUM(E44:G44)</f>
        <v>0</v>
      </c>
      <c r="I44" s="20"/>
      <c r="L44" s="627"/>
    </row>
    <row r="45" spans="2:12 16384:16384" ht="13.5" thickBot="1">
      <c r="B45" s="19"/>
      <c r="C45" s="228" t="s">
        <v>866</v>
      </c>
      <c r="D45" s="497">
        <v>1460</v>
      </c>
      <c r="E45" s="264">
        <v>0</v>
      </c>
      <c r="F45" s="265">
        <v>0</v>
      </c>
      <c r="G45" s="247">
        <v>0</v>
      </c>
      <c r="H45" s="262">
        <f t="shared" si="2"/>
        <v>0</v>
      </c>
      <c r="I45" s="20"/>
      <c r="L45" s="627"/>
    </row>
    <row r="46" spans="2:12 16384:16384">
      <c r="B46" s="19"/>
      <c r="C46" s="489" t="s">
        <v>177</v>
      </c>
      <c r="D46" s="497">
        <v>1450</v>
      </c>
      <c r="E46" s="264">
        <v>0</v>
      </c>
      <c r="F46" s="265">
        <v>0</v>
      </c>
      <c r="G46" s="247">
        <v>0</v>
      </c>
      <c r="H46" s="262">
        <f t="shared" si="1"/>
        <v>0</v>
      </c>
      <c r="I46" s="20"/>
      <c r="L46" s="500" t="s">
        <v>821</v>
      </c>
      <c r="XFD46">
        <f>SUM(D46:XFC46)</f>
        <v>1450</v>
      </c>
    </row>
    <row r="47" spans="2:12 16384:16384" ht="13.5" thickBot="1">
      <c r="B47" s="19"/>
      <c r="C47" s="489" t="s">
        <v>819</v>
      </c>
      <c r="D47" s="497">
        <v>1450</v>
      </c>
      <c r="E47" s="264">
        <v>0</v>
      </c>
      <c r="F47" s="265">
        <v>0</v>
      </c>
      <c r="G47" s="247">
        <v>0</v>
      </c>
      <c r="H47" s="262">
        <f t="shared" si="1"/>
        <v>0</v>
      </c>
      <c r="I47" s="20"/>
      <c r="L47" s="501">
        <f>SUM(H46:H49)</f>
        <v>0</v>
      </c>
    </row>
    <row r="48" spans="2:12 16384:16384">
      <c r="B48" s="19"/>
      <c r="C48" s="228" t="s">
        <v>812</v>
      </c>
      <c r="D48" s="497">
        <v>1450</v>
      </c>
      <c r="E48" s="264">
        <v>0</v>
      </c>
      <c r="F48" s="265">
        <v>0</v>
      </c>
      <c r="G48" s="247">
        <v>0</v>
      </c>
      <c r="H48" s="262">
        <f t="shared" si="1"/>
        <v>0</v>
      </c>
      <c r="I48" s="20"/>
      <c r="L48" s="500" t="s">
        <v>822</v>
      </c>
    </row>
    <row r="49" spans="2:12" ht="13.5" thickBot="1">
      <c r="B49" s="19"/>
      <c r="C49" s="228" t="s">
        <v>812</v>
      </c>
      <c r="D49" s="497">
        <v>1450</v>
      </c>
      <c r="E49" s="264">
        <v>0</v>
      </c>
      <c r="F49" s="265">
        <v>0</v>
      </c>
      <c r="G49" s="247">
        <v>0</v>
      </c>
      <c r="H49" s="262">
        <f t="shared" si="1"/>
        <v>0</v>
      </c>
      <c r="I49" s="20"/>
      <c r="L49" s="502">
        <f>H46+H48:H49</f>
        <v>0</v>
      </c>
    </row>
    <row r="50" spans="2:12">
      <c r="B50" s="19"/>
      <c r="C50" s="495" t="s">
        <v>809</v>
      </c>
      <c r="D50" s="497">
        <v>1470</v>
      </c>
      <c r="E50" s="264">
        <v>0</v>
      </c>
      <c r="F50" s="265">
        <v>0</v>
      </c>
      <c r="G50" s="480">
        <v>0</v>
      </c>
      <c r="H50" s="262">
        <f t="shared" si="1"/>
        <v>0</v>
      </c>
      <c r="I50" s="20"/>
      <c r="L50" s="500" t="s">
        <v>823</v>
      </c>
    </row>
    <row r="51" spans="2:12" ht="13.5" thickBot="1">
      <c r="B51" s="19"/>
      <c r="C51" s="478" t="s">
        <v>813</v>
      </c>
      <c r="D51" s="497">
        <v>1470</v>
      </c>
      <c r="E51" s="264">
        <v>0</v>
      </c>
      <c r="F51" s="479">
        <v>0</v>
      </c>
      <c r="G51" s="480">
        <v>0</v>
      </c>
      <c r="H51" s="262">
        <f t="shared" si="1"/>
        <v>0</v>
      </c>
      <c r="I51" s="20"/>
      <c r="L51" s="502">
        <f>SUM(H50:H52)</f>
        <v>0</v>
      </c>
    </row>
    <row r="52" spans="2:12" ht="15.75" thickBot="1">
      <c r="B52" s="19"/>
      <c r="C52" s="233" t="s">
        <v>813</v>
      </c>
      <c r="D52" s="497">
        <v>1470</v>
      </c>
      <c r="E52" s="235">
        <v>0</v>
      </c>
      <c r="F52" s="236">
        <v>0</v>
      </c>
      <c r="G52" s="248">
        <v>0</v>
      </c>
      <c r="H52" s="267">
        <f t="shared" si="1"/>
        <v>0</v>
      </c>
      <c r="I52" s="20"/>
    </row>
    <row r="53" spans="2:12">
      <c r="B53" s="19"/>
      <c r="C53" s="268" t="s">
        <v>178</v>
      </c>
      <c r="D53" s="269"/>
      <c r="E53" s="241">
        <f>SUM(E38:E52)</f>
        <v>0</v>
      </c>
      <c r="F53" s="241">
        <f>SUM(F38:F52)</f>
        <v>0</v>
      </c>
      <c r="G53" s="241">
        <f>SUM(G38:G52)</f>
        <v>0</v>
      </c>
      <c r="H53" s="241">
        <f>SUM(H38:H52)</f>
        <v>0</v>
      </c>
      <c r="I53" s="20"/>
    </row>
    <row r="54" spans="2:12" ht="9" customHeight="1">
      <c r="B54" s="19"/>
      <c r="C54" s="242"/>
      <c r="D54" s="269"/>
      <c r="E54" s="244"/>
      <c r="F54" s="244"/>
      <c r="G54" s="244"/>
      <c r="H54" s="244"/>
      <c r="I54" s="20"/>
    </row>
    <row r="55" spans="2:12" ht="13.5" thickBot="1">
      <c r="B55" s="19"/>
      <c r="C55" s="260" t="s">
        <v>179</v>
      </c>
      <c r="D55" s="249" t="s">
        <v>175</v>
      </c>
      <c r="E55" s="221" t="s">
        <v>160</v>
      </c>
      <c r="F55" s="221" t="s">
        <v>161</v>
      </c>
      <c r="G55" s="221" t="s">
        <v>162</v>
      </c>
      <c r="H55" s="283" t="s">
        <v>56</v>
      </c>
      <c r="I55" s="20"/>
    </row>
    <row r="56" spans="2:12">
      <c r="B56" s="19"/>
      <c r="C56" s="493" t="s">
        <v>180</v>
      </c>
      <c r="D56" s="494">
        <v>1440</v>
      </c>
      <c r="E56" s="224">
        <v>0</v>
      </c>
      <c r="F56" s="225">
        <v>0</v>
      </c>
      <c r="G56" s="261">
        <v>0</v>
      </c>
      <c r="H56" s="262">
        <f>SUM(E56:G56)</f>
        <v>0</v>
      </c>
      <c r="I56" s="20"/>
      <c r="L56" s="500" t="s">
        <v>824</v>
      </c>
    </row>
    <row r="57" spans="2:12" ht="13.5" thickBot="1">
      <c r="B57" s="19"/>
      <c r="C57" s="263" t="s">
        <v>814</v>
      </c>
      <c r="D57" s="491">
        <v>1440</v>
      </c>
      <c r="E57" s="264">
        <v>0</v>
      </c>
      <c r="F57" s="264">
        <v>0</v>
      </c>
      <c r="G57" s="266">
        <v>0</v>
      </c>
      <c r="H57" s="262">
        <f t="shared" ref="H57:H88" si="3">SUM(E57:G57)</f>
        <v>0</v>
      </c>
      <c r="I57" s="20"/>
      <c r="L57" s="502">
        <f>H56:H57</f>
        <v>0</v>
      </c>
    </row>
    <row r="58" spans="2:12" ht="13.5" thickBot="1">
      <c r="B58" s="19"/>
      <c r="C58" s="263" t="s">
        <v>814</v>
      </c>
      <c r="D58" s="491">
        <v>1440</v>
      </c>
      <c r="E58" s="264">
        <v>0</v>
      </c>
      <c r="F58" s="264">
        <v>0</v>
      </c>
      <c r="G58" s="266">
        <v>0</v>
      </c>
      <c r="H58" s="262">
        <f t="shared" ref="H58" si="4">SUM(E58:G58)</f>
        <v>0</v>
      </c>
      <c r="I58" s="20"/>
      <c r="L58" s="628"/>
    </row>
    <row r="59" spans="2:12">
      <c r="B59" s="19"/>
      <c r="C59" s="489" t="s">
        <v>181</v>
      </c>
      <c r="D59" s="491">
        <v>1430</v>
      </c>
      <c r="E59" s="230">
        <v>0</v>
      </c>
      <c r="F59" s="264">
        <v>0</v>
      </c>
      <c r="G59" s="247">
        <v>0</v>
      </c>
      <c r="H59" s="262">
        <f t="shared" si="3"/>
        <v>0</v>
      </c>
      <c r="I59" s="20"/>
      <c r="L59" s="500" t="s">
        <v>825</v>
      </c>
    </row>
    <row r="60" spans="2:12" ht="13.5" thickBot="1">
      <c r="B60" s="19"/>
      <c r="C60" s="489" t="s">
        <v>182</v>
      </c>
      <c r="D60" s="491">
        <v>1430</v>
      </c>
      <c r="E60" s="230">
        <v>0</v>
      </c>
      <c r="F60" s="264">
        <v>0</v>
      </c>
      <c r="G60" s="247">
        <v>0</v>
      </c>
      <c r="H60" s="262">
        <f t="shared" si="3"/>
        <v>0</v>
      </c>
      <c r="I60" s="20"/>
      <c r="L60" s="502">
        <f>SUM(H59:H89)</f>
        <v>0</v>
      </c>
    </row>
    <row r="61" spans="2:12">
      <c r="B61" s="19"/>
      <c r="C61" s="489" t="s">
        <v>183</v>
      </c>
      <c r="D61" s="492">
        <v>1430</v>
      </c>
      <c r="E61" s="230">
        <v>0</v>
      </c>
      <c r="F61" s="264">
        <v>0</v>
      </c>
      <c r="G61" s="247">
        <v>0</v>
      </c>
      <c r="H61" s="262">
        <f t="shared" si="3"/>
        <v>0</v>
      </c>
      <c r="I61" s="20"/>
      <c r="L61" s="500" t="s">
        <v>826</v>
      </c>
    </row>
    <row r="62" spans="2:12" ht="13.5" thickBot="1">
      <c r="B62" s="19"/>
      <c r="C62" s="489" t="s">
        <v>184</v>
      </c>
      <c r="D62" s="491">
        <v>1430</v>
      </c>
      <c r="E62" s="230">
        <v>0</v>
      </c>
      <c r="F62" s="264">
        <v>0</v>
      </c>
      <c r="G62" s="247">
        <v>0</v>
      </c>
      <c r="H62" s="262">
        <f t="shared" si="3"/>
        <v>0</v>
      </c>
      <c r="I62" s="20"/>
      <c r="L62" s="502">
        <f>SUM(H59:H79,H81)</f>
        <v>0</v>
      </c>
    </row>
    <row r="63" spans="2:12">
      <c r="B63" s="19"/>
      <c r="C63" s="489" t="s">
        <v>209</v>
      </c>
      <c r="D63" s="491">
        <v>1430</v>
      </c>
      <c r="E63" s="230">
        <v>0</v>
      </c>
      <c r="F63" s="264">
        <v>0</v>
      </c>
      <c r="G63" s="247">
        <v>0</v>
      </c>
      <c r="H63" s="262">
        <f t="shared" si="3"/>
        <v>0</v>
      </c>
      <c r="I63" s="20"/>
    </row>
    <row r="64" spans="2:12">
      <c r="B64" s="19"/>
      <c r="C64" s="489" t="s">
        <v>185</v>
      </c>
      <c r="D64" s="492">
        <v>1430</v>
      </c>
      <c r="E64" s="230">
        <v>0</v>
      </c>
      <c r="F64" s="264">
        <v>0</v>
      </c>
      <c r="G64" s="247">
        <v>0</v>
      </c>
      <c r="H64" s="262">
        <f t="shared" si="3"/>
        <v>0</v>
      </c>
      <c r="I64" s="20"/>
    </row>
    <row r="65" spans="2:12">
      <c r="B65" s="19"/>
      <c r="C65" s="489" t="s">
        <v>186</v>
      </c>
      <c r="D65" s="491">
        <v>1430</v>
      </c>
      <c r="E65" s="230">
        <v>0</v>
      </c>
      <c r="F65" s="264">
        <v>0</v>
      </c>
      <c r="G65" s="247">
        <v>0</v>
      </c>
      <c r="H65" s="262">
        <f t="shared" si="3"/>
        <v>0</v>
      </c>
      <c r="I65" s="20"/>
      <c r="L65" s="366" t="s">
        <v>862</v>
      </c>
    </row>
    <row r="66" spans="2:12">
      <c r="B66" s="19"/>
      <c r="C66" s="489" t="s">
        <v>187</v>
      </c>
      <c r="D66" s="492">
        <v>1430</v>
      </c>
      <c r="E66" s="230">
        <v>0</v>
      </c>
      <c r="F66" s="264">
        <v>0</v>
      </c>
      <c r="G66" s="247">
        <v>0</v>
      </c>
      <c r="H66" s="262">
        <f t="shared" si="3"/>
        <v>0</v>
      </c>
      <c r="I66" s="20"/>
    </row>
    <row r="67" spans="2:12">
      <c r="B67" s="19"/>
      <c r="C67" s="489" t="s">
        <v>188</v>
      </c>
      <c r="D67" s="491">
        <v>1430</v>
      </c>
      <c r="E67" s="230">
        <v>0</v>
      </c>
      <c r="F67" s="264">
        <v>0</v>
      </c>
      <c r="G67" s="247">
        <v>0</v>
      </c>
      <c r="H67" s="262">
        <f t="shared" si="3"/>
        <v>0</v>
      </c>
      <c r="I67" s="20"/>
    </row>
    <row r="68" spans="2:12">
      <c r="B68" s="19"/>
      <c r="C68" s="489" t="s">
        <v>189</v>
      </c>
      <c r="D68" s="491">
        <v>1430</v>
      </c>
      <c r="E68" s="230">
        <v>0</v>
      </c>
      <c r="F68" s="264">
        <v>0</v>
      </c>
      <c r="G68" s="247">
        <v>0</v>
      </c>
      <c r="H68" s="262">
        <f t="shared" si="3"/>
        <v>0</v>
      </c>
      <c r="I68" s="20"/>
    </row>
    <row r="69" spans="2:12">
      <c r="B69" s="19"/>
      <c r="C69" s="489" t="s">
        <v>190</v>
      </c>
      <c r="D69" s="491">
        <v>1430</v>
      </c>
      <c r="E69" s="230">
        <v>0</v>
      </c>
      <c r="F69" s="264">
        <v>0</v>
      </c>
      <c r="G69" s="247">
        <v>0</v>
      </c>
      <c r="H69" s="262">
        <f t="shared" si="3"/>
        <v>0</v>
      </c>
      <c r="I69" s="20"/>
    </row>
    <row r="70" spans="2:12">
      <c r="B70" s="19"/>
      <c r="C70" s="489" t="s">
        <v>191</v>
      </c>
      <c r="D70" s="491">
        <v>1430</v>
      </c>
      <c r="E70" s="230">
        <v>0</v>
      </c>
      <c r="F70" s="264">
        <v>0</v>
      </c>
      <c r="G70" s="247">
        <v>0</v>
      </c>
      <c r="H70" s="262">
        <f t="shared" si="3"/>
        <v>0</v>
      </c>
      <c r="I70" s="20"/>
    </row>
    <row r="71" spans="2:12">
      <c r="B71" s="19"/>
      <c r="C71" s="489" t="s">
        <v>192</v>
      </c>
      <c r="D71" s="491">
        <v>1430</v>
      </c>
      <c r="E71" s="230">
        <v>0</v>
      </c>
      <c r="F71" s="264">
        <v>0</v>
      </c>
      <c r="G71" s="247">
        <v>0</v>
      </c>
      <c r="H71" s="262">
        <f t="shared" si="3"/>
        <v>0</v>
      </c>
      <c r="I71" s="20"/>
    </row>
    <row r="72" spans="2:12">
      <c r="B72" s="19"/>
      <c r="C72" s="489" t="s">
        <v>136</v>
      </c>
      <c r="D72" s="491">
        <v>1430</v>
      </c>
      <c r="E72" s="230">
        <v>0</v>
      </c>
      <c r="F72" s="264">
        <v>0</v>
      </c>
      <c r="G72" s="247">
        <v>0</v>
      </c>
      <c r="H72" s="262">
        <f t="shared" si="3"/>
        <v>0</v>
      </c>
      <c r="I72" s="20"/>
    </row>
    <row r="73" spans="2:12">
      <c r="B73" s="19"/>
      <c r="C73" s="489" t="s">
        <v>797</v>
      </c>
      <c r="D73" s="491">
        <v>1430</v>
      </c>
      <c r="E73" s="230">
        <v>0</v>
      </c>
      <c r="F73" s="264">
        <v>0</v>
      </c>
      <c r="G73" s="247">
        <v>0</v>
      </c>
      <c r="H73" s="262">
        <f t="shared" si="3"/>
        <v>0</v>
      </c>
      <c r="I73" s="20"/>
    </row>
    <row r="74" spans="2:12">
      <c r="B74" s="19"/>
      <c r="C74" s="489" t="s">
        <v>796</v>
      </c>
      <c r="D74" s="491">
        <v>1430</v>
      </c>
      <c r="E74" s="230">
        <v>0</v>
      </c>
      <c r="F74" s="264">
        <v>0</v>
      </c>
      <c r="G74" s="247">
        <v>0</v>
      </c>
      <c r="H74" s="262">
        <f t="shared" si="3"/>
        <v>0</v>
      </c>
      <c r="I74" s="20"/>
    </row>
    <row r="75" spans="2:12">
      <c r="B75" s="19"/>
      <c r="C75" s="228" t="s">
        <v>1137</v>
      </c>
      <c r="D75" s="491">
        <v>1430</v>
      </c>
      <c r="E75" s="230">
        <v>0</v>
      </c>
      <c r="F75" s="264">
        <v>0</v>
      </c>
      <c r="G75" s="247">
        <v>0</v>
      </c>
      <c r="H75" s="262">
        <f t="shared" si="3"/>
        <v>0</v>
      </c>
      <c r="I75" s="20"/>
    </row>
    <row r="76" spans="2:12">
      <c r="B76" s="19"/>
      <c r="C76" s="228" t="s">
        <v>815</v>
      </c>
      <c r="D76" s="491">
        <v>1430</v>
      </c>
      <c r="E76" s="230">
        <v>0</v>
      </c>
      <c r="F76" s="264">
        <v>0</v>
      </c>
      <c r="G76" s="247">
        <v>0</v>
      </c>
      <c r="H76" s="262">
        <f t="shared" si="3"/>
        <v>0</v>
      </c>
      <c r="I76" s="20"/>
    </row>
    <row r="77" spans="2:12">
      <c r="B77" s="19"/>
      <c r="C77" s="228" t="s">
        <v>815</v>
      </c>
      <c r="D77" s="491">
        <v>1430</v>
      </c>
      <c r="E77" s="230">
        <v>0</v>
      </c>
      <c r="F77" s="264">
        <v>0</v>
      </c>
      <c r="G77" s="247">
        <v>0</v>
      </c>
      <c r="H77" s="262">
        <f t="shared" si="3"/>
        <v>0</v>
      </c>
      <c r="I77" s="20"/>
    </row>
    <row r="78" spans="2:12">
      <c r="B78" s="19"/>
      <c r="C78" s="228" t="s">
        <v>815</v>
      </c>
      <c r="D78" s="491">
        <v>1430</v>
      </c>
      <c r="E78" s="230">
        <v>0</v>
      </c>
      <c r="F78" s="264">
        <v>0</v>
      </c>
      <c r="G78" s="247">
        <v>0</v>
      </c>
      <c r="H78" s="262">
        <f t="shared" si="3"/>
        <v>0</v>
      </c>
      <c r="I78" s="20"/>
    </row>
    <row r="79" spans="2:12" ht="13.5" thickBot="1">
      <c r="B79" s="19"/>
      <c r="C79" s="228" t="s">
        <v>815</v>
      </c>
      <c r="D79" s="491">
        <v>1430</v>
      </c>
      <c r="E79" s="230">
        <v>0</v>
      </c>
      <c r="F79" s="264">
        <v>0</v>
      </c>
      <c r="G79" s="247">
        <v>0</v>
      </c>
      <c r="H79" s="262">
        <f t="shared" si="3"/>
        <v>0</v>
      </c>
      <c r="I79" s="20"/>
    </row>
    <row r="80" spans="2:12">
      <c r="B80" s="19"/>
      <c r="C80" s="489" t="s">
        <v>810</v>
      </c>
      <c r="D80" s="490"/>
      <c r="E80" s="230">
        <v>0</v>
      </c>
      <c r="F80" s="264">
        <v>0</v>
      </c>
      <c r="G80" s="247">
        <v>0</v>
      </c>
      <c r="H80" s="262">
        <f t="shared" si="3"/>
        <v>0</v>
      </c>
      <c r="I80" s="20"/>
      <c r="L80" s="500" t="s">
        <v>843</v>
      </c>
    </row>
    <row r="81" spans="2:12" ht="13.5" thickBot="1">
      <c r="B81" s="19"/>
      <c r="C81" s="228" t="s">
        <v>842</v>
      </c>
      <c r="D81" s="490"/>
      <c r="E81" s="230">
        <v>0</v>
      </c>
      <c r="F81" s="264">
        <v>0</v>
      </c>
      <c r="G81" s="247">
        <v>0</v>
      </c>
      <c r="H81" s="262">
        <f t="shared" si="3"/>
        <v>0</v>
      </c>
      <c r="I81" s="20"/>
      <c r="L81" s="502">
        <f>H80+H81</f>
        <v>0</v>
      </c>
    </row>
    <row r="82" spans="2:12" ht="13.5" thickBot="1">
      <c r="B82" s="19"/>
      <c r="C82" s="228" t="s">
        <v>842</v>
      </c>
      <c r="D82" s="490"/>
      <c r="E82" s="230">
        <v>0</v>
      </c>
      <c r="F82" s="264">
        <v>0</v>
      </c>
      <c r="G82" s="247">
        <v>0</v>
      </c>
      <c r="H82" s="262">
        <f t="shared" ref="H82" si="5">SUM(E82:G82)</f>
        <v>0</v>
      </c>
      <c r="I82" s="20"/>
      <c r="L82" s="628"/>
    </row>
    <row r="83" spans="2:12">
      <c r="B83" s="19"/>
      <c r="C83" s="489" t="s">
        <v>817</v>
      </c>
      <c r="D83" s="491">
        <v>1430</v>
      </c>
      <c r="E83" s="230">
        <v>0</v>
      </c>
      <c r="F83" s="264">
        <v>0</v>
      </c>
      <c r="G83" s="247">
        <v>0</v>
      </c>
      <c r="H83" s="262">
        <f t="shared" si="3"/>
        <v>0</v>
      </c>
      <c r="I83" s="20"/>
      <c r="L83" s="500" t="s">
        <v>827</v>
      </c>
    </row>
    <row r="84" spans="2:12" ht="13.5" thickBot="1">
      <c r="B84" s="19"/>
      <c r="C84" s="489" t="s">
        <v>820</v>
      </c>
      <c r="D84" s="582"/>
      <c r="E84" s="230">
        <v>0</v>
      </c>
      <c r="F84" s="264">
        <v>0</v>
      </c>
      <c r="G84" s="247">
        <v>0</v>
      </c>
      <c r="H84" s="262">
        <f t="shared" si="3"/>
        <v>0</v>
      </c>
      <c r="I84" s="20"/>
      <c r="L84" s="502">
        <f>SUM(H83:H89)</f>
        <v>0</v>
      </c>
    </row>
    <row r="85" spans="2:12">
      <c r="B85" s="19"/>
      <c r="C85" s="495" t="s">
        <v>838</v>
      </c>
      <c r="D85" s="582"/>
      <c r="E85" s="230">
        <v>0</v>
      </c>
      <c r="F85" s="264">
        <v>0</v>
      </c>
      <c r="G85" s="247">
        <v>0</v>
      </c>
      <c r="H85" s="262">
        <f t="shared" si="3"/>
        <v>0</v>
      </c>
      <c r="I85" s="20"/>
    </row>
    <row r="86" spans="2:12">
      <c r="B86" s="19"/>
      <c r="C86" s="495" t="s">
        <v>839</v>
      </c>
      <c r="D86" s="582"/>
      <c r="E86" s="230">
        <v>0</v>
      </c>
      <c r="F86" s="264">
        <v>0</v>
      </c>
      <c r="G86" s="247">
        <v>0</v>
      </c>
      <c r="H86" s="262">
        <f t="shared" si="3"/>
        <v>0</v>
      </c>
      <c r="I86" s="20"/>
    </row>
    <row r="87" spans="2:12">
      <c r="B87" s="19"/>
      <c r="C87" s="495" t="s">
        <v>840</v>
      </c>
      <c r="D87" s="581"/>
      <c r="E87" s="230">
        <v>0</v>
      </c>
      <c r="F87" s="264">
        <v>0</v>
      </c>
      <c r="G87" s="247">
        <v>0</v>
      </c>
      <c r="H87" s="262">
        <f t="shared" si="3"/>
        <v>0</v>
      </c>
      <c r="I87" s="20"/>
    </row>
    <row r="88" spans="2:12">
      <c r="B88" s="19"/>
      <c r="C88" s="228" t="s">
        <v>1139</v>
      </c>
      <c r="D88" s="581"/>
      <c r="E88" s="629">
        <v>0</v>
      </c>
      <c r="F88" s="264">
        <v>0</v>
      </c>
      <c r="G88" s="480">
        <v>0</v>
      </c>
      <c r="H88" s="262">
        <f t="shared" si="3"/>
        <v>0</v>
      </c>
      <c r="I88" s="20"/>
    </row>
    <row r="89" spans="2:12" ht="15.75" thickBot="1">
      <c r="B89" s="19"/>
      <c r="C89" s="284" t="s">
        <v>1138</v>
      </c>
      <c r="D89" s="481"/>
      <c r="E89" s="235">
        <v>0</v>
      </c>
      <c r="F89" s="236">
        <v>0</v>
      </c>
      <c r="G89" s="248">
        <v>0</v>
      </c>
      <c r="H89" s="267">
        <f t="shared" ref="H89" si="6">SUM(E89:G89)</f>
        <v>0</v>
      </c>
      <c r="I89" s="20"/>
    </row>
    <row r="90" spans="2:12">
      <c r="B90" s="19"/>
      <c r="C90" s="268" t="s">
        <v>193</v>
      </c>
      <c r="D90" s="270"/>
      <c r="E90" s="241">
        <f>SUM(E56:E89)</f>
        <v>0</v>
      </c>
      <c r="F90" s="241">
        <f>SUM(F56:F89)</f>
        <v>0</v>
      </c>
      <c r="G90" s="241">
        <f>SUM(G56:G89)</f>
        <v>0</v>
      </c>
      <c r="H90" s="241">
        <f>SUM(H56:H89)</f>
        <v>0</v>
      </c>
      <c r="I90" s="20"/>
    </row>
    <row r="91" spans="2:12" ht="9" customHeight="1">
      <c r="B91" s="19"/>
      <c r="C91" s="242"/>
      <c r="D91" s="269"/>
      <c r="E91" s="251">
        <v>0</v>
      </c>
      <c r="F91" s="251">
        <v>0</v>
      </c>
      <c r="G91" s="251">
        <v>0</v>
      </c>
      <c r="H91" s="251">
        <v>0</v>
      </c>
      <c r="I91" s="20"/>
    </row>
    <row r="92" spans="2:12">
      <c r="B92" s="19"/>
      <c r="C92" s="239" t="s">
        <v>194</v>
      </c>
      <c r="D92" s="270"/>
      <c r="E92" s="241">
        <f>E53+E90</f>
        <v>0</v>
      </c>
      <c r="F92" s="241">
        <f>F53+F90</f>
        <v>0</v>
      </c>
      <c r="G92" s="241">
        <f>G53+G90</f>
        <v>0</v>
      </c>
      <c r="H92" s="241">
        <f>H53+H90</f>
        <v>0</v>
      </c>
      <c r="I92" s="20"/>
    </row>
    <row r="93" spans="2:12" ht="9" customHeight="1">
      <c r="B93" s="19"/>
      <c r="C93" s="4"/>
      <c r="D93" s="270"/>
      <c r="E93" s="244"/>
      <c r="F93" s="244"/>
      <c r="G93" s="244"/>
      <c r="H93" s="244"/>
      <c r="I93" s="20"/>
    </row>
    <row r="94" spans="2:12" ht="13.5" thickBot="1">
      <c r="B94" s="19"/>
      <c r="C94" s="245" t="s">
        <v>195</v>
      </c>
      <c r="D94" s="249" t="s">
        <v>175</v>
      </c>
      <c r="E94" s="220" t="s">
        <v>160</v>
      </c>
      <c r="F94" s="221" t="s">
        <v>161</v>
      </c>
      <c r="G94" s="221" t="s">
        <v>162</v>
      </c>
      <c r="H94" s="283" t="s">
        <v>56</v>
      </c>
      <c r="I94" s="20"/>
    </row>
    <row r="95" spans="2:12" ht="13.5" thickBot="1">
      <c r="B95" s="19"/>
      <c r="C95" s="482" t="s">
        <v>210</v>
      </c>
      <c r="D95" s="483">
        <v>1408</v>
      </c>
      <c r="E95" s="290">
        <v>0</v>
      </c>
      <c r="F95" s="271">
        <v>0</v>
      </c>
      <c r="G95" s="261">
        <v>0</v>
      </c>
      <c r="H95" s="262">
        <f t="shared" ref="H95:H105" si="7">SUM(E95:G95)</f>
        <v>0</v>
      </c>
      <c r="I95" s="20"/>
      <c r="L95" s="366"/>
    </row>
    <row r="96" spans="2:12" ht="13.5" thickBot="1">
      <c r="B96" s="19"/>
      <c r="C96" s="484" t="s">
        <v>24</v>
      </c>
      <c r="D96" s="485">
        <v>1408</v>
      </c>
      <c r="E96" s="246">
        <v>0</v>
      </c>
      <c r="F96" s="272">
        <v>0</v>
      </c>
      <c r="G96" s="261">
        <v>0</v>
      </c>
      <c r="H96" s="262">
        <f t="shared" si="7"/>
        <v>0</v>
      </c>
      <c r="I96" s="20"/>
    </row>
    <row r="97" spans="2:9" ht="13.5" thickBot="1">
      <c r="B97" s="19"/>
      <c r="C97" s="484" t="s">
        <v>832</v>
      </c>
      <c r="D97" s="485">
        <v>1410</v>
      </c>
      <c r="E97" s="246">
        <v>0</v>
      </c>
      <c r="F97" s="272">
        <v>0</v>
      </c>
      <c r="G97" s="261">
        <v>0</v>
      </c>
      <c r="H97" s="262">
        <f t="shared" si="7"/>
        <v>0</v>
      </c>
      <c r="I97" s="20"/>
    </row>
    <row r="98" spans="2:9" ht="13.5" thickBot="1">
      <c r="B98" s="19"/>
      <c r="C98" s="484" t="s">
        <v>831</v>
      </c>
      <c r="D98" s="485">
        <v>1430</v>
      </c>
      <c r="E98" s="246">
        <v>0</v>
      </c>
      <c r="F98" s="272">
        <v>0</v>
      </c>
      <c r="G98" s="261">
        <v>0</v>
      </c>
      <c r="H98" s="262">
        <f t="shared" ref="H98" si="8">SUM(E98:G98)</f>
        <v>0</v>
      </c>
      <c r="I98" s="20"/>
    </row>
    <row r="99" spans="2:9" ht="13.5" thickBot="1">
      <c r="B99" s="19"/>
      <c r="C99" s="484" t="s">
        <v>196</v>
      </c>
      <c r="D99" s="485">
        <v>1430</v>
      </c>
      <c r="E99" s="246">
        <v>0</v>
      </c>
      <c r="F99" s="272">
        <v>0</v>
      </c>
      <c r="G99" s="261">
        <v>0</v>
      </c>
      <c r="H99" s="262">
        <f t="shared" si="7"/>
        <v>0</v>
      </c>
      <c r="I99" s="20"/>
    </row>
    <row r="100" spans="2:9" ht="13.5" thickBot="1">
      <c r="B100" s="19"/>
      <c r="C100" s="484" t="s">
        <v>197</v>
      </c>
      <c r="D100" s="485">
        <v>1440</v>
      </c>
      <c r="E100" s="246">
        <v>0</v>
      </c>
      <c r="F100" s="272">
        <v>0</v>
      </c>
      <c r="G100" s="261">
        <v>0</v>
      </c>
      <c r="H100" s="262">
        <f t="shared" si="7"/>
        <v>0</v>
      </c>
      <c r="I100" s="20"/>
    </row>
    <row r="101" spans="2:9" ht="13.5" thickBot="1">
      <c r="B101" s="19"/>
      <c r="C101" s="484" t="s">
        <v>177</v>
      </c>
      <c r="D101" s="485">
        <v>1450</v>
      </c>
      <c r="E101" s="246">
        <v>0</v>
      </c>
      <c r="F101" s="272">
        <v>0</v>
      </c>
      <c r="G101" s="261">
        <v>0</v>
      </c>
      <c r="H101" s="262">
        <f t="shared" si="7"/>
        <v>0</v>
      </c>
      <c r="I101" s="20"/>
    </row>
    <row r="102" spans="2:9" ht="13.5" thickBot="1">
      <c r="B102" s="19"/>
      <c r="C102" s="484" t="s">
        <v>198</v>
      </c>
      <c r="D102" s="485">
        <v>1470</v>
      </c>
      <c r="E102" s="246">
        <v>0</v>
      </c>
      <c r="F102" s="272">
        <v>0</v>
      </c>
      <c r="G102" s="261">
        <v>0</v>
      </c>
      <c r="H102" s="262">
        <f t="shared" si="7"/>
        <v>0</v>
      </c>
      <c r="I102" s="20"/>
    </row>
    <row r="103" spans="2:9" ht="13.5" thickBot="1">
      <c r="B103" s="19"/>
      <c r="C103" s="484" t="s">
        <v>199</v>
      </c>
      <c r="D103" s="485">
        <v>1475</v>
      </c>
      <c r="E103" s="246">
        <v>0</v>
      </c>
      <c r="F103" s="272">
        <v>0</v>
      </c>
      <c r="G103" s="261">
        <v>0</v>
      </c>
      <c r="H103" s="262">
        <f t="shared" si="7"/>
        <v>0</v>
      </c>
      <c r="I103" s="20"/>
    </row>
    <row r="104" spans="2:9">
      <c r="B104" s="19"/>
      <c r="C104" s="484" t="s">
        <v>200</v>
      </c>
      <c r="D104" s="486">
        <v>1485</v>
      </c>
      <c r="E104" s="246">
        <v>0</v>
      </c>
      <c r="F104" s="272">
        <v>0</v>
      </c>
      <c r="G104" s="261">
        <v>0</v>
      </c>
      <c r="H104" s="262">
        <f t="shared" si="7"/>
        <v>0</v>
      </c>
      <c r="I104" s="20"/>
    </row>
    <row r="105" spans="2:9" ht="15.75" thickBot="1">
      <c r="B105" s="19"/>
      <c r="C105" s="487" t="s">
        <v>201</v>
      </c>
      <c r="D105" s="488">
        <v>1495</v>
      </c>
      <c r="E105" s="291">
        <v>0</v>
      </c>
      <c r="F105" s="273">
        <v>0</v>
      </c>
      <c r="G105" s="248">
        <v>0</v>
      </c>
      <c r="H105" s="267">
        <f t="shared" si="7"/>
        <v>0</v>
      </c>
      <c r="I105" s="20"/>
    </row>
    <row r="106" spans="2:9">
      <c r="B106" s="19"/>
      <c r="C106" s="274" t="s">
        <v>202</v>
      </c>
      <c r="D106" s="240"/>
      <c r="E106" s="241">
        <f>SUM(E95:E105)</f>
        <v>0</v>
      </c>
      <c r="F106" s="241">
        <f>SUM(F95:F105)</f>
        <v>0</v>
      </c>
      <c r="G106" s="241">
        <f>SUM(G95:G105)</f>
        <v>0</v>
      </c>
      <c r="H106" s="241">
        <f>SUM(H95:H105)</f>
        <v>0</v>
      </c>
      <c r="I106" s="20"/>
    </row>
    <row r="107" spans="2:9" ht="9" customHeight="1">
      <c r="B107" s="19"/>
      <c r="C107" s="4"/>
      <c r="D107" s="249"/>
      <c r="E107" s="251">
        <v>0</v>
      </c>
      <c r="F107" s="251">
        <v>0</v>
      </c>
      <c r="G107" s="251">
        <v>0</v>
      </c>
      <c r="H107" s="251">
        <v>0</v>
      </c>
      <c r="I107" s="20"/>
    </row>
    <row r="108" spans="2:9" ht="15">
      <c r="B108" s="19"/>
      <c r="C108" s="252" t="s">
        <v>203</v>
      </c>
      <c r="D108" s="275"/>
      <c r="E108" s="254">
        <f>E92+E106</f>
        <v>0</v>
      </c>
      <c r="F108" s="254">
        <f>F92+F106</f>
        <v>0</v>
      </c>
      <c r="G108" s="254">
        <f>G92+G106</f>
        <v>0</v>
      </c>
      <c r="H108" s="254">
        <f>H92+H106</f>
        <v>0</v>
      </c>
      <c r="I108" s="20"/>
    </row>
    <row r="109" spans="2:9" ht="13.5" thickBot="1">
      <c r="B109" s="21"/>
      <c r="C109" s="22"/>
      <c r="D109" s="276"/>
      <c r="E109" s="257"/>
      <c r="F109" s="257"/>
      <c r="G109" s="257"/>
      <c r="H109" s="257"/>
      <c r="I109" s="23"/>
    </row>
    <row r="110" spans="2:9">
      <c r="C110" s="1"/>
      <c r="D110" s="277"/>
      <c r="E110" s="366" t="s">
        <v>958</v>
      </c>
      <c r="F110" s="278"/>
      <c r="G110" s="278"/>
      <c r="H110" s="278"/>
      <c r="I110" s="299" t="s">
        <v>964</v>
      </c>
    </row>
    <row r="111" spans="2:9">
      <c r="C111" s="1"/>
      <c r="D111" s="279" t="s">
        <v>204</v>
      </c>
      <c r="E111" s="278"/>
      <c r="F111" s="278"/>
      <c r="G111" s="278"/>
      <c r="H111" s="278"/>
    </row>
    <row r="112" spans="2:9">
      <c r="C112" s="1"/>
      <c r="D112" s="279" t="s">
        <v>205</v>
      </c>
      <c r="E112" s="280">
        <f>E25-E92</f>
        <v>0</v>
      </c>
      <c r="F112" s="280">
        <f>F25-F92</f>
        <v>0</v>
      </c>
      <c r="G112" s="280">
        <f>G25-G92</f>
        <v>0</v>
      </c>
      <c r="H112" s="280">
        <f>H25-H92</f>
        <v>0</v>
      </c>
    </row>
    <row r="113" spans="3:8">
      <c r="C113" s="1"/>
      <c r="D113" s="279" t="s">
        <v>206</v>
      </c>
      <c r="E113" s="280">
        <f>E31-E106</f>
        <v>0</v>
      </c>
      <c r="F113" s="280">
        <f>F31-F106</f>
        <v>0</v>
      </c>
      <c r="G113" s="280">
        <f>G31-G106</f>
        <v>0</v>
      </c>
      <c r="H113" s="280">
        <f>H31-H106</f>
        <v>0</v>
      </c>
    </row>
    <row r="114" spans="3:8">
      <c r="C114" s="1"/>
      <c r="D114" s="279" t="s">
        <v>207</v>
      </c>
      <c r="E114" s="280">
        <f>E33-E108</f>
        <v>0</v>
      </c>
      <c r="F114" s="280">
        <f>F33-F108</f>
        <v>0</v>
      </c>
      <c r="G114" s="280">
        <f>G33-G108</f>
        <v>0</v>
      </c>
      <c r="H114" s="280">
        <f>H33-H108</f>
        <v>0</v>
      </c>
    </row>
    <row r="117" spans="3:8">
      <c r="E117" s="285"/>
      <c r="F117" s="285"/>
    </row>
  </sheetData>
  <sheetProtection password="CE28" sheet="1" objects="1" scenarios="1"/>
  <mergeCells count="3">
    <mergeCell ref="C3:H3"/>
    <mergeCell ref="C4:H4"/>
    <mergeCell ref="C2:H2"/>
  </mergeCells>
  <phoneticPr fontId="0" type="noConversion"/>
  <conditionalFormatting sqref="E112:H114">
    <cfRule type="cellIs" dxfId="16" priority="1" stopIfTrue="1" operator="greaterThan">
      <formula>1</formula>
    </cfRule>
    <cfRule type="cellIs" priority="2" stopIfTrue="1" operator="lessThan">
      <formula>-1</formula>
    </cfRule>
  </conditionalFormatting>
  <printOptions horizontalCentered="1"/>
  <pageMargins left="0.25" right="0.25" top="0.25" bottom="0.5" header="0.25" footer="0.25"/>
  <pageSetup scale="54" orientation="portrait" r:id="rId1"/>
  <headerFooter alignWithMargins="0"/>
  <ignoredErrors>
    <ignoredError sqref="H6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70" zoomScaleNormal="70" workbookViewId="0">
      <selection activeCell="I28" sqref="I28"/>
    </sheetView>
  </sheetViews>
  <sheetFormatPr defaultRowHeight="12.75"/>
  <cols>
    <col min="1" max="2" width="2.5703125" customWidth="1"/>
    <col min="3" max="3" width="59" customWidth="1"/>
    <col min="4" max="4" width="5.7109375" customWidth="1"/>
    <col min="5" max="6" width="8.7109375" customWidth="1"/>
    <col min="7" max="7" width="12.140625" customWidth="1"/>
    <col min="8" max="11" width="16.7109375" customWidth="1"/>
    <col min="12" max="13" width="2.5703125" customWidth="1"/>
    <col min="14" max="14" width="14.7109375" style="31" customWidth="1"/>
    <col min="15" max="16" width="14.7109375" customWidth="1"/>
    <col min="17" max="17" width="5.5703125" customWidth="1"/>
    <col min="18" max="18" width="10.85546875" customWidth="1"/>
    <col min="19" max="19" width="11.85546875" customWidth="1"/>
  </cols>
  <sheetData>
    <row r="1" spans="2:16" ht="13.5" thickBot="1">
      <c r="L1" s="29"/>
    </row>
    <row r="2" spans="2:16">
      <c r="B2" s="653"/>
      <c r="C2" s="654"/>
      <c r="D2" s="654"/>
      <c r="E2" s="654"/>
      <c r="F2" s="654"/>
      <c r="G2" s="654"/>
      <c r="H2" s="654"/>
      <c r="I2" s="654"/>
      <c r="J2" s="654"/>
      <c r="K2" s="654"/>
      <c r="L2" s="655"/>
    </row>
    <row r="3" spans="2:16" ht="20.25" customHeight="1">
      <c r="B3" s="105"/>
      <c r="C3" s="1224" t="s">
        <v>99</v>
      </c>
      <c r="D3" s="1224"/>
      <c r="E3" s="1224"/>
      <c r="F3" s="1224"/>
      <c r="G3" s="1224"/>
      <c r="H3" s="1224"/>
      <c r="I3" s="1224"/>
      <c r="J3" s="1224"/>
      <c r="K3" s="1224"/>
      <c r="L3" s="20"/>
    </row>
    <row r="4" spans="2:16" ht="9" customHeight="1">
      <c r="B4" s="105"/>
      <c r="C4" s="182"/>
      <c r="D4" s="182"/>
      <c r="E4" s="182"/>
      <c r="F4" s="182"/>
      <c r="G4" s="182"/>
      <c r="H4" s="182"/>
      <c r="I4" s="182"/>
      <c r="J4" s="182"/>
      <c r="K4" s="182"/>
      <c r="L4" s="20"/>
    </row>
    <row r="5" spans="2:16" ht="15.75" customHeight="1">
      <c r="B5" s="105"/>
      <c r="C5" s="1234" t="str">
        <f>CONCATENATE("DEVELOPMENT NAME AND PHASE:","  ",IF('Unit Mix'!G8="","",'Unit Mix'!G8))</f>
        <v xml:space="preserve">DEVELOPMENT NAME AND PHASE:  [Enter the name of the phase/project] </v>
      </c>
      <c r="D5" s="1234"/>
      <c r="E5" s="1234"/>
      <c r="F5" s="1234"/>
      <c r="G5" s="1234"/>
      <c r="H5" s="1234"/>
      <c r="I5" s="1234"/>
      <c r="J5" s="1234"/>
      <c r="K5" s="1234"/>
      <c r="L5" s="20"/>
    </row>
    <row r="6" spans="2:16" ht="8.25" customHeight="1">
      <c r="B6" s="105"/>
      <c r="C6" s="172"/>
      <c r="D6" s="173"/>
      <c r="E6" s="174"/>
      <c r="F6" s="174"/>
      <c r="G6" s="174"/>
      <c r="H6" s="174"/>
      <c r="I6" s="175"/>
      <c r="J6" s="175"/>
      <c r="K6" s="175"/>
      <c r="L6" s="20"/>
    </row>
    <row r="7" spans="2:16" s="34" customFormat="1" ht="15.75">
      <c r="B7" s="35"/>
      <c r="C7" s="1229" t="str">
        <f>CONCATENATE("using TDC and HCC limits published in HUD Notice ",'Select City &amp; State'!K6," with current year amounts as published by HUD at tbe")</f>
        <v>using TDC and HCC limits published in HUD Notice PIH 2011- 38(HA) with current year amounts as published by HUD at tbe</v>
      </c>
      <c r="D7" s="1229"/>
      <c r="E7" s="1229"/>
      <c r="F7" s="1229"/>
      <c r="G7" s="1229"/>
      <c r="H7" s="1229"/>
      <c r="I7" s="1229"/>
      <c r="J7" s="1229"/>
      <c r="K7" s="1229"/>
      <c r="L7" s="36"/>
    </row>
    <row r="8" spans="2:16" s="34" customFormat="1" ht="18">
      <c r="B8" s="35"/>
      <c r="C8" s="1327" t="s">
        <v>1140</v>
      </c>
      <c r="D8" s="1327"/>
      <c r="E8" s="1327"/>
      <c r="F8" s="1327"/>
      <c r="G8" s="957" t="str">
        <f>CONCATENATE(,"for ",'Select City &amp; State'!D8,", ",'Select City &amp; State'!D9)</f>
        <v>for (All), (All)</v>
      </c>
      <c r="H8" s="957"/>
      <c r="I8" s="957"/>
      <c r="J8" s="957"/>
      <c r="K8" s="957"/>
      <c r="L8" s="36"/>
    </row>
    <row r="9" spans="2:16" s="34" customFormat="1" ht="12.75" customHeight="1" thickBot="1">
      <c r="B9" s="35"/>
      <c r="C9" s="956"/>
      <c r="D9" s="957"/>
      <c r="E9" s="954"/>
      <c r="F9" s="954"/>
      <c r="G9" s="954"/>
      <c r="H9" s="957"/>
      <c r="I9" s="954"/>
      <c r="J9" s="954"/>
      <c r="K9" s="954"/>
      <c r="L9" s="960"/>
      <c r="M9" s="954"/>
      <c r="N9" s="954"/>
      <c r="O9" s="959"/>
      <c r="P9" s="954"/>
    </row>
    <row r="10" spans="2:16" ht="15.75" customHeight="1" thickBot="1">
      <c r="B10" s="19"/>
      <c r="C10" s="1227" t="s">
        <v>139</v>
      </c>
      <c r="D10" s="1230"/>
      <c r="E10" s="1230"/>
      <c r="F10" s="1230"/>
      <c r="G10" s="1228"/>
      <c r="H10" s="1227" t="s">
        <v>39</v>
      </c>
      <c r="I10" s="1228"/>
      <c r="J10" s="1227" t="s">
        <v>40</v>
      </c>
      <c r="K10" s="1228"/>
      <c r="L10" s="20"/>
    </row>
    <row r="11" spans="2:16" s="37" customFormat="1" ht="59.25" customHeight="1" thickBot="1">
      <c r="B11" s="38"/>
      <c r="C11" s="120" t="s">
        <v>34</v>
      </c>
      <c r="D11" s="213" t="s">
        <v>69</v>
      </c>
      <c r="E11" s="206" t="s">
        <v>143</v>
      </c>
      <c r="F11" s="207" t="s">
        <v>81</v>
      </c>
      <c r="G11" s="208" t="s">
        <v>144</v>
      </c>
      <c r="H11" s="209" t="s">
        <v>145</v>
      </c>
      <c r="I11" s="210" t="s">
        <v>146</v>
      </c>
      <c r="J11" s="211" t="s">
        <v>147</v>
      </c>
      <c r="K11" s="212" t="s">
        <v>68</v>
      </c>
      <c r="L11" s="39"/>
      <c r="M11"/>
      <c r="N11"/>
      <c r="O11"/>
      <c r="P11"/>
    </row>
    <row r="12" spans="2:16" ht="13.5" hidden="1" thickBot="1">
      <c r="B12" s="19"/>
      <c r="C12" s="1231" t="str">
        <f>'Select City &amp; State'!C12</f>
        <v>Detached/Semi-Detached</v>
      </c>
      <c r="D12" s="40">
        <v>0</v>
      </c>
      <c r="E12" s="115">
        <f>'Unit Mix'!E15+'Unit Mix'!E22+'Unit Mix'!K15+'Unit Mix'!K22</f>
        <v>0</v>
      </c>
      <c r="F12" s="110">
        <f>'Unit Mix'!F15+'Unit Mix'!F22+'Unit Mix'!L15+'Unit Mix'!L22</f>
        <v>0</v>
      </c>
      <c r="G12" s="121">
        <f>'Unit Mix'!G15+'Unit Mix'!G22+'Unit Mix'!M15+'Unit Mix'!M22</f>
        <v>0</v>
      </c>
      <c r="H12" s="331">
        <f>'Select City &amp; State'!E19</f>
        <v>33691680</v>
      </c>
      <c r="I12" s="332">
        <f t="shared" ref="I12:I39" si="0">F12*H12</f>
        <v>0</v>
      </c>
      <c r="J12" s="333">
        <f>'Select City &amp; State'!E12</f>
        <v>58960455</v>
      </c>
      <c r="K12" s="332">
        <f>(E12*J12*0.9)+(F12*J12)+(G12*J12)</f>
        <v>0</v>
      </c>
      <c r="L12" s="20"/>
      <c r="N12"/>
    </row>
    <row r="13" spans="2:16" ht="13.5" thickBot="1">
      <c r="B13" s="19"/>
      <c r="C13" s="1232"/>
      <c r="D13" s="40">
        <v>1</v>
      </c>
      <c r="E13" s="116">
        <f>'Unit Mix'!E16+'Unit Mix'!E23+'Unit Mix'!K16+'Unit Mix'!K23</f>
        <v>0</v>
      </c>
      <c r="F13" s="111">
        <f>'Unit Mix'!F16+'Unit Mix'!F23+'Unit Mix'!L16+'Unit Mix'!L23</f>
        <v>0</v>
      </c>
      <c r="G13" s="122">
        <f>'Unit Mix'!G16+'Unit Mix'!G23+'Unit Mix'!M16+'Unit Mix'!M23</f>
        <v>0</v>
      </c>
      <c r="H13" s="331">
        <f>'Select City &amp; State'!E20</f>
        <v>44396280</v>
      </c>
      <c r="I13" s="332">
        <f t="shared" si="0"/>
        <v>0</v>
      </c>
      <c r="J13" s="333">
        <f>'Select City &amp; State'!E13</f>
        <v>77693491</v>
      </c>
      <c r="K13" s="332">
        <f>(E13*J13*0.9)+(F13*J13)+(G13*J13)</f>
        <v>0</v>
      </c>
      <c r="L13" s="20"/>
      <c r="N13"/>
    </row>
    <row r="14" spans="2:16" ht="13.5" thickBot="1">
      <c r="B14" s="19"/>
      <c r="C14" s="1232"/>
      <c r="D14" s="40">
        <v>2</v>
      </c>
      <c r="E14" s="116">
        <f>'Unit Mix'!E17+'Unit Mix'!E24+'Unit Mix'!K17+'Unit Mix'!K24</f>
        <v>0</v>
      </c>
      <c r="F14" s="111">
        <f>'Unit Mix'!F17+'Unit Mix'!F24+'Unit Mix'!L17+'Unit Mix'!L24</f>
        <v>0</v>
      </c>
      <c r="G14" s="122">
        <f>'Unit Mix'!G17+'Unit Mix'!G24+'Unit Mix'!M17+'Unit Mix'!M24</f>
        <v>0</v>
      </c>
      <c r="H14" s="331">
        <f>'Select City &amp; State'!E21</f>
        <v>53205134</v>
      </c>
      <c r="I14" s="332">
        <f t="shared" si="0"/>
        <v>0</v>
      </c>
      <c r="J14" s="333">
        <f>'Select City &amp; State'!E14</f>
        <v>93108974</v>
      </c>
      <c r="K14" s="332">
        <f t="shared" ref="K14:K39" si="1">(E14*J14*0.9)+(F14*J14)+(G14*J14)</f>
        <v>0</v>
      </c>
      <c r="L14" s="20"/>
      <c r="N14"/>
    </row>
    <row r="15" spans="2:16" ht="13.5" thickBot="1">
      <c r="B15" s="19"/>
      <c r="C15" s="1232"/>
      <c r="D15" s="40">
        <v>3</v>
      </c>
      <c r="E15" s="116">
        <f>'Unit Mix'!E18+'Unit Mix'!E25+'Unit Mix'!K18+'Unit Mix'!K25</f>
        <v>0</v>
      </c>
      <c r="F15" s="111">
        <f>'Unit Mix'!F18+'Unit Mix'!F25+'Unit Mix'!L18+'Unit Mix'!L25</f>
        <v>0</v>
      </c>
      <c r="G15" s="122">
        <f>'Unit Mix'!G18+'Unit Mix'!G25+'Unit Mix'!M18+'Unit Mix'!M25</f>
        <v>0</v>
      </c>
      <c r="H15" s="331">
        <f>'Select City &amp; State'!E22</f>
        <v>64083371</v>
      </c>
      <c r="I15" s="332">
        <f t="shared" si="0"/>
        <v>0</v>
      </c>
      <c r="J15" s="333">
        <f>'Select City &amp; State'!E15</f>
        <v>112145903</v>
      </c>
      <c r="K15" s="332">
        <f t="shared" si="1"/>
        <v>0</v>
      </c>
      <c r="L15" s="20"/>
      <c r="N15"/>
    </row>
    <row r="16" spans="2:16" ht="13.5" thickBot="1">
      <c r="B16" s="19"/>
      <c r="C16" s="1232"/>
      <c r="D16" s="40">
        <v>4</v>
      </c>
      <c r="E16" s="116">
        <f>'Unit Mix'!E19+'Unit Mix'!E26+'Unit Mix'!K19+'Unit Mix'!K26</f>
        <v>0</v>
      </c>
      <c r="F16" s="111">
        <f>'Unit Mix'!F19+'Unit Mix'!F26+'Unit Mix'!L19+'Unit Mix'!L26</f>
        <v>0</v>
      </c>
      <c r="G16" s="122">
        <f>'Unit Mix'!G19+'Unit Mix'!G26+'Unit Mix'!M19+'Unit Mix'!M26</f>
        <v>0</v>
      </c>
      <c r="H16" s="331">
        <f>'Select City &amp; State'!E23</f>
        <v>75567080</v>
      </c>
      <c r="I16" s="332">
        <f t="shared" si="0"/>
        <v>0</v>
      </c>
      <c r="J16" s="333">
        <f>'Select City &amp; State'!E16</f>
        <v>132242388</v>
      </c>
      <c r="K16" s="332">
        <f t="shared" si="1"/>
        <v>0</v>
      </c>
      <c r="L16" s="20"/>
      <c r="N16"/>
    </row>
    <row r="17" spans="2:14" ht="13.5" thickBot="1">
      <c r="B17" s="19"/>
      <c r="C17" s="1232"/>
      <c r="D17" s="40">
        <v>5</v>
      </c>
      <c r="E17" s="116">
        <f>'Unit Mix'!E20+'Unit Mix'!E27+'Unit Mix'!K20+'Unit Mix'!K27</f>
        <v>0</v>
      </c>
      <c r="F17" s="111">
        <f>'Unit Mix'!F20+'Unit Mix'!F27+'Unit Mix'!L20+'Unit Mix'!L27</f>
        <v>0</v>
      </c>
      <c r="G17" s="122">
        <f>'Unit Mix'!G20+'Unit Mix'!G27+'Unit Mix'!M20+'Unit Mix'!M27</f>
        <v>0</v>
      </c>
      <c r="H17" s="331">
        <f>'Select City &amp; State'!E24</f>
        <v>82611946</v>
      </c>
      <c r="I17" s="332">
        <f t="shared" si="0"/>
        <v>0</v>
      </c>
      <c r="J17" s="333">
        <f>'Select City &amp; State'!E17</f>
        <v>144570915</v>
      </c>
      <c r="K17" s="332">
        <f t="shared" si="1"/>
        <v>0</v>
      </c>
      <c r="L17" s="20"/>
      <c r="N17"/>
    </row>
    <row r="18" spans="2:14" ht="13.5" thickBot="1">
      <c r="B18" s="19"/>
      <c r="C18" s="1232"/>
      <c r="D18" s="73">
        <v>6</v>
      </c>
      <c r="E18" s="117">
        <f>'Unit Mix'!E21+'Unit Mix'!E28+'Unit Mix'!K21+'Unit Mix'!K28</f>
        <v>0</v>
      </c>
      <c r="F18" s="114">
        <f>'Unit Mix'!F21+'Unit Mix'!F28+'Unit Mix'!L21+'Unit Mix'!L28</f>
        <v>0</v>
      </c>
      <c r="G18" s="123">
        <f>'Unit Mix'!G21+'Unit Mix'!G28+'Unit Mix'!M21+'Unit Mix'!M28</f>
        <v>0</v>
      </c>
      <c r="H18" s="334">
        <f>'Select City &amp; State'!E25</f>
        <v>88902396</v>
      </c>
      <c r="I18" s="335">
        <f t="shared" si="0"/>
        <v>0</v>
      </c>
      <c r="J18" s="336">
        <f>'Select City &amp; State'!E18</f>
        <v>155579191</v>
      </c>
      <c r="K18" s="337">
        <f t="shared" si="1"/>
        <v>0</v>
      </c>
      <c r="L18" s="20"/>
      <c r="N18"/>
    </row>
    <row r="19" spans="2:14" ht="12.75" hidden="1" customHeight="1" thickBot="1">
      <c r="B19" s="19"/>
      <c r="C19" s="1231" t="str">
        <f>'Select City &amp; State'!C40</f>
        <v>Row House</v>
      </c>
      <c r="D19" s="40">
        <v>0</v>
      </c>
      <c r="E19" s="118">
        <f>'Unit Mix'!E29+'Unit Mix'!K29</f>
        <v>0</v>
      </c>
      <c r="F19" s="113">
        <f>'Unit Mix'!F29+'Unit Mix'!L29</f>
        <v>0</v>
      </c>
      <c r="G19" s="124">
        <f>'Unit Mix'!G29+'Unit Mix'!M29</f>
        <v>0</v>
      </c>
      <c r="H19" s="331">
        <f>'Select City &amp; State'!E47</f>
        <v>32001479</v>
      </c>
      <c r="I19" s="332">
        <f t="shared" si="0"/>
        <v>0</v>
      </c>
      <c r="J19" s="333">
        <f>'Select City &amp; State'!E40</f>
        <v>56002584</v>
      </c>
      <c r="K19" s="332">
        <f t="shared" si="1"/>
        <v>0</v>
      </c>
      <c r="L19" s="20"/>
      <c r="N19"/>
    </row>
    <row r="20" spans="2:14" ht="13.5" thickBot="1">
      <c r="B20" s="19"/>
      <c r="C20" s="1232"/>
      <c r="D20" s="40">
        <v>1</v>
      </c>
      <c r="E20" s="116">
        <f>'Unit Mix'!E30+'Unit Mix'!K30</f>
        <v>0</v>
      </c>
      <c r="F20" s="111">
        <f>'Unit Mix'!F30+'Unit Mix'!L30</f>
        <v>0</v>
      </c>
      <c r="G20" s="122">
        <f>'Unit Mix'!G30+'Unit Mix'!M30</f>
        <v>0</v>
      </c>
      <c r="H20" s="331">
        <f>'Select City &amp; State'!E48</f>
        <v>42280771</v>
      </c>
      <c r="I20" s="332">
        <f t="shared" si="0"/>
        <v>0</v>
      </c>
      <c r="J20" s="333">
        <f>'Select City &amp; State'!E41</f>
        <v>73991335</v>
      </c>
      <c r="K20" s="332">
        <f t="shared" si="1"/>
        <v>0</v>
      </c>
      <c r="L20" s="20"/>
      <c r="N20"/>
    </row>
    <row r="21" spans="2:14" ht="13.5" thickBot="1">
      <c r="B21" s="19"/>
      <c r="C21" s="1232"/>
      <c r="D21" s="40">
        <v>2</v>
      </c>
      <c r="E21" s="116">
        <f>'Unit Mix'!E31+'Unit Mix'!K31</f>
        <v>0</v>
      </c>
      <c r="F21" s="111">
        <f>'Unit Mix'!F31+'Unit Mix'!L31</f>
        <v>0</v>
      </c>
      <c r="G21" s="122">
        <f>'Unit Mix'!G31+'Unit Mix'!M31</f>
        <v>0</v>
      </c>
      <c r="H21" s="331">
        <f>'Select City &amp; State'!E49</f>
        <v>50809405</v>
      </c>
      <c r="I21" s="332">
        <f t="shared" si="0"/>
        <v>0</v>
      </c>
      <c r="J21" s="333">
        <f>'Select City &amp; State'!E42</f>
        <v>88916468</v>
      </c>
      <c r="K21" s="332">
        <f t="shared" si="1"/>
        <v>0</v>
      </c>
      <c r="L21" s="20"/>
      <c r="N21"/>
    </row>
    <row r="22" spans="2:14" ht="13.5" thickBot="1">
      <c r="B22" s="19"/>
      <c r="C22" s="1232"/>
      <c r="D22" s="40">
        <v>3</v>
      </c>
      <c r="E22" s="116">
        <f>'Unit Mix'!E32+'Unit Mix'!K32</f>
        <v>0</v>
      </c>
      <c r="F22" s="111">
        <f>'Unit Mix'!F32+'Unit Mix'!L32</f>
        <v>0</v>
      </c>
      <c r="G22" s="122">
        <f>'Unit Mix'!G32+'Unit Mix'!M32</f>
        <v>0</v>
      </c>
      <c r="H22" s="331">
        <f>'Select City &amp; State'!E50</f>
        <v>61536059</v>
      </c>
      <c r="I22" s="332">
        <f t="shared" si="0"/>
        <v>0</v>
      </c>
      <c r="J22" s="333">
        <f>'Select City &amp; State'!E43</f>
        <v>107688100</v>
      </c>
      <c r="K22" s="332">
        <f t="shared" si="1"/>
        <v>0</v>
      </c>
      <c r="L22" s="20"/>
      <c r="N22"/>
    </row>
    <row r="23" spans="2:14" ht="13.5" thickBot="1">
      <c r="B23" s="19"/>
      <c r="C23" s="1232"/>
      <c r="D23" s="40">
        <v>4</v>
      </c>
      <c r="E23" s="116">
        <f>'Unit Mix'!E33+'Unit Mix'!K33</f>
        <v>0</v>
      </c>
      <c r="F23" s="111">
        <f>'Unit Mix'!F33+'Unit Mix'!L33</f>
        <v>0</v>
      </c>
      <c r="G23" s="122">
        <f>'Unit Mix'!G33+'Unit Mix'!M33</f>
        <v>0</v>
      </c>
      <c r="H23" s="331">
        <f>'Select City &amp; State'!E51</f>
        <v>73253603</v>
      </c>
      <c r="I23" s="332">
        <f t="shared" si="0"/>
        <v>0</v>
      </c>
      <c r="J23" s="333">
        <f>'Select City &amp; State'!E44</f>
        <v>128193772</v>
      </c>
      <c r="K23" s="332">
        <f t="shared" si="1"/>
        <v>0</v>
      </c>
      <c r="L23" s="20"/>
      <c r="N23"/>
    </row>
    <row r="24" spans="2:14" ht="13.5" thickBot="1">
      <c r="B24" s="19"/>
      <c r="C24" s="1232"/>
      <c r="D24" s="40">
        <v>5</v>
      </c>
      <c r="E24" s="116">
        <f>'Unit Mix'!E34+'Unit Mix'!K34</f>
        <v>0</v>
      </c>
      <c r="F24" s="111">
        <f>'Unit Mix'!F34+'Unit Mix'!L34</f>
        <v>0</v>
      </c>
      <c r="G24" s="122">
        <f>'Unit Mix'!G34+'Unit Mix'!M34</f>
        <v>0</v>
      </c>
      <c r="H24" s="331">
        <f>'Select City &amp; State'!E52</f>
        <v>80797116</v>
      </c>
      <c r="I24" s="332">
        <f t="shared" si="0"/>
        <v>0</v>
      </c>
      <c r="J24" s="333">
        <f>'Select City &amp; State'!E45</f>
        <v>141394971</v>
      </c>
      <c r="K24" s="332">
        <f t="shared" si="1"/>
        <v>0</v>
      </c>
      <c r="L24" s="20"/>
      <c r="N24"/>
    </row>
    <row r="25" spans="2:14" ht="13.5" thickBot="1">
      <c r="B25" s="19"/>
      <c r="C25" s="1232"/>
      <c r="D25" s="73">
        <v>6</v>
      </c>
      <c r="E25" s="117">
        <f>'Unit Mix'!E35+'Unit Mix'!K35</f>
        <v>0</v>
      </c>
      <c r="F25" s="114">
        <f>'Unit Mix'!F35+'Unit Mix'!L35</f>
        <v>0</v>
      </c>
      <c r="G25" s="123">
        <f>'Unit Mix'!G35+'Unit Mix'!M35</f>
        <v>0</v>
      </c>
      <c r="H25" s="334">
        <f>'Select City &amp; State'!E53</f>
        <v>87880719</v>
      </c>
      <c r="I25" s="335">
        <f t="shared" si="0"/>
        <v>0</v>
      </c>
      <c r="J25" s="336">
        <f>'Select City &amp; State'!E46</f>
        <v>153791254</v>
      </c>
      <c r="K25" s="337">
        <f t="shared" si="1"/>
        <v>0</v>
      </c>
      <c r="L25" s="20"/>
      <c r="N25"/>
    </row>
    <row r="26" spans="2:14" ht="12.75" customHeight="1" thickBot="1">
      <c r="B26" s="19"/>
      <c r="C26" s="1231" t="str">
        <f>'Select City &amp; State'!C54</f>
        <v>Walkup</v>
      </c>
      <c r="D26" s="40">
        <v>0</v>
      </c>
      <c r="E26" s="118">
        <f>'Unit Mix'!E36+'Unit Mix'!K36</f>
        <v>0</v>
      </c>
      <c r="F26" s="113">
        <f>'Unit Mix'!F36+'Unit Mix'!L36</f>
        <v>0</v>
      </c>
      <c r="G26" s="124">
        <f>'Unit Mix'!G36+'Unit Mix'!M36</f>
        <v>0</v>
      </c>
      <c r="H26" s="331">
        <f>'Select City &amp; State'!E61</f>
        <v>26119834</v>
      </c>
      <c r="I26" s="332">
        <f t="shared" si="0"/>
        <v>0</v>
      </c>
      <c r="J26" s="333">
        <f>'Select City &amp; State'!E54</f>
        <v>45709717</v>
      </c>
      <c r="K26" s="332">
        <f t="shared" si="1"/>
        <v>0</v>
      </c>
      <c r="L26" s="20"/>
      <c r="N26"/>
    </row>
    <row r="27" spans="2:14" ht="12.75" customHeight="1" thickBot="1">
      <c r="B27" s="19"/>
      <c r="C27" s="1231"/>
      <c r="D27" s="40">
        <v>1</v>
      </c>
      <c r="E27" s="116">
        <f>'Unit Mix'!E37+'Unit Mix'!K37</f>
        <v>0</v>
      </c>
      <c r="F27" s="111">
        <f>'Unit Mix'!F37+'Unit Mix'!L37</f>
        <v>0</v>
      </c>
      <c r="G27" s="122">
        <f>'Unit Mix'!G37+'Unit Mix'!M37</f>
        <v>0</v>
      </c>
      <c r="H27" s="331">
        <f>'Select City &amp; State'!E62</f>
        <v>36064815</v>
      </c>
      <c r="I27" s="332">
        <f t="shared" si="0"/>
        <v>0</v>
      </c>
      <c r="J27" s="333">
        <f>'Select City &amp; State'!E55</f>
        <v>63113417</v>
      </c>
      <c r="K27" s="332">
        <f t="shared" si="1"/>
        <v>0</v>
      </c>
      <c r="L27" s="20"/>
      <c r="N27"/>
    </row>
    <row r="28" spans="2:14" ht="12.75" customHeight="1" thickBot="1">
      <c r="B28" s="19"/>
      <c r="C28" s="1231"/>
      <c r="D28" s="40">
        <v>2</v>
      </c>
      <c r="E28" s="116">
        <f>'Unit Mix'!E38+'Unit Mix'!K38</f>
        <v>0</v>
      </c>
      <c r="F28" s="111">
        <f>'Unit Mix'!F38+'Unit Mix'!L38</f>
        <v>0</v>
      </c>
      <c r="G28" s="122">
        <f>'Unit Mix'!G38+'Unit Mix'!M38</f>
        <v>0</v>
      </c>
      <c r="H28" s="331">
        <f>'Select City &amp; State'!E63</f>
        <v>45720581</v>
      </c>
      <c r="I28" s="332">
        <f t="shared" si="0"/>
        <v>0</v>
      </c>
      <c r="J28" s="333">
        <f>'Select City &amp; State'!E56</f>
        <v>80011016</v>
      </c>
      <c r="K28" s="332">
        <f t="shared" si="1"/>
        <v>0</v>
      </c>
      <c r="L28" s="20"/>
      <c r="N28"/>
    </row>
    <row r="29" spans="2:14" ht="12.75" customHeight="1" thickBot="1">
      <c r="B29" s="19"/>
      <c r="C29" s="1231"/>
      <c r="D29" s="40">
        <v>3</v>
      </c>
      <c r="E29" s="116">
        <f>'Unit Mix'!E39+'Unit Mix'!K39</f>
        <v>0</v>
      </c>
      <c r="F29" s="111">
        <f>'Unit Mix'!F39+'Unit Mix'!L39</f>
        <v>0</v>
      </c>
      <c r="G29" s="122">
        <f>'Unit Mix'!G39+'Unit Mix'!M39</f>
        <v>0</v>
      </c>
      <c r="H29" s="331">
        <f>'Select City &amp; State'!E64</f>
        <v>59666256</v>
      </c>
      <c r="I29" s="332">
        <f t="shared" si="0"/>
        <v>0</v>
      </c>
      <c r="J29" s="333">
        <f>'Select City &amp; State'!E57</f>
        <v>104415930</v>
      </c>
      <c r="K29" s="332">
        <f t="shared" si="1"/>
        <v>0</v>
      </c>
      <c r="L29" s="20"/>
      <c r="N29"/>
    </row>
    <row r="30" spans="2:14" ht="12.75" customHeight="1" thickBot="1">
      <c r="B30" s="19"/>
      <c r="C30" s="1231"/>
      <c r="D30" s="40">
        <v>4</v>
      </c>
      <c r="E30" s="116">
        <f>'Unit Mix'!E40+'Unit Mix'!K40</f>
        <v>0</v>
      </c>
      <c r="F30" s="111">
        <f>'Unit Mix'!F40+'Unit Mix'!L40</f>
        <v>0</v>
      </c>
      <c r="G30" s="122">
        <f>'Unit Mix'!G40+'Unit Mix'!M40</f>
        <v>0</v>
      </c>
      <c r="H30" s="331">
        <f>'Select City &amp; State'!E65</f>
        <v>74370948</v>
      </c>
      <c r="I30" s="332">
        <f t="shared" si="0"/>
        <v>0</v>
      </c>
      <c r="J30" s="333">
        <f>'Select City &amp; State'!E58</f>
        <v>130149176</v>
      </c>
      <c r="K30" s="332">
        <f t="shared" si="1"/>
        <v>0</v>
      </c>
      <c r="L30" s="20"/>
      <c r="N30"/>
    </row>
    <row r="31" spans="2:14" ht="12.75" customHeight="1" thickBot="1">
      <c r="B31" s="19"/>
      <c r="C31" s="1231"/>
      <c r="D31" s="40">
        <v>5</v>
      </c>
      <c r="E31" s="116">
        <f>'Unit Mix'!E41+'Unit Mix'!K41</f>
        <v>0</v>
      </c>
      <c r="F31" s="111">
        <f>'Unit Mix'!F41+'Unit Mix'!L41</f>
        <v>0</v>
      </c>
      <c r="G31" s="122">
        <f>'Unit Mix'!G41+'Unit Mix'!M41</f>
        <v>0</v>
      </c>
      <c r="H31" s="331">
        <f>'Select City &amp; State'!E66</f>
        <v>83700375</v>
      </c>
      <c r="I31" s="332">
        <f t="shared" si="0"/>
        <v>0</v>
      </c>
      <c r="J31" s="333">
        <f>'Select City &amp; State'!E59</f>
        <v>146475689</v>
      </c>
      <c r="K31" s="332">
        <f t="shared" si="1"/>
        <v>0</v>
      </c>
      <c r="L31" s="20"/>
      <c r="N31"/>
    </row>
    <row r="32" spans="2:14" ht="11.25" customHeight="1" thickBot="1">
      <c r="B32" s="19"/>
      <c r="C32" s="1231"/>
      <c r="D32" s="73">
        <v>6</v>
      </c>
      <c r="E32" s="117">
        <f>'Unit Mix'!E42+'Unit Mix'!K42</f>
        <v>0</v>
      </c>
      <c r="F32" s="114">
        <f>'Unit Mix'!F42+'Unit Mix'!L42</f>
        <v>0</v>
      </c>
      <c r="G32" s="123">
        <f>'Unit Mix'!G42+'Unit Mix'!M42</f>
        <v>0</v>
      </c>
      <c r="H32" s="334">
        <f>'Select City &amp; State'!E67</f>
        <v>92893436</v>
      </c>
      <c r="I32" s="335">
        <f t="shared" si="0"/>
        <v>0</v>
      </c>
      <c r="J32" s="336">
        <f>'Select City &amp; State'!E60</f>
        <v>162563514</v>
      </c>
      <c r="K32" s="337">
        <f t="shared" si="1"/>
        <v>0</v>
      </c>
      <c r="L32" s="20"/>
      <c r="N32"/>
    </row>
    <row r="33" spans="2:16" ht="13.5" customHeight="1" thickBot="1">
      <c r="B33" s="19"/>
      <c r="C33" s="1231" t="str">
        <f>'Select City &amp; State'!C26</f>
        <v>Elevator</v>
      </c>
      <c r="D33" s="40">
        <v>0</v>
      </c>
      <c r="E33" s="118">
        <f>'Unit Mix'!E43+'Unit Mix'!K43</f>
        <v>0</v>
      </c>
      <c r="F33" s="113">
        <f>'Unit Mix'!F43+'Unit Mix'!L43</f>
        <v>0</v>
      </c>
      <c r="G33" s="124">
        <f>'Unit Mix'!G43+'Unit Mix'!M43</f>
        <v>0</v>
      </c>
      <c r="H33" s="331">
        <f>'Select City &amp; State'!E33</f>
        <v>30289624</v>
      </c>
      <c r="I33" s="332">
        <f t="shared" si="0"/>
        <v>0</v>
      </c>
      <c r="J33" s="333">
        <f>'Select City &amp; State'!E26</f>
        <v>48463398</v>
      </c>
      <c r="K33" s="332">
        <f t="shared" si="1"/>
        <v>0</v>
      </c>
      <c r="L33" s="20"/>
      <c r="N33"/>
    </row>
    <row r="34" spans="2:16" ht="12.75" customHeight="1" thickBot="1">
      <c r="B34" s="19"/>
      <c r="C34" s="1231"/>
      <c r="D34" s="40">
        <v>1</v>
      </c>
      <c r="E34" s="116">
        <f>'Unit Mix'!E44+'Unit Mix'!K44</f>
        <v>0</v>
      </c>
      <c r="F34" s="111">
        <f>'Unit Mix'!F44+'Unit Mix'!L44</f>
        <v>0</v>
      </c>
      <c r="G34" s="122">
        <f>'Unit Mix'!G44+'Unit Mix'!M44</f>
        <v>0</v>
      </c>
      <c r="H34" s="331">
        <f>'Select City &amp; State'!E34</f>
        <v>42405468</v>
      </c>
      <c r="I34" s="332">
        <f t="shared" si="0"/>
        <v>0</v>
      </c>
      <c r="J34" s="333">
        <f>'Select City &amp; State'!E27</f>
        <v>67848774</v>
      </c>
      <c r="K34" s="332">
        <f t="shared" si="1"/>
        <v>0</v>
      </c>
      <c r="L34" s="20"/>
      <c r="N34"/>
    </row>
    <row r="35" spans="2:16" ht="12.75" customHeight="1" thickBot="1">
      <c r="B35" s="19"/>
      <c r="C35" s="1231"/>
      <c r="D35" s="40">
        <v>2</v>
      </c>
      <c r="E35" s="116">
        <f>'Unit Mix'!E45+'Unit Mix'!K45</f>
        <v>0</v>
      </c>
      <c r="F35" s="111">
        <f>'Unit Mix'!F45+'Unit Mix'!L45</f>
        <v>0</v>
      </c>
      <c r="G35" s="122">
        <f>'Unit Mix'!G45+'Unit Mix'!M45</f>
        <v>0</v>
      </c>
      <c r="H35" s="331">
        <f>'Select City &amp; State'!E35</f>
        <v>54521313</v>
      </c>
      <c r="I35" s="332">
        <f t="shared" si="0"/>
        <v>0</v>
      </c>
      <c r="J35" s="333">
        <f>'Select City &amp; State'!E28</f>
        <v>87234125</v>
      </c>
      <c r="K35" s="332">
        <f t="shared" si="1"/>
        <v>0</v>
      </c>
      <c r="L35" s="20"/>
      <c r="N35"/>
    </row>
    <row r="36" spans="2:16" ht="12.75" customHeight="1" thickBot="1">
      <c r="B36" s="19"/>
      <c r="C36" s="1231"/>
      <c r="D36" s="40">
        <v>3</v>
      </c>
      <c r="E36" s="116">
        <f>'Unit Mix'!E46+'Unit Mix'!K46</f>
        <v>0</v>
      </c>
      <c r="F36" s="111">
        <f>'Unit Mix'!F46+'Unit Mix'!L46</f>
        <v>0</v>
      </c>
      <c r="G36" s="122">
        <f>'Unit Mix'!G46+'Unit Mix'!M46</f>
        <v>0</v>
      </c>
      <c r="H36" s="331">
        <f>'Select City &amp; State'!E36</f>
        <v>72695093</v>
      </c>
      <c r="I36" s="332">
        <f t="shared" si="0"/>
        <v>0</v>
      </c>
      <c r="J36" s="333">
        <f>'Select City &amp; State'!E29</f>
        <v>116312160</v>
      </c>
      <c r="K36" s="332">
        <f t="shared" si="1"/>
        <v>0</v>
      </c>
      <c r="L36" s="20"/>
      <c r="N36"/>
    </row>
    <row r="37" spans="2:16" ht="12.75" customHeight="1" thickBot="1">
      <c r="B37" s="19"/>
      <c r="C37" s="1231"/>
      <c r="D37" s="40">
        <v>4</v>
      </c>
      <c r="E37" s="116">
        <f>'Unit Mix'!E47+'Unit Mix'!K47</f>
        <v>0</v>
      </c>
      <c r="F37" s="111">
        <f>'Unit Mix'!F47+'Unit Mix'!L47</f>
        <v>0</v>
      </c>
      <c r="G37" s="122">
        <f>'Unit Mix'!G47+'Unit Mix'!M47</f>
        <v>0</v>
      </c>
      <c r="H37" s="331">
        <f>'Select City &amp; State'!E37</f>
        <v>90868872</v>
      </c>
      <c r="I37" s="332">
        <f t="shared" si="0"/>
        <v>0</v>
      </c>
      <c r="J37" s="333">
        <f>'Select City &amp; State'!E30</f>
        <v>145390202</v>
      </c>
      <c r="K37" s="332">
        <f t="shared" si="1"/>
        <v>0</v>
      </c>
      <c r="L37" s="20"/>
      <c r="N37"/>
    </row>
    <row r="38" spans="2:16" ht="12.75" customHeight="1" thickBot="1">
      <c r="B38" s="19"/>
      <c r="C38" s="1231"/>
      <c r="D38" s="40">
        <v>5</v>
      </c>
      <c r="E38" s="116">
        <f>'Unit Mix'!E48+'Unit Mix'!K48</f>
        <v>0</v>
      </c>
      <c r="F38" s="111">
        <f>'Unit Mix'!F48+'Unit Mix'!L48</f>
        <v>0</v>
      </c>
      <c r="G38" s="122">
        <f>'Unit Mix'!G48+'Unit Mix'!M48</f>
        <v>0</v>
      </c>
      <c r="H38" s="331">
        <f>'Select City &amp; State'!E38</f>
        <v>102984726</v>
      </c>
      <c r="I38" s="332">
        <f t="shared" si="0"/>
        <v>0</v>
      </c>
      <c r="J38" s="333">
        <f>'Select City &amp; State'!E31</f>
        <v>164775583</v>
      </c>
      <c r="K38" s="332">
        <f t="shared" si="1"/>
        <v>0</v>
      </c>
      <c r="L38" s="20"/>
      <c r="N38"/>
    </row>
    <row r="39" spans="2:16" ht="15" customHeight="1" thickBot="1">
      <c r="B39" s="19"/>
      <c r="C39" s="1231"/>
      <c r="D39" s="109">
        <v>6</v>
      </c>
      <c r="E39" s="119">
        <f>'Unit Mix'!E49+'Unit Mix'!K49</f>
        <v>0</v>
      </c>
      <c r="F39" s="112">
        <f>'Unit Mix'!F49+'Unit Mix'!L49</f>
        <v>0</v>
      </c>
      <c r="G39" s="125">
        <f>'Unit Mix'!G49+'Unit Mix'!M49</f>
        <v>0</v>
      </c>
      <c r="H39" s="338">
        <f>'Select City &amp; State'!E39</f>
        <v>115100573</v>
      </c>
      <c r="I39" s="339">
        <f t="shared" si="0"/>
        <v>0</v>
      </c>
      <c r="J39" s="340">
        <f>'Select City &amp; State'!E32</f>
        <v>184160931</v>
      </c>
      <c r="K39" s="339">
        <f t="shared" si="1"/>
        <v>0</v>
      </c>
      <c r="L39" s="20"/>
      <c r="N39"/>
    </row>
    <row r="40" spans="2:16" ht="15">
      <c r="B40" s="19"/>
      <c r="C40" s="41"/>
      <c r="D40" s="42"/>
      <c r="E40" s="296">
        <f>SUM(E12:E39)</f>
        <v>0</v>
      </c>
      <c r="F40" s="296">
        <f>SUM(F12:F39)</f>
        <v>0</v>
      </c>
      <c r="G40" s="296">
        <f>SUM(G12:G39)</f>
        <v>0</v>
      </c>
      <c r="H40" s="140"/>
      <c r="I40" s="961">
        <f>SUM(I12:I39)</f>
        <v>0</v>
      </c>
      <c r="J40" s="140"/>
      <c r="K40" s="961">
        <f>SUM(K12:K39)</f>
        <v>0</v>
      </c>
      <c r="L40" s="20"/>
      <c r="N40"/>
    </row>
    <row r="41" spans="2:16">
      <c r="B41" s="19"/>
      <c r="C41" s="44"/>
      <c r="D41" s="42"/>
      <c r="E41" s="42"/>
      <c r="F41" s="42"/>
      <c r="G41" s="45"/>
      <c r="H41" s="43"/>
      <c r="I41" s="46"/>
      <c r="J41" s="43"/>
      <c r="K41" s="46"/>
      <c r="L41" s="20"/>
      <c r="N41"/>
    </row>
    <row r="42" spans="2:16" ht="13.5" thickBot="1">
      <c r="B42" s="19"/>
      <c r="C42" s="1225" t="s">
        <v>222</v>
      </c>
      <c r="D42" s="1226"/>
      <c r="E42" s="1226"/>
      <c r="F42" s="1226"/>
      <c r="G42" s="1226"/>
      <c r="H42" s="43"/>
      <c r="I42" s="46"/>
      <c r="J42" s="29"/>
      <c r="K42" s="1233" t="s">
        <v>221</v>
      </c>
      <c r="L42" s="20"/>
      <c r="N42"/>
    </row>
    <row r="43" spans="2:16" ht="15.75" customHeight="1">
      <c r="B43" s="19"/>
      <c r="C43" s="1249" t="s">
        <v>712</v>
      </c>
      <c r="D43" s="1250"/>
      <c r="E43" s="1250"/>
      <c r="F43" s="1250"/>
      <c r="G43" s="1251"/>
      <c r="H43" s="962">
        <v>0</v>
      </c>
      <c r="I43" s="76"/>
      <c r="J43" s="29"/>
      <c r="K43" s="1233"/>
      <c r="L43" s="20"/>
      <c r="N43"/>
    </row>
    <row r="44" spans="2:16" ht="15.75" customHeight="1" thickBot="1">
      <c r="B44" s="19"/>
      <c r="C44" s="1247" t="s">
        <v>719</v>
      </c>
      <c r="D44" s="1248"/>
      <c r="E44" s="1248"/>
      <c r="F44" s="1248"/>
      <c r="G44" s="204" t="s">
        <v>41</v>
      </c>
      <c r="H44" s="55">
        <v>0</v>
      </c>
      <c r="I44" s="48" t="s">
        <v>42</v>
      </c>
      <c r="J44" s="29"/>
      <c r="K44" s="1233"/>
      <c r="L44" s="20"/>
      <c r="N44"/>
    </row>
    <row r="45" spans="2:16" ht="15">
      <c r="B45" s="19"/>
      <c r="C45" s="1252" t="s">
        <v>713</v>
      </c>
      <c r="D45" s="1253"/>
      <c r="E45" s="1253"/>
      <c r="F45" s="1253"/>
      <c r="G45" s="205"/>
      <c r="H45" s="49">
        <f>IF(H43-H44&lt;0,0,H43-H44)</f>
        <v>0</v>
      </c>
      <c r="I45" s="183" t="s">
        <v>126</v>
      </c>
      <c r="J45" s="292">
        <f>IF(H43=0,0,H45/H43)</f>
        <v>0</v>
      </c>
      <c r="K45" s="1233"/>
      <c r="L45" s="20"/>
      <c r="N45"/>
    </row>
    <row r="46" spans="2:16" ht="13.5" thickBot="1">
      <c r="B46" s="19"/>
      <c r="C46" s="50"/>
      <c r="D46" s="106"/>
      <c r="E46" s="106"/>
      <c r="F46" s="106"/>
      <c r="G46" s="107"/>
      <c r="H46" s="51"/>
      <c r="I46" s="52"/>
      <c r="J46" s="51"/>
      <c r="K46" s="52"/>
      <c r="L46" s="20"/>
      <c r="N46"/>
    </row>
    <row r="47" spans="2:16">
      <c r="B47" s="19"/>
      <c r="C47" s="108"/>
      <c r="D47" s="108"/>
      <c r="E47" s="108"/>
      <c r="F47" s="108"/>
      <c r="G47" s="108"/>
      <c r="H47" s="43"/>
      <c r="I47" s="46"/>
      <c r="J47" s="43"/>
      <c r="K47" s="46"/>
      <c r="L47" s="20"/>
      <c r="N47"/>
      <c r="P47" s="37"/>
    </row>
    <row r="48" spans="2:16" ht="13.5" thickBot="1">
      <c r="B48" s="19"/>
      <c r="C48" s="1225" t="s">
        <v>101</v>
      </c>
      <c r="D48" s="1226"/>
      <c r="E48" s="1226"/>
      <c r="F48" s="1226"/>
      <c r="G48" s="950"/>
      <c r="H48" s="54"/>
      <c r="I48" s="46"/>
      <c r="J48" s="43"/>
      <c r="K48" s="46"/>
      <c r="L48" s="20"/>
      <c r="N48"/>
    </row>
    <row r="49" spans="2:15" ht="15.75" customHeight="1">
      <c r="B49" s="19"/>
      <c r="C49" s="1256" t="s">
        <v>714</v>
      </c>
      <c r="D49" s="1238"/>
      <c r="E49" s="1238"/>
      <c r="F49" s="1238"/>
      <c r="G49" s="83"/>
      <c r="H49" s="962">
        <v>0</v>
      </c>
      <c r="I49" s="46"/>
      <c r="J49" s="29"/>
      <c r="K49" s="29"/>
      <c r="L49" s="20"/>
      <c r="N49"/>
    </row>
    <row r="50" spans="2:15" ht="15.75" thickBot="1">
      <c r="B50" s="19"/>
      <c r="C50" s="1330" t="s">
        <v>22</v>
      </c>
      <c r="D50" s="1331"/>
      <c r="E50" s="1331"/>
      <c r="F50" s="1331"/>
      <c r="G50" s="129"/>
      <c r="H50" s="55">
        <v>0</v>
      </c>
      <c r="I50" s="46"/>
      <c r="J50" s="29"/>
      <c r="K50" s="29"/>
      <c r="L50" s="20"/>
      <c r="N50"/>
    </row>
    <row r="51" spans="2:15" ht="15">
      <c r="B51" s="19"/>
      <c r="C51" s="185" t="s">
        <v>23</v>
      </c>
      <c r="D51" s="108"/>
      <c r="E51" s="108"/>
      <c r="F51" s="108"/>
      <c r="G51" s="108"/>
      <c r="H51" s="53"/>
      <c r="I51" s="330">
        <f>SUM(H49:H49)+SUM(H50:H50)</f>
        <v>0</v>
      </c>
      <c r="J51" s="29"/>
      <c r="K51" s="29"/>
      <c r="L51" s="20"/>
      <c r="N51"/>
    </row>
    <row r="52" spans="2:15">
      <c r="B52" s="19"/>
      <c r="C52" s="108"/>
      <c r="D52" s="108"/>
      <c r="E52" s="108"/>
      <c r="F52" s="29"/>
      <c r="G52" s="184" t="s">
        <v>132</v>
      </c>
      <c r="H52" s="43"/>
      <c r="I52" s="46"/>
      <c r="J52" s="29"/>
      <c r="K52" s="29"/>
      <c r="L52" s="20"/>
      <c r="N52"/>
    </row>
    <row r="53" spans="2:15" ht="13.5" thickBot="1">
      <c r="B53" s="19"/>
      <c r="C53" s="1225" t="s">
        <v>9</v>
      </c>
      <c r="D53" s="1226"/>
      <c r="E53" s="1226"/>
      <c r="F53" s="952"/>
      <c r="G53" s="186" t="s">
        <v>133</v>
      </c>
      <c r="H53" s="43"/>
      <c r="I53" s="56"/>
      <c r="J53" s="29"/>
      <c r="K53" s="29"/>
      <c r="L53" s="20"/>
      <c r="N53"/>
    </row>
    <row r="54" spans="2:15">
      <c r="B54" s="19"/>
      <c r="C54" s="1237" t="s">
        <v>43</v>
      </c>
      <c r="D54" s="1238"/>
      <c r="E54" s="1238"/>
      <c r="F54" s="1239"/>
      <c r="G54" s="187">
        <v>1408</v>
      </c>
      <c r="H54" s="962">
        <v>0</v>
      </c>
      <c r="I54" s="53"/>
      <c r="J54" s="29"/>
      <c r="K54" s="29"/>
      <c r="L54" s="20"/>
      <c r="N54" s="1288" t="s">
        <v>729</v>
      </c>
      <c r="O54" s="1289"/>
    </row>
    <row r="55" spans="2:15">
      <c r="B55" s="19"/>
      <c r="C55" s="1237" t="s">
        <v>24</v>
      </c>
      <c r="D55" s="1238"/>
      <c r="E55" s="1238"/>
      <c r="F55" s="1239"/>
      <c r="G55" s="187">
        <v>1408</v>
      </c>
      <c r="H55" s="324">
        <v>0</v>
      </c>
      <c r="I55" s="53"/>
      <c r="J55" s="29"/>
      <c r="K55" s="29"/>
      <c r="L55" s="20"/>
      <c r="N55" s="1290"/>
      <c r="O55" s="1291"/>
    </row>
    <row r="56" spans="2:15">
      <c r="B56" s="19"/>
      <c r="C56" s="1237" t="s">
        <v>25</v>
      </c>
      <c r="D56" s="1238"/>
      <c r="E56" s="1238"/>
      <c r="F56" s="1239"/>
      <c r="G56" s="187">
        <v>1410</v>
      </c>
      <c r="H56" s="324">
        <v>0</v>
      </c>
      <c r="I56" s="53"/>
      <c r="J56" s="29"/>
      <c r="K56" s="29"/>
      <c r="L56" s="20"/>
      <c r="N56" s="1290"/>
      <c r="O56" s="1291"/>
    </row>
    <row r="57" spans="2:15">
      <c r="B57" s="19"/>
      <c r="C57" s="1237" t="s">
        <v>149</v>
      </c>
      <c r="D57" s="1238"/>
      <c r="E57" s="1238"/>
      <c r="F57" s="1239"/>
      <c r="G57" s="187">
        <v>1430</v>
      </c>
      <c r="H57" s="324">
        <v>0</v>
      </c>
      <c r="I57" s="53"/>
      <c r="J57" s="53"/>
      <c r="K57" s="46"/>
      <c r="L57" s="20"/>
      <c r="N57" s="1290"/>
      <c r="O57" s="1291"/>
    </row>
    <row r="58" spans="2:15">
      <c r="B58" s="19"/>
      <c r="C58" s="1237" t="s">
        <v>715</v>
      </c>
      <c r="D58" s="1238"/>
      <c r="E58" s="1238"/>
      <c r="F58" s="1239"/>
      <c r="G58" s="187">
        <v>1440</v>
      </c>
      <c r="H58" s="324">
        <v>0</v>
      </c>
      <c r="I58" s="53"/>
      <c r="J58" s="53"/>
      <c r="K58" s="46"/>
      <c r="L58" s="20"/>
      <c r="N58" s="1290"/>
      <c r="O58" s="1291"/>
    </row>
    <row r="59" spans="2:15">
      <c r="B59" s="19"/>
      <c r="C59" s="1237" t="s">
        <v>20</v>
      </c>
      <c r="D59" s="1238"/>
      <c r="E59" s="1238"/>
      <c r="F59" s="1239"/>
      <c r="G59" s="187">
        <v>1450</v>
      </c>
      <c r="H59" s="324">
        <v>0</v>
      </c>
      <c r="I59" s="53"/>
      <c r="J59" s="53"/>
      <c r="K59" s="46"/>
      <c r="L59" s="20"/>
      <c r="N59" s="1290"/>
      <c r="O59" s="1291"/>
    </row>
    <row r="60" spans="2:15">
      <c r="B60" s="19"/>
      <c r="C60" s="1237" t="s">
        <v>154</v>
      </c>
      <c r="D60" s="1238"/>
      <c r="E60" s="1238"/>
      <c r="F60" s="1239"/>
      <c r="G60" s="187">
        <v>1460</v>
      </c>
      <c r="H60" s="324">
        <v>0</v>
      </c>
      <c r="I60" s="53"/>
      <c r="J60" s="53"/>
      <c r="K60" s="46"/>
      <c r="L60" s="20"/>
      <c r="N60" s="1290"/>
      <c r="O60" s="1291"/>
    </row>
    <row r="61" spans="2:15" ht="13.5" thickBot="1">
      <c r="B61" s="19"/>
      <c r="C61" s="1237" t="s">
        <v>155</v>
      </c>
      <c r="D61" s="1238"/>
      <c r="E61" s="1238"/>
      <c r="F61" s="1239"/>
      <c r="G61" s="187">
        <v>1460</v>
      </c>
      <c r="H61" s="324">
        <v>0</v>
      </c>
      <c r="I61" s="53"/>
      <c r="J61" s="53"/>
      <c r="K61" s="46"/>
      <c r="L61" s="20"/>
      <c r="N61" s="1292"/>
      <c r="O61" s="1293"/>
    </row>
    <row r="62" spans="2:15">
      <c r="B62" s="19"/>
      <c r="C62" s="1237" t="s">
        <v>153</v>
      </c>
      <c r="D62" s="1238"/>
      <c r="E62" s="1238"/>
      <c r="F62" s="1239"/>
      <c r="G62" s="187">
        <v>1460</v>
      </c>
      <c r="H62" s="324">
        <v>0</v>
      </c>
      <c r="I62" s="53"/>
      <c r="J62" s="963"/>
      <c r="K62" s="964"/>
      <c r="L62" s="20"/>
      <c r="N62" s="1294" t="s">
        <v>701</v>
      </c>
      <c r="O62" s="1314" t="s">
        <v>702</v>
      </c>
    </row>
    <row r="63" spans="2:15">
      <c r="B63" s="19"/>
      <c r="C63" s="1237" t="s">
        <v>152</v>
      </c>
      <c r="D63" s="1238"/>
      <c r="E63" s="1238"/>
      <c r="F63" s="1239"/>
      <c r="G63" s="187">
        <v>1465</v>
      </c>
      <c r="H63" s="324">
        <v>0</v>
      </c>
      <c r="I63" s="53"/>
      <c r="J63" s="1254" t="s">
        <v>102</v>
      </c>
      <c r="K63" s="1255"/>
      <c r="L63" s="20"/>
      <c r="N63" s="1295"/>
      <c r="O63" s="1315"/>
    </row>
    <row r="64" spans="2:15">
      <c r="B64" s="19"/>
      <c r="C64" s="1237" t="s">
        <v>150</v>
      </c>
      <c r="D64" s="1238"/>
      <c r="E64" s="1238"/>
      <c r="F64" s="1239"/>
      <c r="G64" s="187">
        <v>1465</v>
      </c>
      <c r="H64" s="324">
        <v>0</v>
      </c>
      <c r="I64" s="53"/>
      <c r="J64" s="57"/>
      <c r="K64" s="58"/>
      <c r="L64" s="20"/>
      <c r="N64" s="1296"/>
      <c r="O64" s="1316"/>
    </row>
    <row r="65" spans="2:18">
      <c r="B65" s="19"/>
      <c r="C65" s="1237" t="s">
        <v>44</v>
      </c>
      <c r="D65" s="1238"/>
      <c r="E65" s="1238"/>
      <c r="F65" s="1239"/>
      <c r="G65" s="187">
        <v>1470</v>
      </c>
      <c r="H65" s="324">
        <v>0</v>
      </c>
      <c r="I65" s="53"/>
      <c r="J65" s="57"/>
      <c r="K65" s="59"/>
      <c r="L65" s="20"/>
      <c r="N65" s="321" t="str">
        <f>IF('Exh F-2 Perm'!H33&gt;0,'Exh F-2 Perm'!E33/'Exh F-2 Perm'!H33,"No Sources")</f>
        <v>No Sources</v>
      </c>
      <c r="O65" s="322" t="str">
        <f>IF('Unit Mix'!P59&gt;0,'Unit Mix'!P57/'Unit Mix'!P59,"No Units")</f>
        <v>No Units</v>
      </c>
    </row>
    <row r="66" spans="2:18" ht="13.5" thickBot="1">
      <c r="B66" s="19"/>
      <c r="C66" s="1237" t="s">
        <v>45</v>
      </c>
      <c r="D66" s="1238"/>
      <c r="E66" s="1238"/>
      <c r="F66" s="1239"/>
      <c r="G66" s="187">
        <v>1475</v>
      </c>
      <c r="H66" s="324">
        <v>0</v>
      </c>
      <c r="I66" s="53"/>
      <c r="J66" s="60" t="s">
        <v>46</v>
      </c>
      <c r="K66" s="61" t="s">
        <v>47</v>
      </c>
      <c r="L66" s="20"/>
      <c r="N66" s="1317" t="str">
        <f>IF(N65="No Sources","NA",IF(ROUND(N65,2)&lt;=ROUND(O65,2),"Ratio Okay","Ratio Violation"))</f>
        <v>NA</v>
      </c>
      <c r="O66" s="1318"/>
    </row>
    <row r="67" spans="2:18">
      <c r="B67" s="19"/>
      <c r="C67" s="1237" t="s">
        <v>220</v>
      </c>
      <c r="D67" s="1238"/>
      <c r="E67" s="1238"/>
      <c r="F67" s="1239"/>
      <c r="G67" s="187">
        <v>1485</v>
      </c>
      <c r="H67" s="324">
        <v>0</v>
      </c>
      <c r="I67" s="53"/>
      <c r="J67" s="1328" t="s">
        <v>105</v>
      </c>
      <c r="K67" s="1329"/>
      <c r="L67" s="20"/>
      <c r="N67"/>
    </row>
    <row r="68" spans="2:18" ht="15.75" thickBot="1">
      <c r="B68" s="19"/>
      <c r="C68" s="1237" t="s">
        <v>151</v>
      </c>
      <c r="D68" s="1238"/>
      <c r="E68" s="1238"/>
      <c r="F68" s="1239"/>
      <c r="G68" s="187">
        <v>1495</v>
      </c>
      <c r="H68" s="55">
        <v>0</v>
      </c>
      <c r="I68" s="53"/>
      <c r="J68" s="1235" t="s">
        <v>106</v>
      </c>
      <c r="K68" s="1236"/>
      <c r="L68" s="20"/>
    </row>
    <row r="69" spans="2:18">
      <c r="B69" s="19"/>
      <c r="C69" s="188" t="s">
        <v>19</v>
      </c>
      <c r="D69" s="189"/>
      <c r="E69" s="189"/>
      <c r="F69" s="189"/>
      <c r="G69" s="189"/>
      <c r="H69" s="53"/>
      <c r="I69" s="329">
        <f>(SUM(H54:H68))</f>
        <v>0</v>
      </c>
      <c r="J69" s="62" t="s">
        <v>48</v>
      </c>
      <c r="K69" s="63">
        <f>I51-I69</f>
        <v>0</v>
      </c>
      <c r="L69" s="20"/>
    </row>
    <row r="70" spans="2:18">
      <c r="B70" s="19"/>
      <c r="C70" s="190"/>
      <c r="D70" s="189"/>
      <c r="E70" s="189"/>
      <c r="F70" s="189"/>
      <c r="G70" s="189"/>
      <c r="H70" s="53"/>
      <c r="I70" s="29"/>
      <c r="J70" s="1324" t="str">
        <f>IF(K69&gt;5,"Error: Total Sources, Step 7, do not = Total Uses, Step 8.",IF(K69&lt;-5,"Error: Total Sources, Step 7 
do not = Total Uses, Step 8.","Okay: Sources = Uses"))</f>
        <v>Okay: Sources = Uses</v>
      </c>
      <c r="K70" s="1325"/>
      <c r="L70" s="20"/>
    </row>
    <row r="71" spans="2:18" ht="13.5" thickBot="1">
      <c r="B71" s="19"/>
      <c r="C71" s="953" t="s">
        <v>140</v>
      </c>
      <c r="D71" s="952"/>
      <c r="E71" s="952"/>
      <c r="F71" s="952"/>
      <c r="G71" s="190"/>
      <c r="H71" s="64"/>
      <c r="I71" s="53"/>
      <c r="J71" s="1326"/>
      <c r="K71" s="1325"/>
      <c r="L71" s="20"/>
    </row>
    <row r="72" spans="2:18">
      <c r="B72" s="19"/>
      <c r="C72" s="1261" t="s">
        <v>228</v>
      </c>
      <c r="D72" s="1262"/>
      <c r="E72" s="1262"/>
      <c r="F72" s="1226"/>
      <c r="G72" s="1226"/>
      <c r="H72" s="325">
        <f>H67</f>
        <v>0</v>
      </c>
      <c r="I72" s="43"/>
      <c r="J72" s="1319" t="s">
        <v>76</v>
      </c>
      <c r="K72" s="1320"/>
      <c r="L72" s="20"/>
      <c r="N72" s="1297" t="s">
        <v>704</v>
      </c>
      <c r="O72" s="1298"/>
      <c r="P72" s="1299"/>
      <c r="R72" s="65"/>
    </row>
    <row r="73" spans="2:18" ht="13.5" thickBot="1">
      <c r="B73" s="19"/>
      <c r="C73" s="1260" t="s">
        <v>716</v>
      </c>
      <c r="D73" s="1226"/>
      <c r="E73" s="1226"/>
      <c r="F73" s="1226"/>
      <c r="G73" s="310" t="s">
        <v>229</v>
      </c>
      <c r="H73" s="300">
        <f>J45</f>
        <v>0</v>
      </c>
      <c r="I73" s="142"/>
      <c r="J73" s="1321"/>
      <c r="K73" s="1322"/>
      <c r="L73" s="20"/>
      <c r="N73" s="1300" t="str">
        <f>IF(K40=0,"NA",I80-I82)</f>
        <v>NA</v>
      </c>
      <c r="O73" s="1301"/>
      <c r="P73" s="1302"/>
    </row>
    <row r="74" spans="2:18" ht="13.5" customHeight="1" thickBot="1">
      <c r="B74" s="19"/>
      <c r="C74" s="1265" t="s">
        <v>717</v>
      </c>
      <c r="D74" s="1266"/>
      <c r="E74" s="1266"/>
      <c r="F74" s="1266"/>
      <c r="G74" s="1266"/>
      <c r="H74" s="326">
        <f>H72*H73</f>
        <v>0</v>
      </c>
      <c r="I74" s="53"/>
      <c r="J74" s="66"/>
      <c r="K74" s="53"/>
      <c r="L74" s="20"/>
      <c r="O74" s="31"/>
      <c r="P74" s="31"/>
    </row>
    <row r="75" spans="2:18" ht="13.5" thickBot="1">
      <c r="B75" s="19"/>
      <c r="C75" s="952"/>
      <c r="D75" s="952"/>
      <c r="E75" s="952"/>
      <c r="F75" s="952"/>
      <c r="G75" s="952"/>
      <c r="H75" s="29"/>
      <c r="I75" s="1240" t="str">
        <f>IF(H76-H59&gt;0,"Error: Step 8 amt may not exceed amt. in BLI 1450","")</f>
        <v/>
      </c>
      <c r="J75" s="29"/>
      <c r="K75" s="29"/>
      <c r="L75" s="20"/>
      <c r="N75" s="1297" t="s">
        <v>705</v>
      </c>
      <c r="O75" s="1298"/>
      <c r="P75" s="1299"/>
    </row>
    <row r="76" spans="2:18" ht="15.75" thickBot="1">
      <c r="B76" s="19"/>
      <c r="C76" s="1267" t="s">
        <v>718</v>
      </c>
      <c r="D76" s="1239"/>
      <c r="E76" s="1239"/>
      <c r="F76" s="1239"/>
      <c r="G76" s="191"/>
      <c r="H76" s="965">
        <v>0</v>
      </c>
      <c r="I76" s="1241"/>
      <c r="J76" s="1323" t="s">
        <v>103</v>
      </c>
      <c r="K76" s="1323"/>
      <c r="L76" s="20"/>
      <c r="N76" s="1300" t="str">
        <f>IF(I40=0,"NA",I88-I90)</f>
        <v>NA</v>
      </c>
      <c r="O76" s="1301"/>
      <c r="P76" s="1302"/>
    </row>
    <row r="77" spans="2:18" ht="15" customHeight="1">
      <c r="B77" s="19"/>
      <c r="C77" s="192"/>
      <c r="D77" s="189"/>
      <c r="E77" s="189"/>
      <c r="F77" s="189"/>
      <c r="G77" s="193"/>
      <c r="H77" s="53"/>
      <c r="I77" s="1241"/>
      <c r="J77" s="1246" t="s">
        <v>78</v>
      </c>
      <c r="K77" s="1246"/>
      <c r="L77" s="20"/>
    </row>
    <row r="78" spans="2:18" ht="15">
      <c r="B78" s="19"/>
      <c r="C78" s="1263" t="s">
        <v>77</v>
      </c>
      <c r="D78" s="1264"/>
      <c r="E78" s="1264"/>
      <c r="F78" s="1264"/>
      <c r="G78" s="194"/>
      <c r="H78" s="327">
        <f>H54</f>
        <v>0</v>
      </c>
      <c r="I78" s="53"/>
      <c r="J78" s="1222" t="s">
        <v>49</v>
      </c>
      <c r="K78" s="1222"/>
      <c r="L78" s="20"/>
    </row>
    <row r="79" spans="2:18" ht="15.75" thickBot="1">
      <c r="B79" s="19"/>
      <c r="C79" s="1260" t="s">
        <v>142</v>
      </c>
      <c r="D79" s="1226"/>
      <c r="E79" s="1226"/>
      <c r="F79" s="1226"/>
      <c r="G79" s="1226"/>
      <c r="H79" s="67"/>
      <c r="I79" s="296">
        <f>-(H74+H76+H78)</f>
        <v>0</v>
      </c>
      <c r="J79" s="1222" t="s">
        <v>27</v>
      </c>
      <c r="K79" s="1222"/>
      <c r="L79" s="20"/>
      <c r="N79"/>
    </row>
    <row r="80" spans="2:18" ht="15.75" thickBot="1">
      <c r="B80" s="19"/>
      <c r="C80" s="1259" t="s">
        <v>720</v>
      </c>
      <c r="D80" s="1226"/>
      <c r="E80" s="1226"/>
      <c r="F80" s="1226"/>
      <c r="G80" s="1226"/>
      <c r="H80" s="53"/>
      <c r="I80" s="328">
        <f>I69+I79</f>
        <v>0</v>
      </c>
      <c r="J80" s="1223" t="s">
        <v>28</v>
      </c>
      <c r="K80" s="1223"/>
      <c r="L80" s="20"/>
      <c r="N80" s="1308" t="s">
        <v>706</v>
      </c>
      <c r="O80" s="1309"/>
      <c r="P80" s="1310"/>
      <c r="R80" s="70"/>
    </row>
    <row r="81" spans="2:16">
      <c r="B81" s="19"/>
      <c r="C81" s="195"/>
      <c r="D81" s="189"/>
      <c r="E81" s="189"/>
      <c r="F81" s="189"/>
      <c r="G81" s="189"/>
      <c r="H81" s="53"/>
      <c r="I81" s="329"/>
      <c r="J81" s="1242" t="str">
        <f>IF(I82="","No PH units (Step 3)",I80/I82)</f>
        <v>No PH units (Step 3)</v>
      </c>
      <c r="K81" s="1243"/>
      <c r="L81" s="20"/>
      <c r="N81" s="1311"/>
      <c r="O81" s="1312"/>
      <c r="P81" s="1313"/>
    </row>
    <row r="82" spans="2:16" ht="15.75" thickBot="1">
      <c r="B82" s="19"/>
      <c r="C82" s="1257" t="s">
        <v>230</v>
      </c>
      <c r="D82" s="1258"/>
      <c r="E82" s="1258"/>
      <c r="F82" s="1258"/>
      <c r="G82" s="189"/>
      <c r="H82" s="53"/>
      <c r="I82" s="328" t="str">
        <f>IF(K40=0,"",K40)</f>
        <v/>
      </c>
      <c r="J82" s="1244"/>
      <c r="K82" s="1245"/>
      <c r="L82" s="20"/>
      <c r="N82" s="1303" t="s">
        <v>703</v>
      </c>
      <c r="O82" s="1304"/>
      <c r="P82" s="1305"/>
    </row>
    <row r="83" spans="2:16" ht="13.5" thickBot="1">
      <c r="B83" s="19"/>
      <c r="C83" s="196"/>
      <c r="D83" s="196"/>
      <c r="E83" s="196"/>
      <c r="F83" s="197"/>
      <c r="G83" s="197"/>
      <c r="H83" s="71"/>
      <c r="I83" s="71"/>
      <c r="J83" s="71"/>
      <c r="K83" s="71"/>
      <c r="L83" s="20"/>
      <c r="N83" s="1303"/>
      <c r="O83" s="1304"/>
      <c r="P83" s="1305"/>
    </row>
    <row r="84" spans="2:16" ht="13.5" thickBot="1">
      <c r="B84" s="19"/>
      <c r="C84" s="189"/>
      <c r="D84" s="189"/>
      <c r="E84" s="189"/>
      <c r="F84" s="189"/>
      <c r="G84" s="189"/>
      <c r="H84" s="53"/>
      <c r="I84" s="53"/>
      <c r="J84" s="53"/>
      <c r="K84" s="44"/>
      <c r="L84" s="20"/>
      <c r="N84" s="1306"/>
      <c r="O84" s="1174"/>
      <c r="P84" s="1307"/>
    </row>
    <row r="85" spans="2:16" ht="13.5" thickBot="1">
      <c r="B85" s="19"/>
      <c r="C85" s="1273" t="s">
        <v>80</v>
      </c>
      <c r="D85" s="1258"/>
      <c r="E85" s="1258"/>
      <c r="F85" s="1258"/>
      <c r="G85" s="951"/>
      <c r="H85" s="53"/>
      <c r="I85" s="53"/>
      <c r="J85" s="1246" t="s">
        <v>79</v>
      </c>
      <c r="K85" s="1246"/>
      <c r="L85" s="20"/>
    </row>
    <row r="86" spans="2:16">
      <c r="B86" s="19"/>
      <c r="C86" s="1261" t="str">
        <f>C61</f>
        <v>Dwelling Structures, New Const (w/OH+P, finish landscape + on-site util's)</v>
      </c>
      <c r="D86" s="1262"/>
      <c r="E86" s="1262"/>
      <c r="F86" s="1226"/>
      <c r="G86" s="186">
        <v>1460</v>
      </c>
      <c r="H86" s="53"/>
      <c r="I86" s="326">
        <f>H61</f>
        <v>0</v>
      </c>
      <c r="J86" s="1223" t="s">
        <v>50</v>
      </c>
      <c r="K86" s="1223"/>
      <c r="L86" s="20"/>
      <c r="N86" s="1282" t="s">
        <v>707</v>
      </c>
      <c r="O86" s="1283"/>
      <c r="P86" s="1284"/>
    </row>
    <row r="87" spans="2:16" ht="15">
      <c r="B87" s="19"/>
      <c r="C87" s="1274" t="s">
        <v>141</v>
      </c>
      <c r="D87" s="1262"/>
      <c r="E87" s="1262"/>
      <c r="F87" s="1226"/>
      <c r="G87" s="186">
        <v>1465</v>
      </c>
      <c r="H87" s="53"/>
      <c r="I87" s="296">
        <f>H63</f>
        <v>0</v>
      </c>
      <c r="J87" s="1272" t="s">
        <v>26</v>
      </c>
      <c r="K87" s="1272"/>
      <c r="L87" s="20"/>
      <c r="N87" s="1285"/>
      <c r="O87" s="1286"/>
      <c r="P87" s="1287"/>
    </row>
    <row r="88" spans="2:16" ht="15.75" thickBot="1">
      <c r="B88" s="19"/>
      <c r="C88" s="953" t="s">
        <v>51</v>
      </c>
      <c r="D88" s="189"/>
      <c r="E88" s="189"/>
      <c r="F88" s="189"/>
      <c r="G88" s="189"/>
      <c r="H88" s="53"/>
      <c r="I88" s="328">
        <f>SUM(I86:I87)</f>
        <v>0</v>
      </c>
      <c r="J88" s="1223" t="s">
        <v>29</v>
      </c>
      <c r="K88" s="1223"/>
      <c r="L88" s="20"/>
      <c r="N88" s="1275" t="s">
        <v>708</v>
      </c>
      <c r="O88" s="1276"/>
      <c r="P88" s="1277"/>
    </row>
    <row r="89" spans="2:16">
      <c r="B89" s="19"/>
      <c r="C89" s="185"/>
      <c r="D89" s="189"/>
      <c r="E89" s="189"/>
      <c r="F89" s="189"/>
      <c r="G89" s="189"/>
      <c r="H89" s="53"/>
      <c r="I89" s="140"/>
      <c r="J89" s="1268" t="str">
        <f>IF(I90="",IF(I82="","No PH units (Step 3)","NA (rehab/acq only)"),I88/I90)</f>
        <v>No PH units (Step 3)</v>
      </c>
      <c r="K89" s="1269"/>
      <c r="L89" s="20"/>
      <c r="N89" s="1278"/>
      <c r="O89" s="1276"/>
      <c r="P89" s="1277"/>
    </row>
    <row r="90" spans="2:16" ht="15.75" thickBot="1">
      <c r="B90" s="19"/>
      <c r="C90" s="1257" t="s">
        <v>231</v>
      </c>
      <c r="D90" s="1258"/>
      <c r="E90" s="1258"/>
      <c r="F90" s="1258"/>
      <c r="G90" s="189"/>
      <c r="H90" s="53"/>
      <c r="I90" s="141" t="str">
        <f>IF(I40=0,"",I40)</f>
        <v/>
      </c>
      <c r="J90" s="1270"/>
      <c r="K90" s="1271"/>
      <c r="L90" s="20"/>
      <c r="N90" s="1278"/>
      <c r="O90" s="1276"/>
      <c r="P90" s="1277"/>
    </row>
    <row r="91" spans="2:16" ht="13.5" thickBot="1">
      <c r="B91" s="21"/>
      <c r="C91" s="198"/>
      <c r="D91" s="197"/>
      <c r="E91" s="197"/>
      <c r="F91" s="197"/>
      <c r="G91" s="197"/>
      <c r="H91" s="71"/>
      <c r="I91" s="71"/>
      <c r="J91" s="71"/>
      <c r="K91" s="71"/>
      <c r="L91" s="23"/>
      <c r="N91" s="1279"/>
      <c r="O91" s="1280"/>
      <c r="P91" s="1281"/>
    </row>
    <row r="92" spans="2:16">
      <c r="G92" s="366" t="s">
        <v>960</v>
      </c>
      <c r="L92" s="299" t="s">
        <v>964</v>
      </c>
      <c r="N92"/>
    </row>
    <row r="93" spans="2:16">
      <c r="N93"/>
    </row>
  </sheetData>
  <sheetProtection password="CE28" sheet="1" objects="1" scenarios="1"/>
  <mergeCells count="76">
    <mergeCell ref="J72:K73"/>
    <mergeCell ref="J76:K76"/>
    <mergeCell ref="J78:K78"/>
    <mergeCell ref="J70:K71"/>
    <mergeCell ref="C8:F8"/>
    <mergeCell ref="J67:K67"/>
    <mergeCell ref="C64:F64"/>
    <mergeCell ref="C65:F65"/>
    <mergeCell ref="C66:F66"/>
    <mergeCell ref="C55:F55"/>
    <mergeCell ref="C67:F67"/>
    <mergeCell ref="C60:F60"/>
    <mergeCell ref="C59:F59"/>
    <mergeCell ref="C50:F50"/>
    <mergeCell ref="C26:C32"/>
    <mergeCell ref="N88:P91"/>
    <mergeCell ref="N86:P87"/>
    <mergeCell ref="N54:O61"/>
    <mergeCell ref="N62:N64"/>
    <mergeCell ref="N72:P72"/>
    <mergeCell ref="N73:P73"/>
    <mergeCell ref="N75:P75"/>
    <mergeCell ref="N76:P76"/>
    <mergeCell ref="N82:P84"/>
    <mergeCell ref="N80:P81"/>
    <mergeCell ref="O62:O64"/>
    <mergeCell ref="N66:O66"/>
    <mergeCell ref="J89:K90"/>
    <mergeCell ref="J87:K87"/>
    <mergeCell ref="J85:K85"/>
    <mergeCell ref="C90:F90"/>
    <mergeCell ref="J88:K88"/>
    <mergeCell ref="C85:F85"/>
    <mergeCell ref="J86:K86"/>
    <mergeCell ref="C86:F86"/>
    <mergeCell ref="C87:F87"/>
    <mergeCell ref="C82:F82"/>
    <mergeCell ref="C80:G80"/>
    <mergeCell ref="C79:G79"/>
    <mergeCell ref="C72:G72"/>
    <mergeCell ref="C78:F78"/>
    <mergeCell ref="C74:G74"/>
    <mergeCell ref="C76:F76"/>
    <mergeCell ref="C73:F73"/>
    <mergeCell ref="J81:K82"/>
    <mergeCell ref="J77:K77"/>
    <mergeCell ref="C42:G42"/>
    <mergeCell ref="C44:F44"/>
    <mergeCell ref="C43:G43"/>
    <mergeCell ref="C45:F45"/>
    <mergeCell ref="J63:K63"/>
    <mergeCell ref="C63:F63"/>
    <mergeCell ref="C49:F49"/>
    <mergeCell ref="C53:E53"/>
    <mergeCell ref="C54:F54"/>
    <mergeCell ref="C57:F57"/>
    <mergeCell ref="C58:F58"/>
    <mergeCell ref="C61:F61"/>
    <mergeCell ref="C62:F62"/>
    <mergeCell ref="C56:F56"/>
    <mergeCell ref="J79:K79"/>
    <mergeCell ref="J80:K80"/>
    <mergeCell ref="C3:K3"/>
    <mergeCell ref="C48:F48"/>
    <mergeCell ref="J10:K10"/>
    <mergeCell ref="C7:K7"/>
    <mergeCell ref="C10:G10"/>
    <mergeCell ref="H10:I10"/>
    <mergeCell ref="C12:C18"/>
    <mergeCell ref="K42:K45"/>
    <mergeCell ref="C33:C39"/>
    <mergeCell ref="C19:C25"/>
    <mergeCell ref="C5:K5"/>
    <mergeCell ref="J68:K68"/>
    <mergeCell ref="C68:F68"/>
    <mergeCell ref="I75:I77"/>
  </mergeCells>
  <phoneticPr fontId="0" type="noConversion"/>
  <conditionalFormatting sqref="N73 N76">
    <cfRule type="cellIs" dxfId="15" priority="1" stopIfTrue="1" operator="greaterThan">
      <formula>1</formula>
    </cfRule>
  </conditionalFormatting>
  <conditionalFormatting sqref="I75:I77">
    <cfRule type="cellIs" dxfId="14" priority="2" stopIfTrue="1" operator="notEqual">
      <formula>0</formula>
    </cfRule>
  </conditionalFormatting>
  <conditionalFormatting sqref="K69">
    <cfRule type="cellIs" dxfId="13" priority="3" stopIfTrue="1" operator="notBetween">
      <formula>-5</formula>
      <formula>5</formula>
    </cfRule>
  </conditionalFormatting>
  <conditionalFormatting sqref="I69">
    <cfRule type="cellIs" dxfId="12" priority="4" stopIfTrue="1" operator="greaterThan">
      <formula>$I$51+5</formula>
    </cfRule>
    <cfRule type="cellIs" dxfId="11" priority="5" stopIfTrue="1" operator="lessThan">
      <formula>$I$51-5</formula>
    </cfRule>
  </conditionalFormatting>
  <conditionalFormatting sqref="J70:K71">
    <cfRule type="cellIs" dxfId="10" priority="6" stopIfTrue="1" operator="notEqual">
      <formula>"Okay: Sources = Uses"</formula>
    </cfRule>
  </conditionalFormatting>
  <conditionalFormatting sqref="J81:K82 J89:K90">
    <cfRule type="cellIs" dxfId="9" priority="7" stopIfTrue="1" operator="greaterThan">
      <formula>1.005</formula>
    </cfRule>
  </conditionalFormatting>
  <conditionalFormatting sqref="N66:O66">
    <cfRule type="cellIs" dxfId="8" priority="8" stopIfTrue="1" operator="equal">
      <formula>"Ratio Violation"</formula>
    </cfRule>
  </conditionalFormatting>
  <hyperlinks>
    <hyperlink ref="C8" r:id="rId1"/>
  </hyperlinks>
  <printOptions horizontalCentered="1"/>
  <pageMargins left="0.25" right="0.25" top="0.25" bottom="0.5" header="0.25" footer="0.25"/>
  <pageSetup scale="59"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showGridLines="0" workbookViewId="0">
      <pane ySplit="2" topLeftCell="A21" activePane="bottomLeft" state="frozen"/>
      <selection pane="bottomLeft" activeCell="A3" sqref="A3"/>
    </sheetView>
  </sheetViews>
  <sheetFormatPr defaultColWidth="8.85546875" defaultRowHeight="12.75"/>
  <cols>
    <col min="1" max="1" width="2.7109375" style="503" customWidth="1"/>
    <col min="2" max="2" width="2.5703125" style="503" customWidth="1"/>
    <col min="3" max="3" width="5" style="503" customWidth="1"/>
    <col min="4" max="4" width="3.28515625" style="503" customWidth="1"/>
    <col min="5" max="5" width="12.42578125" style="503" customWidth="1"/>
    <col min="6" max="6" width="0.7109375" style="503" customWidth="1"/>
    <col min="7" max="7" width="3" style="503" customWidth="1"/>
    <col min="8" max="8" width="0.7109375" style="503" customWidth="1"/>
    <col min="9" max="9" width="6.7109375" style="503" customWidth="1"/>
    <col min="10" max="10" width="18.7109375" style="503" customWidth="1"/>
    <col min="11" max="11" width="12.7109375" style="503" customWidth="1"/>
    <col min="12" max="12" width="19.42578125" style="504" customWidth="1"/>
    <col min="13" max="13" width="3.42578125" style="504" customWidth="1"/>
    <col min="14" max="14" width="3.140625" style="503" customWidth="1"/>
    <col min="15" max="15" width="12.7109375" style="503" customWidth="1"/>
    <col min="16" max="16384" width="8.85546875" style="503"/>
  </cols>
  <sheetData>
    <row r="1" spans="2:22" ht="15" customHeight="1" thickBot="1"/>
    <row r="2" spans="2:22" ht="26.45" customHeight="1">
      <c r="B2" s="505"/>
      <c r="C2" s="588"/>
      <c r="D2" s="588"/>
      <c r="E2" s="506"/>
      <c r="F2" s="1337" t="s">
        <v>795</v>
      </c>
      <c r="G2" s="1337"/>
      <c r="H2" s="1337"/>
      <c r="I2" s="1337"/>
      <c r="J2" s="1337"/>
      <c r="K2" s="1337"/>
      <c r="L2" s="507"/>
      <c r="M2" s="508"/>
    </row>
    <row r="3" spans="2:22" ht="15" customHeight="1" thickBot="1">
      <c r="B3" s="509"/>
      <c r="C3" s="510"/>
      <c r="D3" s="625"/>
      <c r="E3" s="510"/>
      <c r="F3" s="510"/>
      <c r="G3" s="510"/>
      <c r="H3" s="510"/>
      <c r="I3" s="510"/>
      <c r="J3" s="510"/>
      <c r="K3" s="625"/>
      <c r="L3" s="511"/>
      <c r="M3" s="512"/>
    </row>
    <row r="4" spans="2:22" ht="15" customHeight="1" thickBot="1">
      <c r="B4" s="509"/>
      <c r="C4" s="510"/>
      <c r="D4" s="625"/>
      <c r="E4" s="510"/>
      <c r="F4" s="510"/>
      <c r="G4" s="513" t="s">
        <v>794</v>
      </c>
      <c r="H4" s="513"/>
      <c r="I4" s="583" t="str">
        <f>'Unit Mix'!G6</f>
        <v>[Enter the PHA/Grantee name]</v>
      </c>
      <c r="J4" s="584"/>
      <c r="K4" s="584"/>
      <c r="L4" s="585"/>
      <c r="M4" s="512"/>
    </row>
    <row r="5" spans="2:22" ht="15" customHeight="1" thickBot="1">
      <c r="B5" s="509"/>
      <c r="C5" s="510"/>
      <c r="D5" s="625"/>
      <c r="E5" s="510"/>
      <c r="F5" s="510"/>
      <c r="G5" s="513" t="s">
        <v>791</v>
      </c>
      <c r="H5" s="513"/>
      <c r="I5" s="583" t="str">
        <f>'Unit Mix'!G7</f>
        <v>[enter the HOPE VI or Choice Neighborhoods grant name]</v>
      </c>
      <c r="J5" s="584"/>
      <c r="K5" s="642"/>
      <c r="L5" s="587"/>
      <c r="M5" s="512"/>
    </row>
    <row r="6" spans="2:22" ht="15" customHeight="1" thickBot="1">
      <c r="B6" s="509"/>
      <c r="C6" s="510"/>
      <c r="D6" s="625"/>
      <c r="E6" s="510"/>
      <c r="F6" s="510"/>
      <c r="G6" s="513" t="s">
        <v>789</v>
      </c>
      <c r="H6" s="513"/>
      <c r="I6" s="583" t="str">
        <f>'Unit Mix'!G8</f>
        <v xml:space="preserve">[Enter the name of the phase/project] </v>
      </c>
      <c r="J6" s="584"/>
      <c r="K6" s="584"/>
      <c r="L6" s="586"/>
      <c r="M6" s="512"/>
    </row>
    <row r="7" spans="2:22" ht="15" customHeight="1" thickBot="1">
      <c r="B7" s="509"/>
      <c r="C7" s="510"/>
      <c r="D7" s="625"/>
      <c r="E7" s="510"/>
      <c r="F7" s="510"/>
      <c r="G7" s="513" t="s">
        <v>790</v>
      </c>
      <c r="H7" s="513"/>
      <c r="I7" s="583" t="str">
        <f>'Unit Mix'!G9</f>
        <v>[enter the new AMP-format development number]</v>
      </c>
      <c r="J7" s="584"/>
      <c r="K7" s="584"/>
      <c r="L7" s="586"/>
      <c r="M7" s="512"/>
    </row>
    <row r="8" spans="2:22" ht="15" customHeight="1">
      <c r="B8" s="509"/>
      <c r="C8" s="510"/>
      <c r="D8" s="625"/>
      <c r="E8" s="510"/>
      <c r="F8" s="510"/>
      <c r="G8" s="510"/>
      <c r="H8" s="510"/>
      <c r="I8" s="513"/>
      <c r="J8" s="514"/>
      <c r="K8" s="514"/>
      <c r="L8" s="514"/>
      <c r="M8" s="512"/>
    </row>
    <row r="9" spans="2:22" ht="15" customHeight="1">
      <c r="B9" s="509"/>
      <c r="C9" s="510"/>
      <c r="D9" s="625"/>
      <c r="E9" s="510"/>
      <c r="F9" s="510"/>
      <c r="G9" s="510"/>
      <c r="H9" s="510"/>
      <c r="I9" s="515"/>
      <c r="J9" s="514"/>
      <c r="K9" s="514"/>
      <c r="L9" s="514"/>
      <c r="M9" s="512"/>
    </row>
    <row r="10" spans="2:22" ht="15" customHeight="1">
      <c r="B10" s="509"/>
      <c r="C10" s="510"/>
      <c r="D10" s="625"/>
      <c r="E10" s="510"/>
      <c r="F10" s="510"/>
      <c r="G10" s="510"/>
      <c r="H10" s="510"/>
      <c r="I10" s="1341"/>
      <c r="J10" s="1341"/>
      <c r="K10" s="625"/>
      <c r="L10" s="516"/>
      <c r="M10" s="512"/>
    </row>
    <row r="11" spans="2:22" ht="30" customHeight="1">
      <c r="B11" s="509"/>
      <c r="C11" s="510"/>
      <c r="D11" s="625"/>
      <c r="F11" s="1344" t="s">
        <v>802</v>
      </c>
      <c r="G11" s="1344"/>
      <c r="H11" s="1344"/>
      <c r="I11" s="1344"/>
      <c r="J11" s="1344"/>
      <c r="K11" s="1344"/>
      <c r="L11" s="1344"/>
      <c r="M11" s="512"/>
    </row>
    <row r="12" spans="2:22" ht="15" customHeight="1">
      <c r="B12" s="509"/>
      <c r="C12" s="510"/>
      <c r="D12" s="625"/>
      <c r="E12" s="510"/>
      <c r="F12" s="510"/>
      <c r="G12" s="510"/>
      <c r="H12" s="510"/>
      <c r="I12" s="1342" t="s">
        <v>828</v>
      </c>
      <c r="J12" s="1343"/>
      <c r="K12" s="644"/>
      <c r="L12" s="643">
        <f>'Exh F-2 Perm'!H108</f>
        <v>0</v>
      </c>
      <c r="M12" s="512"/>
      <c r="N12" s="518"/>
      <c r="O12" s="518"/>
    </row>
    <row r="13" spans="2:22" ht="15" customHeight="1">
      <c r="B13" s="509"/>
      <c r="C13" s="510"/>
      <c r="D13" s="625"/>
      <c r="E13" s="510"/>
      <c r="F13" s="510"/>
      <c r="G13" s="510"/>
      <c r="H13" s="510"/>
      <c r="I13" s="1334" t="s">
        <v>871</v>
      </c>
      <c r="J13" s="1335"/>
      <c r="K13" s="1336"/>
      <c r="L13" s="517">
        <f>'Exh F-2 Perm'!L81</f>
        <v>0</v>
      </c>
      <c r="M13" s="512"/>
      <c r="N13" s="519"/>
      <c r="O13" s="519"/>
    </row>
    <row r="14" spans="2:22" ht="15" customHeight="1">
      <c r="B14" s="509"/>
      <c r="C14" s="510"/>
      <c r="D14" s="625"/>
      <c r="E14" s="510"/>
      <c r="F14" s="510"/>
      <c r="G14" s="510"/>
      <c r="H14" s="510"/>
      <c r="I14" s="1334" t="s">
        <v>872</v>
      </c>
      <c r="J14" s="1335"/>
      <c r="K14" s="1336"/>
      <c r="L14" s="517">
        <f>'Exh F-2 Perm'!H74</f>
        <v>0</v>
      </c>
      <c r="M14" s="520"/>
      <c r="N14" s="519"/>
      <c r="O14" s="521"/>
    </row>
    <row r="15" spans="2:22" ht="15" customHeight="1">
      <c r="B15" s="509"/>
      <c r="C15" s="510"/>
      <c r="D15" s="625"/>
      <c r="E15" s="510"/>
      <c r="F15" s="510"/>
      <c r="G15" s="510"/>
      <c r="H15" s="510"/>
      <c r="I15" s="1334" t="s">
        <v>873</v>
      </c>
      <c r="J15" s="1335"/>
      <c r="K15" s="1336"/>
      <c r="L15" s="517">
        <f>'Exh F-2 Perm'!H105</f>
        <v>0</v>
      </c>
      <c r="M15" s="520"/>
      <c r="N15" s="521"/>
      <c r="O15" s="521"/>
    </row>
    <row r="16" spans="2:22" s="510" customFormat="1" ht="15" customHeight="1">
      <c r="B16" s="509"/>
      <c r="D16" s="625"/>
      <c r="I16" s="1334" t="s">
        <v>874</v>
      </c>
      <c r="J16" s="1335"/>
      <c r="K16" s="1336"/>
      <c r="L16" s="589"/>
      <c r="M16" s="520"/>
      <c r="N16" s="522"/>
      <c r="O16" s="522"/>
      <c r="P16" s="503"/>
      <c r="Q16" s="503"/>
      <c r="R16" s="503"/>
      <c r="S16" s="503"/>
      <c r="T16" s="503"/>
      <c r="U16" s="503"/>
      <c r="V16" s="503"/>
    </row>
    <row r="17" spans="1:22" s="510" customFormat="1" ht="15" customHeight="1">
      <c r="B17" s="509"/>
      <c r="D17" s="625"/>
      <c r="I17" s="1354" t="s">
        <v>820</v>
      </c>
      <c r="J17" s="1355"/>
      <c r="K17" s="1356"/>
      <c r="L17" s="517">
        <f>'Exh F-2 Perm'!H84</f>
        <v>0</v>
      </c>
      <c r="M17" s="520"/>
      <c r="N17" s="522"/>
      <c r="O17" s="522"/>
      <c r="P17" s="503"/>
      <c r="Q17" s="503"/>
      <c r="R17" s="503"/>
      <c r="S17" s="503"/>
      <c r="T17" s="503"/>
      <c r="U17" s="503"/>
      <c r="V17" s="503"/>
    </row>
    <row r="18" spans="1:22" s="510" customFormat="1" ht="15" customHeight="1">
      <c r="B18" s="509"/>
      <c r="D18" s="625"/>
      <c r="I18" s="1354" t="s">
        <v>838</v>
      </c>
      <c r="J18" s="1355"/>
      <c r="K18" s="1356"/>
      <c r="L18" s="517">
        <f>'Exh F-2 Perm'!H85</f>
        <v>0</v>
      </c>
      <c r="M18" s="520"/>
      <c r="N18" s="522"/>
      <c r="O18" s="522"/>
      <c r="P18" s="503"/>
      <c r="Q18" s="503"/>
      <c r="R18" s="503"/>
      <c r="S18" s="503"/>
      <c r="T18" s="503"/>
      <c r="U18" s="503"/>
      <c r="V18" s="503"/>
    </row>
    <row r="19" spans="1:22" s="510" customFormat="1" ht="15" customHeight="1">
      <c r="B19" s="509"/>
      <c r="D19" s="625"/>
      <c r="I19" s="1357" t="s">
        <v>839</v>
      </c>
      <c r="J19" s="1355"/>
      <c r="K19" s="1356"/>
      <c r="L19" s="517">
        <f>'Exh F-2 Perm'!H86</f>
        <v>0</v>
      </c>
      <c r="M19" s="520"/>
      <c r="N19" s="522"/>
      <c r="O19" s="522"/>
      <c r="P19" s="503"/>
      <c r="Q19" s="503"/>
      <c r="R19" s="503"/>
      <c r="S19" s="503"/>
      <c r="T19" s="503"/>
      <c r="U19" s="503"/>
      <c r="V19" s="503"/>
    </row>
    <row r="20" spans="1:22" s="510" customFormat="1" ht="15" customHeight="1">
      <c r="B20" s="509"/>
      <c r="D20" s="625"/>
      <c r="I20" s="1354" t="s">
        <v>840</v>
      </c>
      <c r="J20" s="1355"/>
      <c r="K20" s="1356"/>
      <c r="L20" s="517">
        <f>'Exh F-2 Perm'!H87</f>
        <v>0</v>
      </c>
      <c r="M20" s="520"/>
      <c r="N20" s="522"/>
      <c r="O20" s="522"/>
      <c r="P20" s="503"/>
      <c r="Q20" s="503"/>
      <c r="R20" s="503"/>
      <c r="S20" s="503"/>
      <c r="T20" s="503"/>
      <c r="U20" s="503"/>
      <c r="V20" s="503"/>
    </row>
    <row r="21" spans="1:22" s="510" customFormat="1" ht="15" customHeight="1">
      <c r="B21" s="509"/>
      <c r="D21" s="625"/>
      <c r="I21" s="1354" t="s">
        <v>816</v>
      </c>
      <c r="J21" s="1355"/>
      <c r="K21" s="1356"/>
      <c r="L21" s="517">
        <f>'Exh F-2 Perm'!H88</f>
        <v>0</v>
      </c>
      <c r="M21" s="520"/>
      <c r="N21" s="522"/>
      <c r="O21" s="522"/>
      <c r="P21" s="503"/>
      <c r="Q21" s="503"/>
      <c r="R21" s="503"/>
      <c r="S21" s="503"/>
      <c r="T21" s="503"/>
      <c r="U21" s="503"/>
      <c r="V21" s="503"/>
    </row>
    <row r="22" spans="1:22" s="625" customFormat="1" ht="15" customHeight="1">
      <c r="B22" s="509"/>
      <c r="I22" s="1354" t="s">
        <v>816</v>
      </c>
      <c r="J22" s="1355"/>
      <c r="K22" s="1356"/>
      <c r="L22" s="517">
        <f>'Exh F-2 Perm'!H89</f>
        <v>0</v>
      </c>
      <c r="M22" s="520"/>
      <c r="N22" s="522"/>
      <c r="O22" s="522"/>
      <c r="P22" s="503"/>
      <c r="Q22" s="503"/>
      <c r="R22" s="503"/>
      <c r="S22" s="503"/>
      <c r="T22" s="503"/>
      <c r="U22" s="503"/>
      <c r="V22" s="503"/>
    </row>
    <row r="23" spans="1:22" s="510" customFormat="1" ht="15" customHeight="1" thickBot="1">
      <c r="B23" s="509"/>
      <c r="D23" s="625"/>
      <c r="I23" s="1334" t="s">
        <v>875</v>
      </c>
      <c r="J23" s="1335"/>
      <c r="K23" s="1336"/>
      <c r="L23" s="517">
        <f>'Exh F-2 Perm'!H101+'Exh F-2 Perm'!H99</f>
        <v>0</v>
      </c>
      <c r="M23" s="520"/>
      <c r="N23" s="522"/>
      <c r="O23" s="522"/>
      <c r="P23" s="503"/>
      <c r="Q23" s="503"/>
      <c r="R23" s="503"/>
      <c r="S23" s="503"/>
      <c r="T23" s="503"/>
      <c r="U23" s="503"/>
      <c r="V23" s="503"/>
    </row>
    <row r="24" spans="1:22" ht="15" customHeight="1" thickTop="1" thickBot="1">
      <c r="B24" s="509"/>
      <c r="C24" s="1345" t="s">
        <v>841</v>
      </c>
      <c r="D24" s="1346"/>
      <c r="E24" s="1347"/>
      <c r="F24" s="523"/>
      <c r="G24" s="434"/>
      <c r="H24" s="524"/>
      <c r="I24" s="1334" t="s">
        <v>876</v>
      </c>
      <c r="J24" s="1335"/>
      <c r="K24" s="1336"/>
      <c r="L24" s="517">
        <f>IF(G24="",'Exh F-2 Perm'!H100,0)</f>
        <v>0</v>
      </c>
      <c r="M24" s="520"/>
      <c r="N24" s="522"/>
      <c r="O24" s="522"/>
    </row>
    <row r="25" spans="1:22" ht="15" customHeight="1" thickBot="1">
      <c r="B25" s="509"/>
      <c r="C25" s="1348"/>
      <c r="D25" s="1349"/>
      <c r="E25" s="1350"/>
      <c r="F25" s="523"/>
      <c r="G25" s="434"/>
      <c r="H25" s="524"/>
      <c r="I25" s="1334" t="s">
        <v>877</v>
      </c>
      <c r="J25" s="1335"/>
      <c r="K25" s="1336"/>
      <c r="L25" s="517">
        <f>IF(G25="",'Exh F-2 Perm'!H104,0)</f>
        <v>0</v>
      </c>
      <c r="M25" s="520"/>
      <c r="N25" s="522"/>
      <c r="O25" s="522"/>
    </row>
    <row r="26" spans="1:22" s="526" customFormat="1" ht="15" customHeight="1" thickBot="1">
      <c r="A26" s="510"/>
      <c r="B26" s="509"/>
      <c r="C26" s="1351"/>
      <c r="D26" s="1352"/>
      <c r="E26" s="1353"/>
      <c r="F26" s="523"/>
      <c r="G26" s="510"/>
      <c r="H26" s="510"/>
      <c r="I26" s="1334" t="s">
        <v>878</v>
      </c>
      <c r="J26" s="1335"/>
      <c r="K26" s="1336"/>
      <c r="L26" s="517">
        <f>'Exh F-2 Perm'!H97</f>
        <v>0</v>
      </c>
      <c r="M26" s="512"/>
      <c r="N26" s="525"/>
      <c r="O26" s="525"/>
      <c r="P26" s="503"/>
      <c r="Q26" s="503"/>
      <c r="R26" s="503"/>
      <c r="S26" s="503"/>
      <c r="T26" s="503"/>
      <c r="U26" s="503"/>
      <c r="V26" s="503"/>
    </row>
    <row r="27" spans="1:22" s="510" customFormat="1" ht="15" customHeight="1" thickTop="1" thickBot="1">
      <c r="B27" s="509"/>
      <c r="D27" s="625"/>
      <c r="E27" s="523"/>
      <c r="F27" s="523"/>
      <c r="I27" s="527"/>
      <c r="J27" s="527"/>
      <c r="K27" s="527"/>
      <c r="L27" s="528"/>
      <c r="M27" s="512"/>
      <c r="N27" s="525"/>
      <c r="O27" s="525"/>
      <c r="P27" s="503"/>
      <c r="Q27" s="503"/>
      <c r="R27" s="503"/>
      <c r="S27" s="503"/>
      <c r="T27" s="503"/>
      <c r="U27" s="503"/>
      <c r="V27" s="503"/>
    </row>
    <row r="28" spans="1:22" ht="15" customHeight="1" thickBot="1">
      <c r="B28" s="509"/>
      <c r="C28" s="510"/>
      <c r="D28" s="625"/>
      <c r="E28" s="510"/>
      <c r="F28" s="510"/>
      <c r="G28" s="510"/>
      <c r="H28" s="510"/>
      <c r="I28" s="510"/>
      <c r="K28" s="529" t="s">
        <v>800</v>
      </c>
      <c r="L28" s="545">
        <f>L12-SUM(L13:L26)</f>
        <v>0</v>
      </c>
      <c r="M28" s="520"/>
      <c r="N28" s="525"/>
      <c r="O28" s="525"/>
    </row>
    <row r="29" spans="1:22" ht="15" customHeight="1" thickBot="1">
      <c r="B29" s="509"/>
      <c r="C29" s="510"/>
      <c r="D29" s="625"/>
      <c r="E29" s="510"/>
      <c r="F29" s="510"/>
      <c r="G29" s="510"/>
      <c r="H29" s="510"/>
      <c r="I29" s="510"/>
      <c r="K29" s="529"/>
      <c r="L29"/>
      <c r="M29" s="520"/>
      <c r="N29" s="525"/>
      <c r="O29" s="525"/>
    </row>
    <row r="30" spans="1:22" ht="15" customHeight="1" thickBot="1">
      <c r="B30" s="509"/>
      <c r="C30" s="510"/>
      <c r="D30" s="625"/>
      <c r="E30" s="510"/>
      <c r="F30" s="510"/>
      <c r="G30" s="510"/>
      <c r="H30" s="510"/>
      <c r="I30" s="510"/>
      <c r="K30" s="529" t="s">
        <v>799</v>
      </c>
      <c r="L30" s="544">
        <f>IFERROR(L13/L28,0)</f>
        <v>0</v>
      </c>
      <c r="M30" s="520"/>
      <c r="N30" s="525"/>
      <c r="O30" s="525"/>
    </row>
    <row r="31" spans="1:22" ht="15" customHeight="1" thickBot="1">
      <c r="B31" s="509"/>
      <c r="C31" s="510"/>
      <c r="D31" s="625"/>
      <c r="E31" s="510"/>
      <c r="F31" s="510"/>
      <c r="G31" s="510"/>
      <c r="H31" s="510"/>
      <c r="I31" s="510"/>
      <c r="J31" s="529"/>
      <c r="K31" s="529"/>
      <c r="L31" s="510"/>
      <c r="M31" s="520"/>
      <c r="N31" s="525"/>
      <c r="O31" s="525"/>
    </row>
    <row r="32" spans="1:22" ht="15" customHeight="1">
      <c r="B32" s="631"/>
      <c r="C32" s="632" t="s">
        <v>869</v>
      </c>
      <c r="D32" s="632"/>
      <c r="E32" s="588"/>
      <c r="F32" s="588"/>
      <c r="G32" s="588"/>
      <c r="H32" s="588"/>
      <c r="I32" s="588"/>
      <c r="J32" s="633"/>
      <c r="K32" s="633"/>
      <c r="L32" s="588"/>
      <c r="M32" s="634"/>
      <c r="N32" s="525"/>
      <c r="O32" s="525"/>
    </row>
    <row r="33" spans="2:15" ht="15" customHeight="1" thickBot="1">
      <c r="B33" s="509"/>
      <c r="C33" s="625"/>
      <c r="D33"/>
      <c r="E33"/>
      <c r="F33" s="625"/>
      <c r="H33" s="625"/>
      <c r="J33" s="529"/>
      <c r="K33" s="529"/>
      <c r="L33" s="625"/>
      <c r="M33" s="520"/>
      <c r="N33" s="530"/>
      <c r="O33" s="504"/>
    </row>
    <row r="34" spans="2:15" ht="15" customHeight="1">
      <c r="B34" s="509"/>
      <c r="C34" s="625"/>
      <c r="D34" s="625"/>
      <c r="E34" s="625"/>
      <c r="F34" s="625"/>
      <c r="G34" s="625"/>
      <c r="H34" s="625"/>
      <c r="I34" s="625"/>
      <c r="K34" s="531" t="s">
        <v>867</v>
      </c>
      <c r="L34" s="635">
        <f>L28*0.09</f>
        <v>0</v>
      </c>
      <c r="M34" s="520"/>
      <c r="N34" s="530"/>
      <c r="O34" s="504"/>
    </row>
    <row r="35" spans="2:15" ht="15" customHeight="1" thickBot="1">
      <c r="B35" s="509"/>
      <c r="C35" s="625"/>
      <c r="D35" s="625"/>
      <c r="E35" s="625"/>
      <c r="F35" s="625"/>
      <c r="G35" s="625"/>
      <c r="H35" s="625"/>
      <c r="I35" s="625"/>
      <c r="K35" s="531" t="str">
        <f>IF(L35&lt;0,"Exceeds 9% Limit","Within 9% Limit")</f>
        <v>Within 9% Limit</v>
      </c>
      <c r="L35" s="532">
        <f>L34-L13</f>
        <v>0</v>
      </c>
      <c r="M35" s="520"/>
      <c r="N35" s="530"/>
      <c r="O35" s="504"/>
    </row>
    <row r="36" spans="2:15" ht="17.45" customHeight="1" thickBot="1">
      <c r="B36" s="535"/>
      <c r="C36" s="536"/>
      <c r="D36" s="536"/>
      <c r="E36" s="536"/>
      <c r="F36" s="536"/>
      <c r="G36" s="536"/>
      <c r="H36" s="536"/>
      <c r="I36" s="536"/>
      <c r="J36" s="537"/>
      <c r="K36" s="537"/>
      <c r="L36" s="636"/>
      <c r="M36" s="538"/>
    </row>
    <row r="37" spans="2:15" ht="17.45" customHeight="1" thickBot="1">
      <c r="B37" s="631"/>
      <c r="C37" s="632" t="s">
        <v>870</v>
      </c>
      <c r="D37" s="632"/>
      <c r="E37" s="588"/>
      <c r="F37" s="588"/>
      <c r="G37" s="588"/>
      <c r="H37" s="588"/>
      <c r="I37" s="588"/>
      <c r="J37" s="637"/>
      <c r="K37" s="637"/>
      <c r="L37" s="638"/>
      <c r="M37" s="639"/>
    </row>
    <row r="38" spans="2:15" ht="17.45" customHeight="1" thickTop="1" thickBot="1">
      <c r="B38" s="509"/>
      <c r="C38" s="1338" t="s">
        <v>1142</v>
      </c>
      <c r="D38" s="1339"/>
      <c r="E38" s="1339"/>
      <c r="F38" s="1339"/>
      <c r="G38" s="1339"/>
      <c r="H38" s="1339"/>
      <c r="I38" s="1340"/>
      <c r="K38" s="529" t="str">
        <f>IF(D39="","",CONCATENATE("Calculated Fee at ",D39*100,"%"))</f>
        <v>Calculated Fee at 0%</v>
      </c>
      <c r="L38" s="635">
        <f>IF(D39="","",D39*L28)</f>
        <v>0</v>
      </c>
      <c r="M38" s="534"/>
    </row>
    <row r="39" spans="2:15" ht="17.45" customHeight="1" thickTop="1" thickBot="1">
      <c r="B39" s="509"/>
      <c r="C39" s="625"/>
      <c r="D39" s="1332">
        <v>0</v>
      </c>
      <c r="E39" s="1333"/>
      <c r="F39" s="29"/>
      <c r="G39" s="630"/>
      <c r="H39" s="625"/>
      <c r="I39" s="625"/>
      <c r="K39" s="529" t="str">
        <f>IF(D39="","","Fee in S&amp;U")</f>
        <v>Fee in S&amp;U</v>
      </c>
      <c r="L39" s="641">
        <f>IF(D39="","",L13)</f>
        <v>0</v>
      </c>
      <c r="M39" s="534"/>
    </row>
    <row r="40" spans="2:15" ht="17.45" customHeight="1" thickBot="1">
      <c r="B40" s="509"/>
      <c r="C40" s="625"/>
      <c r="D40" s="625"/>
      <c r="E40" s="29"/>
      <c r="F40" s="29"/>
      <c r="G40" s="625"/>
      <c r="H40" s="625"/>
      <c r="I40" s="625"/>
      <c r="K40" s="533" t="str">
        <f>IF(D39="","",IF(D39="","",IF(L40&lt;0,"Exceeds Approved Limit","Within Approved Limit")))</f>
        <v>Within Approved Limit</v>
      </c>
      <c r="L40" s="532">
        <f>IF(D39="","",L38-L39)</f>
        <v>0</v>
      </c>
      <c r="M40" s="534"/>
    </row>
    <row r="41" spans="2:15" ht="17.45" customHeight="1" thickBot="1">
      <c r="B41" s="535"/>
      <c r="C41" s="536"/>
      <c r="D41" s="536"/>
      <c r="E41" s="536"/>
      <c r="F41" s="536"/>
      <c r="G41" s="536"/>
      <c r="H41" s="536"/>
      <c r="I41" s="536"/>
      <c r="J41" s="537"/>
      <c r="K41" s="537"/>
      <c r="L41" s="636"/>
      <c r="M41" s="538"/>
    </row>
    <row r="42" spans="2:15" ht="17.45" customHeight="1" thickBot="1">
      <c r="B42" s="509"/>
      <c r="C42" s="640" t="s">
        <v>868</v>
      </c>
      <c r="D42" s="640"/>
      <c r="E42" s="625"/>
      <c r="F42" s="625"/>
      <c r="G42"/>
      <c r="H42" s="625"/>
      <c r="I42" s="625"/>
      <c r="J42" s="533"/>
      <c r="K42" s="533"/>
      <c r="L42" s="503"/>
      <c r="M42" s="534"/>
    </row>
    <row r="43" spans="2:15" ht="15" customHeight="1">
      <c r="B43" s="509"/>
      <c r="C43" s="510"/>
      <c r="D43" s="625"/>
      <c r="E43" s="510"/>
      <c r="F43" s="510"/>
      <c r="G43" s="510"/>
      <c r="H43" s="510"/>
      <c r="I43" s="510"/>
      <c r="K43" s="533" t="s">
        <v>798</v>
      </c>
      <c r="L43" s="540">
        <f>L28*0.12</f>
        <v>0</v>
      </c>
      <c r="M43" s="534"/>
    </row>
    <row r="44" spans="2:15" ht="15" customHeight="1" thickBot="1">
      <c r="B44" s="509"/>
      <c r="C44" s="510"/>
      <c r="D44" s="625"/>
      <c r="E44" s="510"/>
      <c r="F44" s="510"/>
      <c r="G44" s="510"/>
      <c r="H44" s="510"/>
      <c r="I44" s="510"/>
      <c r="K44" s="531" t="str">
        <f>IF(L44&lt;0,"Exceeds 12% Limit","Within 12% Limit")</f>
        <v>Within 12% Limit</v>
      </c>
      <c r="L44" s="532">
        <f>L43-L13</f>
        <v>0</v>
      </c>
      <c r="M44" s="534"/>
    </row>
    <row r="45" spans="2:15" ht="15" customHeight="1" thickBot="1">
      <c r="B45" s="535"/>
      <c r="C45" s="536"/>
      <c r="D45" s="536"/>
      <c r="E45" s="536"/>
      <c r="F45" s="536"/>
      <c r="G45" s="536"/>
      <c r="H45" s="536"/>
      <c r="I45" s="536"/>
      <c r="J45" s="536"/>
      <c r="K45" s="536"/>
      <c r="L45" s="537"/>
      <c r="M45" s="538"/>
    </row>
    <row r="46" spans="2:15" ht="13.5" customHeight="1">
      <c r="J46" s="504" t="s">
        <v>957</v>
      </c>
      <c r="L46" s="511"/>
      <c r="M46" s="539" t="s">
        <v>964</v>
      </c>
      <c r="N46" s="510"/>
      <c r="O46" s="510"/>
    </row>
  </sheetData>
  <sheetProtection password="CE28" sheet="1" objects="1" scenarios="1"/>
  <mergeCells count="21">
    <mergeCell ref="F2:K2"/>
    <mergeCell ref="C38:I38"/>
    <mergeCell ref="I10:J10"/>
    <mergeCell ref="I12:J12"/>
    <mergeCell ref="F11:L11"/>
    <mergeCell ref="C24:E26"/>
    <mergeCell ref="I13:K13"/>
    <mergeCell ref="I14:K14"/>
    <mergeCell ref="I15:K15"/>
    <mergeCell ref="I16:K16"/>
    <mergeCell ref="I17:K17"/>
    <mergeCell ref="I18:K18"/>
    <mergeCell ref="I19:K19"/>
    <mergeCell ref="I20:K20"/>
    <mergeCell ref="I21:K21"/>
    <mergeCell ref="I22:K22"/>
    <mergeCell ref="D39:E39"/>
    <mergeCell ref="I23:K23"/>
    <mergeCell ref="I24:K24"/>
    <mergeCell ref="I25:K25"/>
    <mergeCell ref="I26:K26"/>
  </mergeCells>
  <conditionalFormatting sqref="K35">
    <cfRule type="containsText" dxfId="7" priority="5" operator="containsText" text="Exceeds 9% Limit">
      <formula>NOT(ISERROR(SEARCH("Exceeds 9% Limit",K35)))</formula>
    </cfRule>
  </conditionalFormatting>
  <conditionalFormatting sqref="K44">
    <cfRule type="containsText" dxfId="6" priority="4" operator="containsText" text="Exceeds 12% Limit">
      <formula>NOT(ISERROR(SEARCH("Exceeds 12% Limit",K44)))</formula>
    </cfRule>
  </conditionalFormatting>
  <conditionalFormatting sqref="K40">
    <cfRule type="containsText" dxfId="5" priority="1" operator="containsText" text="Exceeds Approved Limit">
      <formula>NOT(ISERROR(SEARCH("Exceeds Approved Limit",K40)))</formula>
    </cfRule>
    <cfRule type="containsText" dxfId="4" priority="2" operator="containsText" text="Exceeds Allowed Limit">
      <formula>NOT(ISERROR(SEARCH("Exceeds Allowed Limit",K40)))</formula>
    </cfRule>
  </conditionalFormatting>
  <pageMargins left="0.75" right="0.75" top="1" bottom="1" header="0.5" footer="0.5"/>
  <pageSetup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99" zoomScaleNormal="99" workbookViewId="0">
      <pane ySplit="4" topLeftCell="A16" activePane="bottomLeft" state="frozen"/>
      <selection pane="bottomLeft" activeCell="E3" sqref="E3:F3"/>
    </sheetView>
  </sheetViews>
  <sheetFormatPr defaultColWidth="8.85546875" defaultRowHeight="12.75"/>
  <cols>
    <col min="1" max="1" width="3.42578125" style="422" customWidth="1"/>
    <col min="2" max="2" width="2.28515625" style="422" customWidth="1"/>
    <col min="3" max="3" width="2.7109375" style="377" customWidth="1"/>
    <col min="4" max="4" width="23.7109375" style="422" customWidth="1"/>
    <col min="5" max="5" width="12.7109375" style="377" bestFit="1" customWidth="1"/>
    <col min="6" max="6" width="14.140625" style="377" customWidth="1"/>
    <col min="7" max="7" width="2" style="422" customWidth="1"/>
    <col min="8" max="8" width="16.28515625" style="377" customWidth="1"/>
    <col min="9" max="9" width="7.140625" style="377" customWidth="1"/>
    <col min="10" max="11" width="3.140625" style="377" customWidth="1"/>
    <col min="12" max="16384" width="8.85546875" style="377"/>
  </cols>
  <sheetData>
    <row r="1" spans="1:14" s="422" customFormat="1" ht="13.5" thickBot="1">
      <c r="B1"/>
      <c r="C1"/>
      <c r="D1"/>
      <c r="E1"/>
      <c r="F1"/>
      <c r="G1"/>
      <c r="H1"/>
      <c r="I1"/>
      <c r="J1"/>
    </row>
    <row r="2" spans="1:14" s="422" customFormat="1">
      <c r="B2" s="473"/>
      <c r="C2" s="474"/>
      <c r="D2" s="474"/>
      <c r="E2" s="474"/>
      <c r="F2" s="474"/>
      <c r="G2" s="474"/>
      <c r="H2" s="474"/>
      <c r="I2" s="474"/>
      <c r="J2" s="449"/>
    </row>
    <row r="3" spans="1:14" ht="18">
      <c r="B3" s="396"/>
      <c r="C3" s="433"/>
      <c r="D3" s="421"/>
      <c r="E3" s="1359" t="s">
        <v>801</v>
      </c>
      <c r="F3" s="1359"/>
      <c r="G3" s="433"/>
      <c r="H3" s="433"/>
      <c r="I3" s="433"/>
      <c r="J3" s="393"/>
    </row>
    <row r="4" spans="1:14" ht="13.5" thickBot="1">
      <c r="B4" s="396"/>
      <c r="C4" s="421"/>
      <c r="D4" s="421"/>
      <c r="E4" s="433"/>
      <c r="F4" s="433"/>
      <c r="G4" s="433"/>
      <c r="H4" s="433"/>
      <c r="I4" s="433"/>
      <c r="J4" s="393"/>
    </row>
    <row r="5" spans="1:14" ht="13.5" thickBot="1">
      <c r="A5"/>
      <c r="B5" s="475"/>
      <c r="C5" s="433"/>
      <c r="D5" s="429" t="s">
        <v>794</v>
      </c>
      <c r="E5" s="446" t="str">
        <f>'Unit Mix'!G6</f>
        <v>[Enter the PHA/Grantee name]</v>
      </c>
      <c r="F5" s="447"/>
      <c r="G5" s="447"/>
      <c r="H5" s="447"/>
      <c r="I5" s="448"/>
      <c r="J5" s="436"/>
      <c r="K5"/>
      <c r="L5"/>
      <c r="M5"/>
      <c r="N5"/>
    </row>
    <row r="6" spans="1:14" ht="13.5" thickBot="1">
      <c r="A6"/>
      <c r="B6" s="475"/>
      <c r="C6" s="433"/>
      <c r="D6" s="429" t="s">
        <v>791</v>
      </c>
      <c r="E6" s="446" t="str">
        <f>'Unit Mix'!G7</f>
        <v>[enter the HOPE VI or Choice Neighborhoods grant name]</v>
      </c>
      <c r="F6" s="447"/>
      <c r="G6" s="447"/>
      <c r="H6" s="447"/>
      <c r="I6" s="448"/>
      <c r="J6" s="436"/>
      <c r="K6"/>
      <c r="L6"/>
      <c r="M6"/>
      <c r="N6"/>
    </row>
    <row r="7" spans="1:14" ht="13.5" thickBot="1">
      <c r="A7"/>
      <c r="B7" s="475"/>
      <c r="C7" s="433"/>
      <c r="D7" s="429" t="s">
        <v>789</v>
      </c>
      <c r="E7" s="446" t="str">
        <f>'Unit Mix'!G8</f>
        <v xml:space="preserve">[Enter the name of the phase/project] </v>
      </c>
      <c r="F7" s="447"/>
      <c r="G7" s="447"/>
      <c r="H7" s="447"/>
      <c r="I7" s="448"/>
      <c r="J7" s="436"/>
      <c r="K7"/>
      <c r="L7"/>
      <c r="M7"/>
      <c r="N7"/>
    </row>
    <row r="8" spans="1:14" ht="13.5" thickBot="1">
      <c r="A8"/>
      <c r="B8" s="475"/>
      <c r="C8" s="433"/>
      <c r="D8" s="429" t="s">
        <v>790</v>
      </c>
      <c r="E8" s="446" t="str">
        <f>'Unit Mix'!G9</f>
        <v>[enter the new AMP-format development number]</v>
      </c>
      <c r="F8" s="447"/>
      <c r="G8" s="447"/>
      <c r="H8" s="447"/>
      <c r="I8" s="448"/>
      <c r="J8" s="436"/>
      <c r="K8"/>
      <c r="L8"/>
      <c r="M8"/>
      <c r="N8"/>
    </row>
    <row r="9" spans="1:14" s="422" customFormat="1">
      <c r="B9" s="396"/>
      <c r="C9" s="433"/>
      <c r="D9" s="429"/>
      <c r="E9" s="443"/>
      <c r="F9" s="433"/>
      <c r="G9" s="433"/>
      <c r="H9" s="433"/>
      <c r="I9" s="433"/>
      <c r="J9" s="476"/>
      <c r="K9" s="443"/>
      <c r="L9" s="443"/>
      <c r="M9" s="29"/>
    </row>
    <row r="10" spans="1:14" s="422" customFormat="1" ht="27.6" customHeight="1">
      <c r="B10" s="396"/>
      <c r="C10" s="433"/>
      <c r="D10" s="1358" t="s">
        <v>802</v>
      </c>
      <c r="E10" s="1358"/>
      <c r="F10" s="1358"/>
      <c r="G10" s="1358"/>
      <c r="H10" s="1358"/>
      <c r="I10" s="1358"/>
      <c r="J10" s="476"/>
      <c r="K10" s="443"/>
      <c r="L10" s="443"/>
      <c r="M10" s="29"/>
    </row>
    <row r="11" spans="1:14" s="422" customFormat="1" ht="17.45" customHeight="1">
      <c r="B11" s="396"/>
      <c r="C11" s="433"/>
      <c r="D11" s="444"/>
      <c r="E11" s="444"/>
      <c r="F11" s="444"/>
      <c r="G11" s="444"/>
      <c r="H11" s="444"/>
      <c r="I11" s="444"/>
      <c r="J11" s="476"/>
      <c r="K11" s="443"/>
      <c r="L11" s="443"/>
      <c r="M11" s="29"/>
    </row>
    <row r="12" spans="1:14" ht="13.5" thickBot="1">
      <c r="B12" s="396"/>
      <c r="C12" s="421" t="s">
        <v>772</v>
      </c>
      <c r="D12" s="433"/>
      <c r="E12" s="421"/>
      <c r="F12" s="433"/>
      <c r="G12" s="433"/>
      <c r="H12" s="433"/>
      <c r="I12" s="433"/>
      <c r="J12" s="393"/>
    </row>
    <row r="13" spans="1:14" ht="41.45" customHeight="1">
      <c r="B13" s="396"/>
      <c r="C13" s="433"/>
      <c r="D13" s="472" t="s">
        <v>807</v>
      </c>
      <c r="E13" s="470"/>
      <c r="F13" s="541">
        <f>'Exh F-2 Perm'!L43</f>
        <v>0</v>
      </c>
      <c r="G13" s="456"/>
      <c r="H13" s="467" t="s">
        <v>830</v>
      </c>
      <c r="I13" s="433"/>
      <c r="J13" s="393"/>
    </row>
    <row r="14" spans="1:14" ht="41.45" customHeight="1" thickBot="1">
      <c r="B14" s="396"/>
      <c r="C14" s="29"/>
      <c r="D14" s="472" t="s">
        <v>808</v>
      </c>
      <c r="E14" s="470"/>
      <c r="F14" s="542">
        <f>'Exh F-2 Perm'!L47</f>
        <v>0</v>
      </c>
      <c r="G14" s="457"/>
      <c r="H14" s="468" t="s">
        <v>829</v>
      </c>
      <c r="I14" s="433"/>
      <c r="J14" s="393"/>
    </row>
    <row r="15" spans="1:14" ht="25.9" customHeight="1" thickTop="1" thickBot="1">
      <c r="B15" s="396"/>
      <c r="C15" s="433"/>
      <c r="D15" s="471" t="s">
        <v>775</v>
      </c>
      <c r="E15" s="477"/>
      <c r="F15" s="469">
        <f>SUM(F13:F14)</f>
        <v>0</v>
      </c>
      <c r="G15" s="458"/>
      <c r="H15" s="433"/>
      <c r="I15" s="433"/>
      <c r="J15" s="393"/>
    </row>
    <row r="16" spans="1:14" ht="13.5" thickBot="1">
      <c r="B16" s="396"/>
      <c r="C16" s="433"/>
      <c r="D16" s="433"/>
      <c r="E16" s="433"/>
      <c r="F16" s="462"/>
      <c r="G16" s="403"/>
      <c r="H16" s="403"/>
      <c r="I16" s="433"/>
      <c r="J16" s="393"/>
    </row>
    <row r="17" spans="2:10" ht="27.6" customHeight="1" thickBot="1">
      <c r="B17" s="396"/>
      <c r="C17" s="433"/>
      <c r="D17" s="433"/>
      <c r="E17" s="433"/>
      <c r="F17" s="453" t="s">
        <v>803</v>
      </c>
      <c r="G17" s="454"/>
      <c r="H17" s="465" t="s">
        <v>804</v>
      </c>
      <c r="I17" s="29"/>
      <c r="J17" s="393"/>
    </row>
    <row r="18" spans="2:10" ht="13.5" thickBot="1">
      <c r="B18" s="396"/>
      <c r="C18" s="421" t="s">
        <v>805</v>
      </c>
      <c r="D18" s="433"/>
      <c r="E18" s="433"/>
      <c r="F18" s="445"/>
      <c r="G18" s="386"/>
      <c r="H18" s="445"/>
      <c r="I18" s="404"/>
      <c r="J18" s="393"/>
    </row>
    <row r="19" spans="2:10">
      <c r="B19" s="396"/>
      <c r="C19" s="433"/>
      <c r="D19" s="433" t="s">
        <v>763</v>
      </c>
      <c r="E19" s="433"/>
      <c r="F19" s="543">
        <f>'Exh F-2 Perm'!H42</f>
        <v>0</v>
      </c>
      <c r="G19" s="459"/>
      <c r="H19" s="463">
        <f>IFERROR(F19/F15,0)</f>
        <v>0</v>
      </c>
      <c r="I19" s="404"/>
      <c r="J19" s="393"/>
    </row>
    <row r="20" spans="2:10" ht="13.5" thickBot="1">
      <c r="B20" s="396"/>
      <c r="C20" s="433"/>
      <c r="D20" s="433" t="s">
        <v>762</v>
      </c>
      <c r="E20" s="433"/>
      <c r="F20" s="451">
        <f>F15*H20</f>
        <v>0</v>
      </c>
      <c r="G20" s="460"/>
      <c r="H20" s="464">
        <v>0.02</v>
      </c>
      <c r="I20" s="404"/>
      <c r="J20" s="393"/>
    </row>
    <row r="21" spans="2:10" ht="14.25" thickTop="1" thickBot="1">
      <c r="B21" s="396"/>
      <c r="C21" s="433"/>
      <c r="D21" s="385" t="s">
        <v>754</v>
      </c>
      <c r="E21" s="385"/>
      <c r="F21" s="452">
        <f>F20-F19</f>
        <v>0</v>
      </c>
      <c r="G21" s="461"/>
      <c r="H21" s="466" t="str">
        <f>IF(F21&lt;0,"Over the Limit","Within Limit")</f>
        <v>Within Limit</v>
      </c>
      <c r="I21" s="433"/>
      <c r="J21" s="393"/>
    </row>
    <row r="22" spans="2:10">
      <c r="B22" s="396"/>
      <c r="C22" s="433"/>
      <c r="D22" s="385"/>
      <c r="E22" s="385"/>
      <c r="F22" s="445"/>
      <c r="G22" s="386"/>
      <c r="H22" s="445"/>
      <c r="I22" s="404"/>
      <c r="J22" s="393"/>
    </row>
    <row r="23" spans="2:10" ht="13.5" thickBot="1">
      <c r="B23" s="396"/>
      <c r="C23" s="421" t="s">
        <v>806</v>
      </c>
      <c r="D23" s="433"/>
      <c r="E23" s="433"/>
      <c r="F23" s="445"/>
      <c r="G23" s="386"/>
      <c r="H23" s="445"/>
      <c r="I23" s="404"/>
      <c r="J23" s="393"/>
    </row>
    <row r="24" spans="2:10">
      <c r="B24" s="396"/>
      <c r="C24" s="433"/>
      <c r="D24" s="433" t="s">
        <v>763</v>
      </c>
      <c r="E24" s="433"/>
      <c r="F24" s="450">
        <f>'Exh F-2 Perm'!H43</f>
        <v>0</v>
      </c>
      <c r="G24" s="459"/>
      <c r="H24" s="463">
        <f>IFERROR(F24/F15,0)</f>
        <v>0</v>
      </c>
      <c r="I24" s="404"/>
      <c r="J24" s="393"/>
    </row>
    <row r="25" spans="2:10" ht="13.5" thickBot="1">
      <c r="B25" s="396"/>
      <c r="C25" s="433"/>
      <c r="D25" s="433" t="s">
        <v>762</v>
      </c>
      <c r="E25" s="433"/>
      <c r="F25" s="451">
        <f>H25*F15</f>
        <v>0</v>
      </c>
      <c r="G25" s="460"/>
      <c r="H25" s="464">
        <v>0.06</v>
      </c>
      <c r="I25" s="404"/>
      <c r="J25" s="393"/>
    </row>
    <row r="26" spans="2:10" ht="14.25" thickTop="1" thickBot="1">
      <c r="B26" s="396"/>
      <c r="C26" s="433"/>
      <c r="D26" s="385" t="s">
        <v>754</v>
      </c>
      <c r="E26" s="385"/>
      <c r="F26" s="452">
        <f>F25-F24</f>
        <v>0</v>
      </c>
      <c r="G26" s="461"/>
      <c r="H26" s="466" t="str">
        <f>IF(F26&lt;0,"Over the Limit","Within Limit")</f>
        <v>Within Limit</v>
      </c>
      <c r="I26" s="433"/>
      <c r="J26" s="393"/>
    </row>
    <row r="27" spans="2:10">
      <c r="B27" s="396"/>
      <c r="C27" s="433"/>
      <c r="D27" s="387"/>
      <c r="E27" s="387"/>
      <c r="F27" s="445"/>
      <c r="G27" s="386"/>
      <c r="H27" s="445"/>
      <c r="I27" s="404"/>
      <c r="J27" s="393"/>
    </row>
    <row r="28" spans="2:10" ht="13.5" thickBot="1">
      <c r="B28" s="396"/>
      <c r="C28" s="421" t="s">
        <v>865</v>
      </c>
      <c r="D28" s="433"/>
      <c r="E28" s="433"/>
      <c r="F28" s="445"/>
      <c r="G28" s="386"/>
      <c r="H28" s="445"/>
      <c r="I28" s="404"/>
      <c r="J28" s="393"/>
    </row>
    <row r="29" spans="2:10">
      <c r="B29" s="396"/>
      <c r="C29" s="433"/>
      <c r="D29" s="433" t="s">
        <v>763</v>
      </c>
      <c r="E29" s="433"/>
      <c r="F29" s="450">
        <f>'Exh F-2 Perm'!H41</f>
        <v>0</v>
      </c>
      <c r="G29" s="459"/>
      <c r="H29" s="463">
        <f>IFERROR(F29/F15,0)</f>
        <v>0</v>
      </c>
      <c r="I29" s="404"/>
      <c r="J29" s="393"/>
    </row>
    <row r="30" spans="2:10" ht="13.5" thickBot="1">
      <c r="B30" s="396"/>
      <c r="C30" s="433"/>
      <c r="D30" s="433" t="s">
        <v>762</v>
      </c>
      <c r="E30" s="433"/>
      <c r="F30" s="451">
        <f>H30*F15</f>
        <v>0</v>
      </c>
      <c r="G30" s="460"/>
      <c r="H30" s="464">
        <v>0.06</v>
      </c>
      <c r="I30" s="404"/>
      <c r="J30" s="393"/>
    </row>
    <row r="31" spans="2:10" ht="14.25" thickTop="1" thickBot="1">
      <c r="B31" s="396"/>
      <c r="C31" s="433"/>
      <c r="D31" s="385" t="s">
        <v>754</v>
      </c>
      <c r="E31" s="385"/>
      <c r="F31" s="452">
        <f>F30-F29</f>
        <v>0</v>
      </c>
      <c r="G31" s="461"/>
      <c r="H31" s="466" t="str">
        <f>IF(F31&lt;0,"Over the Limit","Within Limit")</f>
        <v>Within Limit</v>
      </c>
      <c r="I31" s="433"/>
      <c r="J31" s="393"/>
    </row>
    <row r="32" spans="2:10">
      <c r="B32" s="396"/>
      <c r="C32" s="433"/>
      <c r="D32" s="433"/>
      <c r="E32" s="433"/>
      <c r="F32" s="433"/>
      <c r="G32" s="433"/>
      <c r="H32" s="433"/>
      <c r="I32" s="433"/>
      <c r="J32" s="393"/>
    </row>
    <row r="33" spans="2:11" ht="13.5" thickBot="1">
      <c r="B33" s="392"/>
      <c r="C33" s="391"/>
      <c r="D33" s="391"/>
      <c r="E33" s="391"/>
      <c r="F33" s="391"/>
      <c r="G33" s="391"/>
      <c r="H33" s="391"/>
      <c r="I33" s="391"/>
      <c r="J33" s="390"/>
    </row>
    <row r="34" spans="2:11">
      <c r="C34" s="384"/>
      <c r="D34" s="384"/>
      <c r="E34" s="383" t="s">
        <v>956</v>
      </c>
      <c r="J34" s="539" t="s">
        <v>964</v>
      </c>
    </row>
    <row r="35" spans="2:11">
      <c r="E35" s="383"/>
      <c r="F35"/>
      <c r="G35"/>
    </row>
    <row r="36" spans="2:11">
      <c r="F36"/>
      <c r="G36"/>
    </row>
    <row r="37" spans="2:11">
      <c r="F37"/>
      <c r="G37"/>
    </row>
    <row r="38" spans="2:11">
      <c r="C38" s="384"/>
      <c r="D38" s="384"/>
    </row>
    <row r="40" spans="2:11">
      <c r="K40" s="383"/>
    </row>
    <row r="43" spans="2:11">
      <c r="E43" s="382"/>
    </row>
  </sheetData>
  <sheetProtection password="CE28" sheet="1" objects="1" scenarios="1"/>
  <mergeCells count="2">
    <mergeCell ref="D10:I10"/>
    <mergeCell ref="E3:F3"/>
  </mergeCells>
  <conditionalFormatting sqref="H26 H21 H31">
    <cfRule type="containsText" dxfId="3" priority="3" operator="containsText" text="Over the Limit">
      <formula>NOT(ISERROR(SEARCH("Over the Limit",H21)))</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C3" sqref="C3:F3"/>
    </sheetView>
  </sheetViews>
  <sheetFormatPr defaultColWidth="8.85546875" defaultRowHeight="12.75"/>
  <cols>
    <col min="1" max="1" width="2.7109375" style="422" customWidth="1"/>
    <col min="2" max="2" width="3.140625" style="422" customWidth="1"/>
    <col min="3" max="3" width="30.28515625" style="422" customWidth="1"/>
    <col min="4" max="4" width="4.85546875" style="389" customWidth="1"/>
    <col min="5" max="5" width="17.28515625" style="388" customWidth="1"/>
    <col min="6" max="6" width="3.28515625" style="377" customWidth="1"/>
    <col min="7" max="7" width="2.7109375" style="377" customWidth="1"/>
    <col min="8" max="8" width="3" style="377" customWidth="1"/>
    <col min="9" max="16384" width="8.85546875" style="377"/>
  </cols>
  <sheetData>
    <row r="1" spans="2:7" s="422" customFormat="1" ht="13.5" thickBot="1">
      <c r="D1" s="389"/>
      <c r="E1" s="388"/>
    </row>
    <row r="2" spans="2:7" s="422" customFormat="1">
      <c r="B2" s="473"/>
      <c r="C2" s="474"/>
      <c r="D2" s="547"/>
      <c r="E2" s="548"/>
      <c r="F2" s="474"/>
      <c r="G2" s="449"/>
    </row>
    <row r="3" spans="2:7" s="422" customFormat="1">
      <c r="B3" s="396"/>
      <c r="C3" s="1361" t="s">
        <v>833</v>
      </c>
      <c r="D3" s="1361"/>
      <c r="E3" s="1361"/>
      <c r="F3" s="1361"/>
      <c r="G3" s="393"/>
    </row>
    <row r="4" spans="2:7" s="422" customFormat="1">
      <c r="B4" s="396"/>
      <c r="C4" s="433"/>
      <c r="D4" s="433"/>
      <c r="E4" s="445"/>
      <c r="F4" s="433"/>
      <c r="G4" s="393"/>
    </row>
    <row r="5" spans="2:7" ht="28.15" customHeight="1">
      <c r="B5" s="396"/>
      <c r="C5" s="1344" t="s">
        <v>802</v>
      </c>
      <c r="D5" s="1344"/>
      <c r="E5" s="1344"/>
      <c r="F5" s="1344"/>
      <c r="G5" s="549"/>
    </row>
    <row r="6" spans="2:7" ht="13.5" thickBot="1">
      <c r="B6" s="396"/>
      <c r="C6" s="546"/>
      <c r="D6" s="433"/>
      <c r="E6" s="445"/>
      <c r="F6" s="433"/>
      <c r="G6" s="393"/>
    </row>
    <row r="7" spans="2:7">
      <c r="B7" s="396"/>
      <c r="C7" s="553" t="s">
        <v>778</v>
      </c>
      <c r="D7" s="555"/>
      <c r="E7" s="556">
        <f>'Exh F-2 Perm'!H108</f>
        <v>0</v>
      </c>
      <c r="G7" s="393"/>
    </row>
    <row r="8" spans="2:7">
      <c r="B8" s="396"/>
      <c r="C8" s="553" t="s">
        <v>777</v>
      </c>
      <c r="D8" s="557"/>
      <c r="E8" s="558">
        <f>-'Exh F-2 Perm'!H95</f>
        <v>0</v>
      </c>
      <c r="G8" s="393"/>
    </row>
    <row r="9" spans="2:7" ht="13.5" thickBot="1">
      <c r="B9" s="396"/>
      <c r="C9" s="553" t="s">
        <v>776</v>
      </c>
      <c r="D9" s="559"/>
      <c r="E9" s="560">
        <f>-'Exh F-2 Perm'!H98</f>
        <v>0</v>
      </c>
      <c r="G9" s="393"/>
    </row>
    <row r="10" spans="2:7" ht="14.25" thickTop="1" thickBot="1">
      <c r="B10" s="396"/>
      <c r="C10" s="553" t="s">
        <v>775</v>
      </c>
      <c r="D10" s="561"/>
      <c r="E10" s="562">
        <f>SUM(E7:E9)</f>
        <v>0</v>
      </c>
      <c r="G10" s="393"/>
    </row>
    <row r="11" spans="2:7" ht="13.5" thickBot="1">
      <c r="B11" s="396"/>
      <c r="C11" s="546"/>
      <c r="D11" s="433"/>
      <c r="E11" s="445"/>
      <c r="G11" s="393"/>
    </row>
    <row r="12" spans="2:7">
      <c r="B12" s="396"/>
      <c r="C12" s="553" t="s">
        <v>774</v>
      </c>
      <c r="D12" s="563"/>
      <c r="E12" s="564">
        <f>'Exh F-2 Perm'!H97</f>
        <v>0</v>
      </c>
      <c r="G12" s="393"/>
    </row>
    <row r="13" spans="2:7" ht="13.5" thickBot="1">
      <c r="B13" s="396"/>
      <c r="C13" s="553" t="s">
        <v>834</v>
      </c>
      <c r="D13" s="565"/>
      <c r="E13" s="566">
        <f>0.03*E10</f>
        <v>0</v>
      </c>
      <c r="G13" s="393"/>
    </row>
    <row r="14" spans="2:7" s="422" customFormat="1" ht="13.5" thickBot="1">
      <c r="B14" s="396"/>
      <c r="C14" s="546"/>
      <c r="D14" s="433"/>
      <c r="E14" s="445"/>
      <c r="G14" s="393"/>
    </row>
    <row r="15" spans="2:7" ht="13.5" thickBot="1">
      <c r="B15" s="396"/>
      <c r="C15" s="546" t="s">
        <v>773</v>
      </c>
      <c r="D15" s="568"/>
      <c r="E15" s="569">
        <f>E13-E12</f>
        <v>0</v>
      </c>
      <c r="G15" s="393"/>
    </row>
    <row r="16" spans="2:7" s="422" customFormat="1" ht="27.6" customHeight="1">
      <c r="B16" s="396"/>
      <c r="C16" s="1360" t="str">
        <f>IF(E15&lt;0,"Over 3% Limit","Within 3% Limit")</f>
        <v>Within 3% Limit</v>
      </c>
      <c r="D16" s="1360"/>
      <c r="E16" s="1360"/>
      <c r="G16" s="393"/>
    </row>
    <row r="17" spans="2:7" ht="13.5" thickBot="1">
      <c r="B17" s="396"/>
      <c r="C17" s="546"/>
      <c r="D17" s="433"/>
      <c r="E17" s="445"/>
      <c r="G17" s="393"/>
    </row>
    <row r="18" spans="2:7" s="384" customFormat="1" ht="26.25" thickBot="1">
      <c r="B18" s="400"/>
      <c r="C18" s="567" t="s">
        <v>835</v>
      </c>
      <c r="D18" s="570"/>
      <c r="E18" s="590">
        <f>IFERROR(E12/E10,0)</f>
        <v>0</v>
      </c>
      <c r="G18" s="552"/>
    </row>
    <row r="19" spans="2:7" ht="13.5" thickBot="1">
      <c r="B19" s="392"/>
      <c r="C19" s="391"/>
      <c r="D19" s="550"/>
      <c r="E19" s="455"/>
      <c r="F19" s="391"/>
      <c r="G19" s="390"/>
    </row>
    <row r="20" spans="2:7">
      <c r="C20" s="551" t="s">
        <v>955</v>
      </c>
      <c r="G20" s="539" t="s">
        <v>964</v>
      </c>
    </row>
    <row r="28" spans="2:7">
      <c r="E28" s="445"/>
    </row>
  </sheetData>
  <mergeCells count="3">
    <mergeCell ref="C16:E16"/>
    <mergeCell ref="C3:F3"/>
    <mergeCell ref="C5:F5"/>
  </mergeCells>
  <conditionalFormatting sqref="C16:E16">
    <cfRule type="containsText" dxfId="2" priority="1" operator="containsText" text="Over 3% Limit">
      <formula>NOT(ISERROR(SEARCH("Over 3% Limit",C16)))</formula>
    </cfRule>
  </conditionalFormatting>
  <pageMargins left="0.75" right="0.75" top="1" bottom="1" header="0.5" footer="0.5"/>
  <pageSetup scale="12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zoomScaleNormal="100" workbookViewId="0">
      <selection activeCell="L9" sqref="L9"/>
    </sheetView>
  </sheetViews>
  <sheetFormatPr defaultColWidth="8.85546875" defaultRowHeight="12.75"/>
  <cols>
    <col min="1" max="1" width="13.5703125" style="377" customWidth="1"/>
    <col min="2" max="2" width="4.85546875" style="422" customWidth="1"/>
    <col min="3" max="3" width="3.28515625" style="422" customWidth="1"/>
    <col min="4" max="4" width="9.85546875" style="422" customWidth="1"/>
    <col min="5" max="5" width="3.28515625" style="422" customWidth="1"/>
    <col min="6" max="6" width="19" style="377" customWidth="1"/>
    <col min="7" max="7" width="3.7109375" style="422" customWidth="1"/>
    <col min="8" max="8" width="8.7109375" style="377" customWidth="1"/>
    <col min="9" max="9" width="18.5703125" style="377" customWidth="1"/>
    <col min="10" max="10" width="16.5703125" style="377" customWidth="1"/>
    <col min="11" max="11" width="2.42578125" style="377" customWidth="1"/>
    <col min="12" max="16384" width="8.85546875" style="377"/>
  </cols>
  <sheetData>
    <row r="1" spans="1:11">
      <c r="A1" s="621" t="s">
        <v>837</v>
      </c>
      <c r="B1" s="622" t="str">
        <f>'Unit Mix'!G6</f>
        <v>[Enter the PHA/Grantee name]</v>
      </c>
      <c r="C1" s="474"/>
      <c r="D1" s="594"/>
      <c r="E1" s="594"/>
      <c r="F1" s="474"/>
      <c r="G1" s="474"/>
      <c r="H1" s="623"/>
      <c r="I1" s="624"/>
      <c r="J1" s="1364" t="s">
        <v>880</v>
      </c>
      <c r="K1" s="433"/>
    </row>
    <row r="2" spans="1:11" s="422" customFormat="1" ht="13.5" thickBot="1">
      <c r="A2" s="405" t="s">
        <v>845</v>
      </c>
      <c r="B2" s="603" t="str">
        <f>'Unit Mix'!G7</f>
        <v>[enter the HOPE VI or Choice Neighborhoods grant name]</v>
      </c>
      <c r="C2" s="433"/>
      <c r="D2" s="421"/>
      <c r="E2" s="421"/>
      <c r="F2" s="433"/>
      <c r="G2" s="433"/>
      <c r="H2" s="403"/>
      <c r="I2" s="419"/>
      <c r="J2" s="1365"/>
      <c r="K2" s="433"/>
    </row>
    <row r="3" spans="1:11" ht="14.25" thickTop="1" thickBot="1">
      <c r="A3" s="405" t="s">
        <v>761</v>
      </c>
      <c r="B3" s="603" t="str">
        <f>'Unit Mix'!G8</f>
        <v xml:space="preserve">[Enter the name of the phase/project] </v>
      </c>
      <c r="C3" s="433"/>
      <c r="D3" s="421"/>
      <c r="E3" s="421"/>
      <c r="F3" s="433"/>
      <c r="G3" s="433"/>
      <c r="H3" s="403"/>
      <c r="I3" s="419"/>
      <c r="J3" s="966"/>
      <c r="K3" s="433"/>
    </row>
    <row r="4" spans="1:11" ht="14.25" thickTop="1" thickBot="1">
      <c r="A4" s="396"/>
      <c r="B4" s="433"/>
      <c r="C4" s="433"/>
      <c r="D4" s="433"/>
      <c r="E4" s="433"/>
      <c r="F4" s="381"/>
      <c r="G4" s="381"/>
      <c r="H4" s="381"/>
      <c r="I4" s="381"/>
      <c r="J4" s="393"/>
      <c r="K4" s="433"/>
    </row>
    <row r="5" spans="1:11">
      <c r="A5" s="604" t="s">
        <v>785</v>
      </c>
      <c r="B5" s="599"/>
      <c r="C5" s="599"/>
      <c r="D5" s="599"/>
      <c r="E5" s="599"/>
      <c r="F5" s="605"/>
      <c r="G5" s="605"/>
      <c r="H5" s="605"/>
      <c r="I5" s="606"/>
      <c r="J5" s="393"/>
      <c r="K5" s="433"/>
    </row>
    <row r="6" spans="1:11">
      <c r="A6" s="418" t="s">
        <v>760</v>
      </c>
      <c r="B6" s="595"/>
      <c r="C6" s="595"/>
      <c r="D6" s="595"/>
      <c r="E6" s="595"/>
      <c r="F6" s="380"/>
      <c r="G6" s="380"/>
      <c r="H6" s="380"/>
      <c r="I6" s="607"/>
      <c r="J6" s="393"/>
      <c r="K6" s="433"/>
    </row>
    <row r="7" spans="1:11">
      <c r="A7" s="612" t="s">
        <v>759</v>
      </c>
      <c r="B7" s="554"/>
      <c r="C7" s="554"/>
      <c r="D7" s="554"/>
      <c r="E7" s="554"/>
      <c r="F7" s="593">
        <f>'Exh F-2 Perm'!H108</f>
        <v>0</v>
      </c>
      <c r="G7" s="417"/>
      <c r="H7" s="417"/>
      <c r="I7" s="608"/>
      <c r="J7" s="393"/>
      <c r="K7" s="433"/>
    </row>
    <row r="8" spans="1:11">
      <c r="A8" s="613" t="s">
        <v>758</v>
      </c>
      <c r="B8" s="614"/>
      <c r="C8" s="614"/>
      <c r="D8" s="614"/>
      <c r="E8" s="614"/>
      <c r="F8" s="593">
        <f>'Exh F-2 Perm'!H80</f>
        <v>0</v>
      </c>
      <c r="G8" s="591"/>
      <c r="H8" s="379"/>
      <c r="I8" s="626"/>
      <c r="J8" s="393"/>
      <c r="K8" s="433"/>
    </row>
    <row r="9" spans="1:11">
      <c r="A9" s="613" t="s">
        <v>758</v>
      </c>
      <c r="B9" s="614"/>
      <c r="C9" s="614"/>
      <c r="D9" s="614"/>
      <c r="E9" s="614"/>
      <c r="F9" s="593">
        <f>'Exh F-2 Perm'!H81</f>
        <v>0</v>
      </c>
      <c r="G9" s="591"/>
      <c r="H9" s="379"/>
      <c r="I9" s="626"/>
      <c r="J9" s="393"/>
      <c r="K9" s="433"/>
    </row>
    <row r="10" spans="1:11">
      <c r="A10" s="615" t="s">
        <v>757</v>
      </c>
      <c r="B10" s="616"/>
      <c r="C10" s="616"/>
      <c r="D10" s="616"/>
      <c r="E10" s="616"/>
      <c r="F10" s="593">
        <f>'Exh F-2 Perm'!H74</f>
        <v>0</v>
      </c>
      <c r="G10" s="591"/>
      <c r="H10" s="379"/>
      <c r="I10" s="609"/>
      <c r="J10" s="393"/>
      <c r="K10" s="433"/>
    </row>
    <row r="11" spans="1:11">
      <c r="A11" s="615" t="s">
        <v>784</v>
      </c>
      <c r="B11" s="616"/>
      <c r="C11" s="616"/>
      <c r="D11" s="616"/>
      <c r="E11" s="616"/>
      <c r="F11" s="592"/>
      <c r="G11" s="617"/>
      <c r="H11" s="618"/>
      <c r="I11" s="609"/>
      <c r="J11" s="393"/>
      <c r="K11" s="433"/>
    </row>
    <row r="12" spans="1:11">
      <c r="A12" s="615" t="s">
        <v>847</v>
      </c>
      <c r="B12" s="616"/>
      <c r="C12" s="616"/>
      <c r="D12" s="616"/>
      <c r="E12" s="616"/>
      <c r="F12" s="593">
        <f>'Exh F-2 Perm'!H84</f>
        <v>0</v>
      </c>
      <c r="G12" s="619"/>
      <c r="H12" s="416"/>
      <c r="I12" s="626"/>
      <c r="J12" s="393"/>
      <c r="K12" s="433"/>
    </row>
    <row r="13" spans="1:11">
      <c r="A13" s="615" t="s">
        <v>848</v>
      </c>
      <c r="B13" s="616"/>
      <c r="C13" s="616"/>
      <c r="D13" s="616"/>
      <c r="E13" s="616"/>
      <c r="F13" s="593">
        <f>'Exh F-2 Perm'!H85</f>
        <v>0</v>
      </c>
      <c r="G13" s="619"/>
      <c r="H13" s="416"/>
      <c r="I13" s="626"/>
      <c r="J13" s="393"/>
      <c r="K13" s="433"/>
    </row>
    <row r="14" spans="1:11">
      <c r="A14" s="615" t="s">
        <v>783</v>
      </c>
      <c r="B14" s="616"/>
      <c r="C14" s="616"/>
      <c r="D14" s="616"/>
      <c r="E14" s="616"/>
      <c r="F14" s="593">
        <f>'Exh F-2 Perm'!H86</f>
        <v>0</v>
      </c>
      <c r="G14" s="619"/>
      <c r="H14" s="416"/>
      <c r="I14" s="626"/>
      <c r="J14" s="393"/>
      <c r="K14" s="433"/>
    </row>
    <row r="15" spans="1:11">
      <c r="A15" s="615" t="s">
        <v>849</v>
      </c>
      <c r="B15" s="616"/>
      <c r="C15" s="616"/>
      <c r="D15" s="616"/>
      <c r="E15" s="616"/>
      <c r="F15" s="593">
        <f>'Exh F-2 Perm'!H87</f>
        <v>0</v>
      </c>
      <c r="G15" s="619"/>
      <c r="H15" s="416"/>
      <c r="I15" s="626"/>
      <c r="J15" s="393"/>
      <c r="K15" s="433"/>
    </row>
    <row r="16" spans="1:11" s="422" customFormat="1">
      <c r="A16" s="615" t="s">
        <v>850</v>
      </c>
      <c r="B16" s="616"/>
      <c r="C16" s="616"/>
      <c r="D16" s="616"/>
      <c r="E16" s="616"/>
      <c r="F16" s="593">
        <f>'Exh F-2 Perm'!H89</f>
        <v>0</v>
      </c>
      <c r="G16" s="619"/>
      <c r="H16" s="416"/>
      <c r="I16" s="626"/>
      <c r="J16" s="393"/>
      <c r="K16" s="433"/>
    </row>
    <row r="17" spans="1:11">
      <c r="A17" s="615" t="s">
        <v>782</v>
      </c>
      <c r="B17" s="616"/>
      <c r="C17" s="616"/>
      <c r="D17" s="616"/>
      <c r="E17" s="616"/>
      <c r="F17" s="592"/>
      <c r="G17" s="617"/>
      <c r="H17" s="416"/>
      <c r="I17" s="436"/>
      <c r="J17" s="393"/>
      <c r="K17" s="433"/>
    </row>
    <row r="18" spans="1:11">
      <c r="A18" s="615" t="s">
        <v>851</v>
      </c>
      <c r="B18" s="616"/>
      <c r="C18" s="616"/>
      <c r="D18" s="616"/>
      <c r="E18" s="616"/>
      <c r="F18" s="593">
        <f>'Exh F-2 Perm'!H95</f>
        <v>0</v>
      </c>
      <c r="G18" s="591"/>
      <c r="H18" s="379"/>
      <c r="I18" s="436"/>
      <c r="J18" s="393"/>
      <c r="K18" s="433"/>
    </row>
    <row r="19" spans="1:11" s="422" customFormat="1">
      <c r="A19" s="615" t="s">
        <v>852</v>
      </c>
      <c r="B19" s="616"/>
      <c r="C19" s="616"/>
      <c r="D19" s="616"/>
      <c r="E19" s="616"/>
      <c r="F19" s="593">
        <f>'Exh F-2 Perm'!H96</f>
        <v>0</v>
      </c>
      <c r="G19" s="591"/>
      <c r="H19" s="379"/>
      <c r="I19" s="436"/>
      <c r="J19" s="393"/>
      <c r="K19" s="433"/>
    </row>
    <row r="20" spans="1:11">
      <c r="A20" s="615" t="s">
        <v>853</v>
      </c>
      <c r="B20" s="616"/>
      <c r="C20" s="616"/>
      <c r="D20" s="616"/>
      <c r="E20" s="616"/>
      <c r="F20" s="593">
        <f>'Exh F-2 Perm'!H97</f>
        <v>0</v>
      </c>
      <c r="G20" s="591"/>
      <c r="H20" s="379"/>
      <c r="I20" s="626"/>
      <c r="J20" s="393"/>
      <c r="K20" s="433"/>
    </row>
    <row r="21" spans="1:11">
      <c r="A21" s="615" t="s">
        <v>854</v>
      </c>
      <c r="B21" s="616"/>
      <c r="C21" s="616"/>
      <c r="D21" s="616"/>
      <c r="E21" s="616"/>
      <c r="F21" s="593">
        <f>'Exh F-2 Perm'!H98</f>
        <v>0</v>
      </c>
      <c r="G21" s="417"/>
      <c r="H21" s="379"/>
      <c r="I21" s="626"/>
      <c r="J21" s="393"/>
      <c r="K21" s="433"/>
    </row>
    <row r="22" spans="1:11" ht="13.5" thickBot="1">
      <c r="A22" s="615" t="s">
        <v>855</v>
      </c>
      <c r="B22" s="616"/>
      <c r="C22" s="616"/>
      <c r="D22" s="616"/>
      <c r="E22" s="616"/>
      <c r="F22" s="593">
        <f>'Exh F-2 Perm'!H99</f>
        <v>0</v>
      </c>
      <c r="G22" s="417"/>
      <c r="H22" s="379"/>
      <c r="I22" s="626"/>
      <c r="J22" s="393"/>
      <c r="K22" s="433"/>
    </row>
    <row r="23" spans="1:11" ht="13.9" customHeight="1" thickBot="1">
      <c r="A23" s="615" t="s">
        <v>856</v>
      </c>
      <c r="B23" s="616"/>
      <c r="C23" s="616"/>
      <c r="D23" s="616"/>
      <c r="E23" s="616"/>
      <c r="F23" s="593">
        <f>'Exh F-2 Perm'!H100</f>
        <v>0</v>
      </c>
      <c r="G23" s="1037" t="str">
        <f>IF('Developer Fee'!G24="","",'Developer Fee'!G24)</f>
        <v/>
      </c>
      <c r="H23" s="1362" t="s">
        <v>879</v>
      </c>
      <c r="I23" s="1363"/>
      <c r="J23" s="393"/>
      <c r="K23" s="433"/>
    </row>
    <row r="24" spans="1:11" ht="13.15" customHeight="1">
      <c r="A24" s="615" t="s">
        <v>857</v>
      </c>
      <c r="B24" s="616"/>
      <c r="C24" s="616"/>
      <c r="D24" s="616"/>
      <c r="E24" s="616"/>
      <c r="F24" s="593">
        <f>'Exh F-2 Perm'!H101</f>
        <v>0</v>
      </c>
      <c r="G24" s="29"/>
      <c r="H24" s="1362"/>
      <c r="I24" s="1363"/>
      <c r="J24" s="393"/>
      <c r="K24" s="433"/>
    </row>
    <row r="25" spans="1:11" s="422" customFormat="1">
      <c r="A25" s="615" t="s">
        <v>858</v>
      </c>
      <c r="B25" s="616"/>
      <c r="C25" s="616"/>
      <c r="D25" s="616"/>
      <c r="E25" s="616"/>
      <c r="F25" s="593">
        <f>'Exh F-2 Perm'!H102</f>
        <v>0</v>
      </c>
      <c r="G25" s="29"/>
      <c r="H25" s="1362"/>
      <c r="I25" s="1363"/>
      <c r="J25" s="393"/>
      <c r="K25" s="433"/>
    </row>
    <row r="26" spans="1:11" s="422" customFormat="1" ht="13.5" thickBot="1">
      <c r="A26" s="615" t="s">
        <v>859</v>
      </c>
      <c r="B26" s="616"/>
      <c r="C26" s="616"/>
      <c r="D26" s="616"/>
      <c r="E26" s="616"/>
      <c r="F26" s="593">
        <f>'Exh F-2 Perm'!H103</f>
        <v>0</v>
      </c>
      <c r="G26" s="29"/>
      <c r="H26" s="1362"/>
      <c r="I26" s="1363"/>
      <c r="J26" s="393"/>
      <c r="K26" s="433"/>
    </row>
    <row r="27" spans="1:11" s="422" customFormat="1" ht="13.5" thickBot="1">
      <c r="A27" s="615" t="s">
        <v>860</v>
      </c>
      <c r="B27" s="616"/>
      <c r="C27" s="616"/>
      <c r="D27" s="616"/>
      <c r="E27" s="616"/>
      <c r="F27" s="593">
        <f>'Exh F-2 Perm'!H104</f>
        <v>0</v>
      </c>
      <c r="G27" s="1038" t="str">
        <f>IF('Developer Fee'!G25="","",'Developer Fee'!G25)</f>
        <v/>
      </c>
      <c r="H27" s="1362"/>
      <c r="I27" s="1363"/>
      <c r="J27" s="393"/>
      <c r="K27" s="433"/>
    </row>
    <row r="28" spans="1:11">
      <c r="A28" s="615" t="s">
        <v>861</v>
      </c>
      <c r="B28" s="616"/>
      <c r="C28" s="616"/>
      <c r="D28" s="616"/>
      <c r="E28" s="616"/>
      <c r="F28" s="593">
        <f>'Exh F-2 Perm'!H105</f>
        <v>0</v>
      </c>
      <c r="G28" s="417"/>
      <c r="H28" s="602"/>
      <c r="I28" s="610"/>
      <c r="J28" s="393"/>
      <c r="K28" s="433"/>
    </row>
    <row r="29" spans="1:11">
      <c r="A29" s="415" t="s">
        <v>756</v>
      </c>
      <c r="B29" s="596"/>
      <c r="C29" s="596"/>
      <c r="D29" s="596"/>
      <c r="E29" s="596"/>
      <c r="F29" s="593">
        <f>F7-SUM(F8:F28)</f>
        <v>0</v>
      </c>
      <c r="G29" s="417"/>
      <c r="H29" s="412"/>
      <c r="I29" s="611"/>
      <c r="J29" s="393"/>
      <c r="K29" s="433"/>
    </row>
    <row r="30" spans="1:11" ht="15.75">
      <c r="A30" s="414" t="s">
        <v>755</v>
      </c>
      <c r="B30" s="597"/>
      <c r="C30" s="597"/>
      <c r="D30" s="597"/>
      <c r="E30" s="597"/>
      <c r="F30" s="413" t="e">
        <f>F8/F29</f>
        <v>#DIV/0!</v>
      </c>
      <c r="G30" s="617"/>
      <c r="H30" s="412"/>
      <c r="I30" s="611"/>
      <c r="J30" s="393"/>
      <c r="K30" s="433"/>
    </row>
    <row r="31" spans="1:11" ht="13.5" thickBot="1">
      <c r="A31" s="411"/>
      <c r="B31" s="378"/>
      <c r="C31" s="378"/>
      <c r="D31" s="378"/>
      <c r="E31" s="378"/>
      <c r="F31" s="412"/>
      <c r="G31" s="412"/>
      <c r="H31" s="409"/>
      <c r="I31" s="402"/>
      <c r="J31" s="393"/>
      <c r="K31" s="433"/>
    </row>
    <row r="32" spans="1:11" ht="13.5" thickBot="1">
      <c r="A32" s="411" t="s">
        <v>844</v>
      </c>
      <c r="B32" s="601">
        <v>0.09</v>
      </c>
      <c r="C32" s="967"/>
      <c r="D32" s="601">
        <v>0.12</v>
      </c>
      <c r="E32" s="967" t="s">
        <v>229</v>
      </c>
      <c r="F32" s="410">
        <f>IF(C32&lt;&gt;"",F29*0.09,IF(E32&lt;&gt;"",F29*0.12,"Check [X] 9% or 12%"))</f>
        <v>0</v>
      </c>
      <c r="G32" s="410"/>
      <c r="H32" s="409"/>
      <c r="I32" s="402"/>
      <c r="J32" s="393"/>
      <c r="K32" s="433"/>
    </row>
    <row r="33" spans="1:11">
      <c r="A33" s="411"/>
      <c r="B33" s="378"/>
      <c r="C33" s="378"/>
      <c r="D33" s="378"/>
      <c r="E33" s="378"/>
      <c r="F33" s="410"/>
      <c r="G33" s="410"/>
      <c r="H33" s="409"/>
      <c r="I33" s="402"/>
      <c r="J33" s="393"/>
      <c r="K33" s="433"/>
    </row>
    <row r="34" spans="1:11" ht="13.5" thickBot="1">
      <c r="A34" s="408" t="s">
        <v>754</v>
      </c>
      <c r="B34" s="598"/>
      <c r="C34" s="598"/>
      <c r="D34" s="598"/>
      <c r="E34" s="598"/>
      <c r="F34" s="407">
        <f>F32-F8</f>
        <v>0</v>
      </c>
      <c r="G34" s="1366" t="str">
        <f>IF(F34&lt;0,"Exceeds Limit","Within Limit")</f>
        <v>Within Limit</v>
      </c>
      <c r="H34" s="1366"/>
      <c r="I34" s="435"/>
      <c r="J34" s="393"/>
      <c r="K34" s="433"/>
    </row>
    <row r="35" spans="1:11" ht="13.5" thickBot="1">
      <c r="A35" s="396"/>
      <c r="B35" s="433"/>
      <c r="C35" s="433"/>
      <c r="D35" s="433"/>
      <c r="E35" s="433"/>
      <c r="F35" s="433"/>
      <c r="G35" s="433"/>
      <c r="H35" s="433"/>
      <c r="I35" s="433"/>
      <c r="J35" s="393"/>
    </row>
    <row r="36" spans="1:11">
      <c r="A36" s="604" t="s">
        <v>781</v>
      </c>
      <c r="B36" s="599"/>
      <c r="C36" s="599"/>
      <c r="D36" s="599"/>
      <c r="E36" s="599"/>
      <c r="F36" s="474"/>
      <c r="G36" s="474"/>
      <c r="H36" s="449"/>
      <c r="I36" s="975" t="s">
        <v>780</v>
      </c>
      <c r="J36" s="976"/>
    </row>
    <row r="37" spans="1:11">
      <c r="A37" s="405"/>
      <c r="B37" s="421"/>
      <c r="C37" s="421"/>
      <c r="D37" s="421"/>
      <c r="E37" s="421"/>
      <c r="F37" s="433"/>
      <c r="G37" s="433"/>
      <c r="H37" s="393"/>
      <c r="I37" s="970"/>
      <c r="J37" s="971"/>
    </row>
    <row r="38" spans="1:11">
      <c r="A38" s="405" t="s">
        <v>772</v>
      </c>
      <c r="B38" s="421"/>
      <c r="C38" s="421"/>
      <c r="D38" s="421"/>
      <c r="E38" s="421"/>
      <c r="F38" s="433"/>
      <c r="G38" s="433"/>
      <c r="H38" s="393"/>
      <c r="I38" s="970" t="s">
        <v>778</v>
      </c>
      <c r="J38" s="971">
        <f>(F7)</f>
        <v>0</v>
      </c>
    </row>
    <row r="39" spans="1:11">
      <c r="A39" s="406" t="s">
        <v>771</v>
      </c>
      <c r="B39" s="470"/>
      <c r="C39" s="470"/>
      <c r="D39" s="470"/>
      <c r="E39" s="470"/>
      <c r="F39" s="432">
        <f>'Exh F-2 Perm'!L43</f>
        <v>0</v>
      </c>
      <c r="G39" s="404"/>
      <c r="H39" s="393"/>
      <c r="I39" s="970" t="s">
        <v>777</v>
      </c>
      <c r="J39" s="971">
        <f>F18</f>
        <v>0</v>
      </c>
    </row>
    <row r="40" spans="1:11">
      <c r="A40" s="406" t="s">
        <v>846</v>
      </c>
      <c r="B40" s="470"/>
      <c r="C40" s="470"/>
      <c r="D40" s="470"/>
      <c r="E40" s="470"/>
      <c r="F40" s="432">
        <f>'Exh F-2 Perm'!L51</f>
        <v>0</v>
      </c>
      <c r="G40" s="404"/>
      <c r="H40" s="393"/>
      <c r="I40" s="970" t="s">
        <v>776</v>
      </c>
      <c r="J40" s="971">
        <f>F21</f>
        <v>0</v>
      </c>
    </row>
    <row r="41" spans="1:11">
      <c r="A41" s="406"/>
      <c r="B41" s="470"/>
      <c r="C41" s="470"/>
      <c r="D41" s="470"/>
      <c r="E41" s="470"/>
      <c r="F41" s="445"/>
      <c r="G41" s="404"/>
      <c r="H41" s="401"/>
      <c r="I41" s="970" t="s">
        <v>775</v>
      </c>
      <c r="J41" s="971">
        <f>SUM(J38:J40)</f>
        <v>0</v>
      </c>
    </row>
    <row r="42" spans="1:11">
      <c r="A42" s="406" t="s">
        <v>770</v>
      </c>
      <c r="B42" s="470"/>
      <c r="C42" s="470"/>
      <c r="D42" s="470"/>
      <c r="E42" s="470"/>
      <c r="F42" s="445">
        <f>'Exh F-2 Perm'!L47</f>
        <v>0</v>
      </c>
      <c r="G42" s="404"/>
      <c r="H42" s="393"/>
      <c r="I42" s="969"/>
      <c r="J42" s="968"/>
    </row>
    <row r="43" spans="1:11">
      <c r="A43" s="405" t="s">
        <v>769</v>
      </c>
      <c r="B43" s="421"/>
      <c r="C43" s="421"/>
      <c r="D43" s="421"/>
      <c r="E43" s="421"/>
      <c r="F43" s="445">
        <f>SUM(F39:F42)</f>
        <v>0</v>
      </c>
      <c r="G43" s="404"/>
      <c r="H43" s="393"/>
      <c r="I43" s="970"/>
      <c r="J43" s="971"/>
    </row>
    <row r="44" spans="1:11" ht="15.75">
      <c r="A44" s="396"/>
      <c r="B44" s="433"/>
      <c r="C44" s="433"/>
      <c r="D44" s="433"/>
      <c r="E44" s="433"/>
      <c r="F44" s="403"/>
      <c r="G44" s="403"/>
      <c r="H44" s="402"/>
      <c r="I44" s="972" t="s">
        <v>774</v>
      </c>
      <c r="J44" s="1039">
        <f>'Exh F-2 Perm'!H97</f>
        <v>0</v>
      </c>
    </row>
    <row r="45" spans="1:11">
      <c r="A45" s="396"/>
      <c r="B45" s="433"/>
      <c r="C45" s="433"/>
      <c r="D45" s="433"/>
      <c r="E45" s="433"/>
      <c r="F45" s="403" t="s">
        <v>768</v>
      </c>
      <c r="G45" s="403"/>
      <c r="H45" s="402" t="s">
        <v>767</v>
      </c>
      <c r="I45" s="970" t="s">
        <v>779</v>
      </c>
      <c r="J45" s="971">
        <f>0.03*J41</f>
        <v>0</v>
      </c>
    </row>
    <row r="46" spans="1:11">
      <c r="A46" s="396" t="s">
        <v>766</v>
      </c>
      <c r="B46" s="433"/>
      <c r="C46" s="433"/>
      <c r="D46" s="433"/>
      <c r="E46" s="433"/>
      <c r="F46" s="386"/>
      <c r="G46" s="386"/>
      <c r="H46" s="395"/>
      <c r="I46" s="970" t="s">
        <v>773</v>
      </c>
      <c r="J46" s="971">
        <f>-J45-J44</f>
        <v>0</v>
      </c>
    </row>
    <row r="47" spans="1:11" ht="15.75">
      <c r="A47" s="399" t="s">
        <v>763</v>
      </c>
      <c r="B47" s="600"/>
      <c r="C47" s="600"/>
      <c r="D47" s="600"/>
      <c r="E47" s="600"/>
      <c r="F47" s="398">
        <f>'Exh F-2 Perm'!H42</f>
        <v>0</v>
      </c>
      <c r="G47" s="398"/>
      <c r="H47" s="397" t="e">
        <f>F47/F43</f>
        <v>#DIV/0!</v>
      </c>
      <c r="I47" s="970"/>
      <c r="J47" s="974" t="str">
        <f>IF(J46&gt;0,"Exceeds Limit","Within Limit")</f>
        <v>Within Limit</v>
      </c>
      <c r="K47" s="620"/>
    </row>
    <row r="48" spans="1:11">
      <c r="A48" s="396" t="s">
        <v>762</v>
      </c>
      <c r="B48" s="433"/>
      <c r="C48" s="433"/>
      <c r="D48" s="433"/>
      <c r="E48" s="433"/>
      <c r="F48" s="445">
        <f>H48*F43</f>
        <v>0</v>
      </c>
      <c r="G48" s="386"/>
      <c r="H48" s="395">
        <v>0.02</v>
      </c>
      <c r="I48" s="1367" t="s">
        <v>863</v>
      </c>
      <c r="J48" s="1369" t="e">
        <f>J44/J41</f>
        <v>#DIV/0!</v>
      </c>
    </row>
    <row r="49" spans="1:10" ht="13.5" thickBot="1">
      <c r="A49" s="394" t="s">
        <v>754</v>
      </c>
      <c r="B49" s="385"/>
      <c r="C49" s="385"/>
      <c r="D49" s="385"/>
      <c r="E49" s="385"/>
      <c r="F49" s="445">
        <f>-H49-F48</f>
        <v>0</v>
      </c>
      <c r="G49" s="602" t="str">
        <f>IF(F49&gt;0,"Exceeds Limit","Within Limit")</f>
        <v>Within Limit</v>
      </c>
      <c r="H49" s="395"/>
      <c r="I49" s="1368"/>
      <c r="J49" s="1370"/>
    </row>
    <row r="50" spans="1:10">
      <c r="A50" s="394"/>
      <c r="B50" s="385"/>
      <c r="C50" s="385"/>
      <c r="D50" s="385"/>
      <c r="E50" s="385"/>
      <c r="F50" s="386"/>
      <c r="G50" s="386"/>
      <c r="H50" s="395"/>
      <c r="I50" s="433"/>
      <c r="J50" s="393"/>
    </row>
    <row r="51" spans="1:10">
      <c r="A51" s="396" t="s">
        <v>765</v>
      </c>
      <c r="B51" s="433"/>
      <c r="C51" s="433"/>
      <c r="D51" s="433"/>
      <c r="E51" s="433"/>
      <c r="F51" s="386"/>
      <c r="G51" s="386"/>
      <c r="H51" s="395"/>
      <c r="I51" s="433"/>
      <c r="J51" s="393"/>
    </row>
    <row r="52" spans="1:10" ht="15.75">
      <c r="A52" s="399" t="s">
        <v>763</v>
      </c>
      <c r="B52" s="600"/>
      <c r="C52" s="600"/>
      <c r="D52" s="600"/>
      <c r="E52" s="600"/>
      <c r="F52" s="398">
        <f>'Exh F-2 Perm'!H43</f>
        <v>0</v>
      </c>
      <c r="G52" s="398"/>
      <c r="H52" s="397" t="e">
        <f>F52/F43</f>
        <v>#DIV/0!</v>
      </c>
      <c r="I52" s="433"/>
      <c r="J52" s="393"/>
    </row>
    <row r="53" spans="1:10">
      <c r="A53" s="396" t="s">
        <v>762</v>
      </c>
      <c r="B53" s="433"/>
      <c r="C53" s="433"/>
      <c r="D53" s="433"/>
      <c r="E53" s="433"/>
      <c r="F53" s="445">
        <f>H53*F43</f>
        <v>0</v>
      </c>
      <c r="G53" s="386"/>
      <c r="H53" s="395">
        <v>0.06</v>
      </c>
      <c r="I53" s="433"/>
      <c r="J53" s="393"/>
    </row>
    <row r="54" spans="1:10">
      <c r="A54" s="394" t="s">
        <v>754</v>
      </c>
      <c r="B54" s="385"/>
      <c r="C54" s="385"/>
      <c r="D54" s="385"/>
      <c r="E54" s="385"/>
      <c r="F54" s="445">
        <f>-F53-F52</f>
        <v>0</v>
      </c>
      <c r="G54" s="602" t="str">
        <f>IF(F54&gt;0,"Exceeds Limit","Within Limit")</f>
        <v>Within Limit</v>
      </c>
      <c r="H54" s="395"/>
      <c r="I54" s="433"/>
      <c r="J54" s="393"/>
    </row>
    <row r="55" spans="1:10">
      <c r="A55" s="400"/>
      <c r="B55" s="387"/>
      <c r="C55" s="387"/>
      <c r="D55" s="387"/>
      <c r="E55" s="387"/>
      <c r="F55" s="386"/>
      <c r="G55" s="386"/>
      <c r="H55" s="395"/>
      <c r="I55" s="433"/>
      <c r="J55" s="393"/>
    </row>
    <row r="56" spans="1:10">
      <c r="A56" s="396" t="s">
        <v>764</v>
      </c>
      <c r="B56" s="433"/>
      <c r="C56" s="433"/>
      <c r="D56" s="433"/>
      <c r="E56" s="433"/>
      <c r="F56" s="386"/>
      <c r="G56" s="386"/>
      <c r="H56" s="395"/>
      <c r="I56" s="433"/>
      <c r="J56" s="393"/>
    </row>
    <row r="57" spans="1:10" ht="15.75">
      <c r="A57" s="399" t="s">
        <v>763</v>
      </c>
      <c r="B57" s="600"/>
      <c r="C57" s="600"/>
      <c r="D57" s="600"/>
      <c r="E57" s="600"/>
      <c r="F57" s="398">
        <f>'Exh F-2 Perm'!H41</f>
        <v>0</v>
      </c>
      <c r="G57" s="398"/>
      <c r="H57" s="397" t="e">
        <f>F57/F43</f>
        <v>#DIV/0!</v>
      </c>
      <c r="I57" s="470" t="s">
        <v>864</v>
      </c>
      <c r="J57" s="393"/>
    </row>
    <row r="58" spans="1:10">
      <c r="A58" s="396" t="s">
        <v>762</v>
      </c>
      <c r="B58" s="433"/>
      <c r="C58" s="433"/>
      <c r="D58" s="433"/>
      <c r="E58" s="433"/>
      <c r="F58" s="445">
        <f>H58*F43</f>
        <v>0</v>
      </c>
      <c r="G58" s="386"/>
      <c r="H58" s="395">
        <v>0.06</v>
      </c>
      <c r="I58" s="433"/>
      <c r="J58" s="393"/>
    </row>
    <row r="59" spans="1:10">
      <c r="A59" s="394" t="s">
        <v>754</v>
      </c>
      <c r="B59" s="385"/>
      <c r="C59" s="385"/>
      <c r="D59" s="385"/>
      <c r="E59" s="385"/>
      <c r="F59" s="445">
        <f>-F58-F57</f>
        <v>0</v>
      </c>
      <c r="G59" s="602" t="str">
        <f>IF(F59&gt;0,"Exceeds Limit","Within Limit")</f>
        <v>Within Limit</v>
      </c>
      <c r="H59" s="393"/>
      <c r="I59" s="433"/>
      <c r="J59" s="393"/>
    </row>
    <row r="60" spans="1:10" ht="13.5" thickBot="1">
      <c r="A60" s="392"/>
      <c r="B60" s="391"/>
      <c r="C60" s="391"/>
      <c r="D60" s="391"/>
      <c r="E60" s="391"/>
      <c r="F60" s="391"/>
      <c r="G60" s="391"/>
      <c r="H60" s="390"/>
      <c r="I60" s="391"/>
      <c r="J60" s="390"/>
    </row>
    <row r="61" spans="1:10">
      <c r="F61" s="649" t="s">
        <v>954</v>
      </c>
      <c r="J61" s="539" t="s">
        <v>964</v>
      </c>
    </row>
  </sheetData>
  <sheetProtection password="CE28" sheet="1" objects="1" scenarios="1"/>
  <mergeCells count="5">
    <mergeCell ref="H23:I27"/>
    <mergeCell ref="J1:J2"/>
    <mergeCell ref="G34:H34"/>
    <mergeCell ref="I48:I49"/>
    <mergeCell ref="J48:J49"/>
  </mergeCells>
  <conditionalFormatting sqref="G59 J47 G34:H34">
    <cfRule type="containsText" dxfId="1" priority="4" operator="containsText" text="Exceeds Limit">
      <formula>NOT(ISERROR(SEARCH("Exceeds Limit",G34)))</formula>
    </cfRule>
  </conditionalFormatting>
  <conditionalFormatting sqref="F32">
    <cfRule type="containsText" dxfId="0" priority="1" operator="containsText" text="Check [X] 9% or 12%">
      <formula>NOT(ISERROR(SEARCH("Check [X] 9% or 12%",F32)))</formula>
    </cfRule>
  </conditionalFormatting>
  <pageMargins left="0.53" right="0.33" top="0.63" bottom="0.65" header="0.5" footer="0.5"/>
  <pageSetup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zoomScaleNormal="100" workbookViewId="0">
      <pane ySplit="3" topLeftCell="A17" activePane="bottomLeft" state="frozen"/>
      <selection pane="bottomLeft" activeCell="G30" sqref="G30"/>
    </sheetView>
  </sheetViews>
  <sheetFormatPr defaultColWidth="8.85546875" defaultRowHeight="12.75"/>
  <cols>
    <col min="1" max="2" width="3.28515625" style="649" customWidth="1"/>
    <col min="3" max="11" width="10.140625" style="649" customWidth="1"/>
    <col min="12" max="12" width="2.7109375" style="649" customWidth="1"/>
    <col min="13" max="16384" width="8.85546875" style="649"/>
  </cols>
  <sheetData>
    <row r="1" spans="1:12" ht="13.5" thickBot="1">
      <c r="A1" s="503"/>
      <c r="B1" s="503"/>
      <c r="C1" s="503"/>
      <c r="D1" s="503"/>
      <c r="E1" s="503"/>
      <c r="F1" s="503"/>
      <c r="G1" s="503"/>
      <c r="H1" s="503"/>
      <c r="I1" s="503"/>
      <c r="J1" s="503"/>
      <c r="K1" s="503"/>
      <c r="L1" s="503"/>
    </row>
    <row r="2" spans="1:12">
      <c r="A2" s="503"/>
      <c r="B2" s="631"/>
      <c r="C2" s="588"/>
      <c r="D2" s="588"/>
      <c r="E2" s="588"/>
      <c r="F2" s="588"/>
      <c r="G2" s="588"/>
      <c r="H2" s="588"/>
      <c r="I2" s="588"/>
      <c r="J2" s="588"/>
      <c r="K2" s="634"/>
      <c r="L2" s="503"/>
    </row>
    <row r="3" spans="1:12" ht="30.6" customHeight="1">
      <c r="A3" s="503"/>
      <c r="B3" s="509"/>
      <c r="C3" s="647"/>
      <c r="D3" s="647"/>
      <c r="E3" s="647"/>
      <c r="F3" s="647"/>
      <c r="G3" s="671" t="s">
        <v>948</v>
      </c>
      <c r="H3" s="647"/>
      <c r="I3" s="647"/>
      <c r="J3" s="647"/>
      <c r="K3" s="520"/>
      <c r="L3" s="503"/>
    </row>
    <row r="4" spans="1:12">
      <c r="A4" s="503"/>
      <c r="B4" s="509"/>
      <c r="C4" s="647"/>
      <c r="D4" s="647"/>
      <c r="E4" s="672" t="s">
        <v>794</v>
      </c>
      <c r="F4" s="673" t="str">
        <f>'Unit Mix'!G6</f>
        <v>[Enter the PHA/Grantee name]</v>
      </c>
      <c r="G4" s="647"/>
      <c r="H4" s="647"/>
      <c r="I4" s="647"/>
      <c r="J4" s="647"/>
      <c r="K4" s="520"/>
      <c r="L4" s="503"/>
    </row>
    <row r="5" spans="1:12">
      <c r="A5" s="503"/>
      <c r="B5" s="509"/>
      <c r="C5" s="647"/>
      <c r="D5" s="647"/>
      <c r="E5" s="672" t="s">
        <v>791</v>
      </c>
      <c r="F5" s="673" t="str">
        <f>'Unit Mix'!G7</f>
        <v>[enter the HOPE VI or Choice Neighborhoods grant name]</v>
      </c>
      <c r="G5" s="647"/>
      <c r="H5" s="647"/>
      <c r="I5" s="647"/>
      <c r="J5" s="647"/>
      <c r="K5" s="520"/>
      <c r="L5" s="503"/>
    </row>
    <row r="6" spans="1:12">
      <c r="A6" s="503"/>
      <c r="B6" s="509"/>
      <c r="C6" s="647"/>
      <c r="D6" s="647"/>
      <c r="E6" s="672" t="s">
        <v>789</v>
      </c>
      <c r="F6" s="673" t="str">
        <f>'Unit Mix'!G8</f>
        <v xml:space="preserve">[Enter the name of the phase/project] </v>
      </c>
      <c r="G6" s="647"/>
      <c r="H6" s="647"/>
      <c r="I6" s="647"/>
      <c r="J6" s="647"/>
      <c r="K6" s="520"/>
      <c r="L6" s="503"/>
    </row>
    <row r="7" spans="1:12">
      <c r="A7" s="503"/>
      <c r="B7" s="509"/>
      <c r="C7" s="647"/>
      <c r="D7" s="647"/>
      <c r="E7" s="672" t="s">
        <v>790</v>
      </c>
      <c r="F7" s="673" t="str">
        <f>'Unit Mix'!G9</f>
        <v>[enter the new AMP-format development number]</v>
      </c>
      <c r="G7" s="647"/>
      <c r="H7" s="647"/>
      <c r="I7" s="647"/>
      <c r="J7" s="647"/>
      <c r="K7" s="520"/>
      <c r="L7" s="503"/>
    </row>
    <row r="8" spans="1:12">
      <c r="A8" s="503"/>
      <c r="B8" s="509"/>
      <c r="C8" s="647"/>
      <c r="D8" s="647"/>
      <c r="E8" s="647"/>
      <c r="F8" s="647"/>
      <c r="G8" s="647"/>
      <c r="H8" s="647"/>
      <c r="I8" s="647"/>
      <c r="J8" s="647"/>
      <c r="K8" s="520"/>
      <c r="L8" s="503"/>
    </row>
    <row r="9" spans="1:12" ht="14.25">
      <c r="A9" s="503"/>
      <c r="B9" s="509"/>
      <c r="C9" s="674" t="s">
        <v>920</v>
      </c>
      <c r="D9" s="674"/>
      <c r="E9" s="674"/>
      <c r="F9" s="674"/>
      <c r="G9" s="674"/>
      <c r="H9" s="674"/>
      <c r="I9" s="647"/>
      <c r="J9" s="647"/>
      <c r="K9" s="520"/>
      <c r="L9" s="503"/>
    </row>
    <row r="10" spans="1:12" ht="14.25">
      <c r="A10" s="503"/>
      <c r="B10" s="509"/>
      <c r="C10" s="674" t="s">
        <v>921</v>
      </c>
      <c r="D10" s="674"/>
      <c r="E10" s="674"/>
      <c r="F10" s="674"/>
      <c r="G10" s="674"/>
      <c r="H10" s="674"/>
      <c r="I10" s="647"/>
      <c r="J10" s="647"/>
      <c r="K10" s="520"/>
      <c r="L10" s="503"/>
    </row>
    <row r="11" spans="1:12" ht="14.25">
      <c r="A11" s="503"/>
      <c r="B11" s="509"/>
      <c r="C11" s="674" t="s">
        <v>922</v>
      </c>
      <c r="D11" s="674"/>
      <c r="E11" s="674"/>
      <c r="F11" s="674"/>
      <c r="G11" s="674"/>
      <c r="H11" s="674"/>
      <c r="I11" s="647"/>
      <c r="J11" s="647"/>
      <c r="K11" s="520"/>
      <c r="L11" s="503"/>
    </row>
    <row r="12" spans="1:12" ht="14.25">
      <c r="A12" s="503"/>
      <c r="B12" s="509"/>
      <c r="C12" s="674" t="s">
        <v>923</v>
      </c>
      <c r="D12" s="674"/>
      <c r="E12" s="674"/>
      <c r="F12" s="674"/>
      <c r="G12" s="674"/>
      <c r="H12" s="674"/>
      <c r="I12" s="647"/>
      <c r="J12" s="647"/>
      <c r="K12" s="520"/>
      <c r="L12" s="503"/>
    </row>
    <row r="13" spans="1:12" ht="14.25">
      <c r="A13" s="503"/>
      <c r="B13" s="509"/>
      <c r="C13" s="674" t="s">
        <v>924</v>
      </c>
      <c r="D13" s="674"/>
      <c r="E13" s="674"/>
      <c r="F13" s="674"/>
      <c r="G13" s="674"/>
      <c r="H13" s="674"/>
      <c r="I13" s="647"/>
      <c r="J13" s="647"/>
      <c r="K13" s="520"/>
      <c r="L13" s="503"/>
    </row>
    <row r="14" spans="1:12" ht="14.25">
      <c r="A14" s="503"/>
      <c r="B14" s="509"/>
      <c r="C14" s="674" t="s">
        <v>925</v>
      </c>
      <c r="D14" s="674"/>
      <c r="E14" s="674"/>
      <c r="F14" s="674"/>
      <c r="G14" s="674"/>
      <c r="H14" s="674"/>
      <c r="I14" s="647"/>
      <c r="J14" s="647"/>
      <c r="K14" s="520"/>
      <c r="L14" s="503"/>
    </row>
    <row r="15" spans="1:12" ht="14.25">
      <c r="A15" s="503"/>
      <c r="B15" s="509"/>
      <c r="C15" s="674" t="s">
        <v>926</v>
      </c>
      <c r="D15" s="674"/>
      <c r="E15" s="674"/>
      <c r="F15" s="674"/>
      <c r="G15" s="674"/>
      <c r="H15" s="674"/>
      <c r="I15" s="647"/>
      <c r="J15" s="647"/>
      <c r="K15" s="520"/>
      <c r="L15" s="503"/>
    </row>
    <row r="16" spans="1:12" ht="14.25">
      <c r="A16" s="503"/>
      <c r="B16" s="509"/>
      <c r="C16" s="674"/>
      <c r="D16" s="674"/>
      <c r="E16" s="674"/>
      <c r="F16" s="674"/>
      <c r="G16" s="674"/>
      <c r="H16" s="674"/>
      <c r="I16" s="647"/>
      <c r="J16" s="647"/>
      <c r="K16" s="520"/>
      <c r="L16" s="503"/>
    </row>
    <row r="17" spans="1:14" ht="14.25">
      <c r="A17" s="503"/>
      <c r="B17" s="509"/>
      <c r="C17" s="674" t="s">
        <v>927</v>
      </c>
      <c r="D17" s="674"/>
      <c r="E17" s="674"/>
      <c r="F17" s="674"/>
      <c r="G17" s="674"/>
      <c r="H17" s="674"/>
      <c r="I17" s="647"/>
      <c r="J17" s="647"/>
      <c r="K17" s="520"/>
      <c r="L17" s="503"/>
      <c r="N17" s="651"/>
    </row>
    <row r="18" spans="1:14" ht="15" thickBot="1">
      <c r="A18" s="503"/>
      <c r="B18" s="509"/>
      <c r="C18" s="674"/>
      <c r="D18" s="674"/>
      <c r="E18" s="674"/>
      <c r="F18" s="674"/>
      <c r="G18" s="674"/>
      <c r="H18" s="674"/>
      <c r="I18" s="647"/>
      <c r="J18" s="647"/>
      <c r="K18" s="520"/>
      <c r="L18" s="503"/>
    </row>
    <row r="19" spans="1:14" ht="15.75" thickTop="1" thickBot="1">
      <c r="A19" s="503"/>
      <c r="B19" s="509"/>
      <c r="C19" s="674"/>
      <c r="D19" s="674"/>
      <c r="E19" s="674"/>
      <c r="F19" s="675" t="s">
        <v>1149</v>
      </c>
      <c r="G19" s="667">
        <v>0</v>
      </c>
      <c r="H19" s="674"/>
      <c r="I19" s="647"/>
      <c r="J19" s="647"/>
      <c r="K19" s="520"/>
      <c r="L19" s="503"/>
    </row>
    <row r="20" spans="1:14" ht="15.75" thickTop="1" thickBot="1">
      <c r="A20" s="503"/>
      <c r="B20" s="509"/>
      <c r="C20" s="674"/>
      <c r="D20" s="674"/>
      <c r="E20" s="674"/>
      <c r="F20" s="675" t="s">
        <v>1150</v>
      </c>
      <c r="G20" s="667">
        <v>0</v>
      </c>
      <c r="H20" s="674"/>
      <c r="I20" s="647"/>
      <c r="J20" s="647"/>
      <c r="K20" s="520"/>
      <c r="L20" s="503"/>
    </row>
    <row r="21" spans="1:14" ht="15.75" thickTop="1" thickBot="1">
      <c r="A21" s="503"/>
      <c r="B21" s="509"/>
      <c r="C21" s="674"/>
      <c r="D21" s="674"/>
      <c r="E21" s="674"/>
      <c r="F21" s="675" t="s">
        <v>1151</v>
      </c>
      <c r="G21" s="667">
        <v>0</v>
      </c>
      <c r="H21" s="674"/>
      <c r="I21" s="647"/>
      <c r="J21" s="647"/>
      <c r="K21" s="520"/>
      <c r="L21" s="503"/>
    </row>
    <row r="22" spans="1:14" ht="15.75" thickTop="1" thickBot="1">
      <c r="A22" s="503"/>
      <c r="B22" s="509"/>
      <c r="C22" s="674"/>
      <c r="D22" s="674"/>
      <c r="E22" s="674"/>
      <c r="F22" s="675" t="s">
        <v>1152</v>
      </c>
      <c r="G22" s="667">
        <v>0</v>
      </c>
      <c r="H22" s="674"/>
      <c r="I22" s="647"/>
      <c r="J22" s="647"/>
      <c r="K22" s="520"/>
      <c r="L22" s="503"/>
    </row>
    <row r="23" spans="1:14" ht="15.75" thickTop="1" thickBot="1">
      <c r="A23" s="503"/>
      <c r="B23" s="509"/>
      <c r="C23" s="674"/>
      <c r="D23" s="674"/>
      <c r="E23" s="674"/>
      <c r="F23" s="675" t="s">
        <v>1153</v>
      </c>
      <c r="G23" s="668">
        <v>0</v>
      </c>
      <c r="H23" s="674"/>
      <c r="I23" s="647"/>
      <c r="J23" s="647"/>
      <c r="K23" s="520"/>
      <c r="L23" s="503"/>
    </row>
    <row r="24" spans="1:14" ht="15.75" thickTop="1" thickBot="1">
      <c r="A24" s="503"/>
      <c r="B24" s="509"/>
      <c r="C24" s="674"/>
      <c r="D24" s="674"/>
      <c r="E24" s="674"/>
      <c r="F24" s="675" t="s">
        <v>1154</v>
      </c>
      <c r="G24" s="667">
        <v>0</v>
      </c>
      <c r="H24" s="674"/>
      <c r="I24" s="647"/>
      <c r="J24" s="647"/>
      <c r="K24" s="520"/>
      <c r="L24" s="503"/>
    </row>
    <row r="25" spans="1:14" ht="15" thickTop="1">
      <c r="A25" s="503"/>
      <c r="B25" s="509"/>
      <c r="C25" s="674"/>
      <c r="D25" s="674"/>
      <c r="E25" s="674"/>
      <c r="F25" s="674"/>
      <c r="G25" s="674"/>
      <c r="H25" s="674"/>
      <c r="I25" s="647"/>
      <c r="J25" s="647"/>
      <c r="K25" s="520"/>
      <c r="L25" s="503"/>
    </row>
    <row r="26" spans="1:14" ht="15.75" thickBot="1">
      <c r="A26" s="503"/>
      <c r="B26" s="509"/>
      <c r="C26" s="676" t="s">
        <v>928</v>
      </c>
      <c r="D26" s="674"/>
      <c r="E26" s="674"/>
      <c r="F26" s="674"/>
      <c r="G26" s="674"/>
      <c r="H26" s="674"/>
      <c r="I26" s="647"/>
      <c r="J26" s="647"/>
      <c r="K26" s="520"/>
      <c r="L26" s="503"/>
    </row>
    <row r="27" spans="1:14" ht="15.75" thickTop="1" thickBot="1">
      <c r="A27" s="503"/>
      <c r="B27" s="509"/>
      <c r="C27" s="674"/>
      <c r="D27" s="674"/>
      <c r="E27" s="675" t="s">
        <v>1155</v>
      </c>
      <c r="F27" s="1048">
        <v>0</v>
      </c>
      <c r="G27" s="677"/>
      <c r="H27" s="674"/>
      <c r="I27" s="647"/>
      <c r="J27" s="647"/>
      <c r="K27" s="520"/>
      <c r="L27" s="647"/>
    </row>
    <row r="28" spans="1:14" ht="15.75" thickTop="1" thickBot="1">
      <c r="A28" s="503"/>
      <c r="B28" s="509"/>
      <c r="C28" s="674"/>
      <c r="D28" s="674"/>
      <c r="E28" s="675" t="s">
        <v>1156</v>
      </c>
      <c r="F28" s="667">
        <v>0</v>
      </c>
      <c r="G28" s="674"/>
      <c r="H28" s="674"/>
      <c r="I28" s="647"/>
      <c r="J28" s="647"/>
      <c r="K28" s="520"/>
      <c r="L28" s="503"/>
    </row>
    <row r="29" spans="1:14" ht="15.75" thickTop="1" thickBot="1">
      <c r="A29" s="503"/>
      <c r="B29" s="509"/>
      <c r="C29" s="647"/>
      <c r="D29" s="678" t="str">
        <f>IF(F27&gt;0,IF(G30&gt;0,"FIXED FEE OR % OF EGI, NOT BOTH",""),"")</f>
        <v/>
      </c>
      <c r="E29" s="674"/>
      <c r="F29" s="674"/>
      <c r="G29" s="674"/>
      <c r="H29" s="674"/>
      <c r="I29" s="647"/>
      <c r="J29" s="647"/>
      <c r="K29" s="520"/>
      <c r="L29" s="503"/>
    </row>
    <row r="30" spans="1:14" ht="15.75" thickTop="1" thickBot="1">
      <c r="A30" s="503"/>
      <c r="B30" s="509"/>
      <c r="C30" s="674"/>
      <c r="D30" s="674"/>
      <c r="E30" s="674"/>
      <c r="F30" s="675" t="s">
        <v>929</v>
      </c>
      <c r="G30" s="667">
        <v>0</v>
      </c>
      <c r="H30" s="674"/>
      <c r="I30" s="647"/>
      <c r="J30" s="647"/>
      <c r="K30" s="520"/>
      <c r="L30" s="503"/>
    </row>
    <row r="31" spans="1:14" ht="14.25" thickTop="1" thickBot="1">
      <c r="A31" s="503"/>
      <c r="B31" s="535"/>
      <c r="C31" s="536"/>
      <c r="D31" s="536"/>
      <c r="E31" s="536"/>
      <c r="F31" s="536"/>
      <c r="G31" s="536"/>
      <c r="H31" s="536"/>
      <c r="I31" s="536"/>
      <c r="J31" s="536"/>
      <c r="K31" s="679"/>
      <c r="L31" s="503"/>
    </row>
    <row r="32" spans="1:14">
      <c r="A32" s="503"/>
      <c r="B32" s="503"/>
      <c r="C32" s="503"/>
      <c r="D32" s="503"/>
      <c r="E32" s="503"/>
      <c r="F32" s="503"/>
      <c r="G32" s="503" t="s">
        <v>949</v>
      </c>
      <c r="H32" s="503"/>
      <c r="I32" s="503"/>
      <c r="J32" s="503"/>
      <c r="K32" s="680" t="s">
        <v>964</v>
      </c>
      <c r="L32" s="503"/>
    </row>
    <row r="33" spans="8:8">
      <c r="H33"/>
    </row>
  </sheetData>
  <sheetProtection password="CE28" sheet="1" objects="1" scenarios="1" selectLockedCells="1"/>
  <pageMargins left="0.7" right="0.7" top="0.75" bottom="0.75" header="0.3" footer="0.3"/>
  <pageSetup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showGridLines="0" zoomScaleNormal="100" workbookViewId="0">
      <pane ySplit="11" topLeftCell="A12" activePane="bottomLeft" state="frozen"/>
      <selection pane="bottomLeft" activeCell="F12" sqref="F12"/>
    </sheetView>
  </sheetViews>
  <sheetFormatPr defaultRowHeight="12.75"/>
  <cols>
    <col min="1" max="1" width="3.42578125" style="649" customWidth="1"/>
    <col min="2" max="2" width="3.140625" style="649" customWidth="1"/>
    <col min="3" max="3" width="13.140625" style="649" customWidth="1"/>
    <col min="4" max="4" width="8.7109375" style="649" customWidth="1"/>
    <col min="5" max="5" width="10.140625" style="649" customWidth="1"/>
    <col min="6" max="6" width="11.140625" style="649" customWidth="1"/>
    <col min="7" max="7" width="8.7109375" style="649" customWidth="1"/>
    <col min="8" max="8" width="10" style="649" customWidth="1"/>
    <col min="9" max="9" width="16.28515625" style="649" customWidth="1"/>
    <col min="10" max="10" width="3.42578125" style="649" customWidth="1"/>
    <col min="11" max="11" width="3.28515625" style="649" customWidth="1"/>
    <col min="12" max="258" width="8.85546875" style="649"/>
    <col min="259" max="259" width="13" style="649" customWidth="1"/>
    <col min="260" max="264" width="8.7109375" style="649" customWidth="1"/>
    <col min="265" max="265" width="12.7109375" style="649" customWidth="1"/>
    <col min="266" max="266" width="8.85546875" style="649"/>
    <col min="267" max="267" width="10.140625" style="649" bestFit="1" customWidth="1"/>
    <col min="268" max="514" width="8.85546875" style="649"/>
    <col min="515" max="515" width="13" style="649" customWidth="1"/>
    <col min="516" max="520" width="8.7109375" style="649" customWidth="1"/>
    <col min="521" max="521" width="12.7109375" style="649" customWidth="1"/>
    <col min="522" max="522" width="8.85546875" style="649"/>
    <col min="523" max="523" width="10.140625" style="649" bestFit="1" customWidth="1"/>
    <col min="524" max="770" width="8.85546875" style="649"/>
    <col min="771" max="771" width="13" style="649" customWidth="1"/>
    <col min="772" max="776" width="8.7109375" style="649" customWidth="1"/>
    <col min="777" max="777" width="12.7109375" style="649" customWidth="1"/>
    <col min="778" max="778" width="8.85546875" style="649"/>
    <col min="779" max="779" width="10.140625" style="649" bestFit="1" customWidth="1"/>
    <col min="780" max="1026" width="8.85546875" style="649"/>
    <col min="1027" max="1027" width="13" style="649" customWidth="1"/>
    <col min="1028" max="1032" width="8.7109375" style="649" customWidth="1"/>
    <col min="1033" max="1033" width="12.7109375" style="649" customWidth="1"/>
    <col min="1034" max="1034" width="8.85546875" style="649"/>
    <col min="1035" max="1035" width="10.140625" style="649" bestFit="1" customWidth="1"/>
    <col min="1036" max="1282" width="8.85546875" style="649"/>
    <col min="1283" max="1283" width="13" style="649" customWidth="1"/>
    <col min="1284" max="1288" width="8.7109375" style="649" customWidth="1"/>
    <col min="1289" max="1289" width="12.7109375" style="649" customWidth="1"/>
    <col min="1290" max="1290" width="8.85546875" style="649"/>
    <col min="1291" max="1291" width="10.140625" style="649" bestFit="1" customWidth="1"/>
    <col min="1292" max="1538" width="8.85546875" style="649"/>
    <col min="1539" max="1539" width="13" style="649" customWidth="1"/>
    <col min="1540" max="1544" width="8.7109375" style="649" customWidth="1"/>
    <col min="1545" max="1545" width="12.7109375" style="649" customWidth="1"/>
    <col min="1546" max="1546" width="8.85546875" style="649"/>
    <col min="1547" max="1547" width="10.140625" style="649" bestFit="1" customWidth="1"/>
    <col min="1548" max="1794" width="8.85546875" style="649"/>
    <col min="1795" max="1795" width="13" style="649" customWidth="1"/>
    <col min="1796" max="1800" width="8.7109375" style="649" customWidth="1"/>
    <col min="1801" max="1801" width="12.7109375" style="649" customWidth="1"/>
    <col min="1802" max="1802" width="8.85546875" style="649"/>
    <col min="1803" max="1803" width="10.140625" style="649" bestFit="1" customWidth="1"/>
    <col min="1804" max="2050" width="8.85546875" style="649"/>
    <col min="2051" max="2051" width="13" style="649" customWidth="1"/>
    <col min="2052" max="2056" width="8.7109375" style="649" customWidth="1"/>
    <col min="2057" max="2057" width="12.7109375" style="649" customWidth="1"/>
    <col min="2058" max="2058" width="8.85546875" style="649"/>
    <col min="2059" max="2059" width="10.140625" style="649" bestFit="1" customWidth="1"/>
    <col min="2060" max="2306" width="8.85546875" style="649"/>
    <col min="2307" max="2307" width="13" style="649" customWidth="1"/>
    <col min="2308" max="2312" width="8.7109375" style="649" customWidth="1"/>
    <col min="2313" max="2313" width="12.7109375" style="649" customWidth="1"/>
    <col min="2314" max="2314" width="8.85546875" style="649"/>
    <col min="2315" max="2315" width="10.140625" style="649" bestFit="1" customWidth="1"/>
    <col min="2316" max="2562" width="8.85546875" style="649"/>
    <col min="2563" max="2563" width="13" style="649" customWidth="1"/>
    <col min="2564" max="2568" width="8.7109375" style="649" customWidth="1"/>
    <col min="2569" max="2569" width="12.7109375" style="649" customWidth="1"/>
    <col min="2570" max="2570" width="8.85546875" style="649"/>
    <col min="2571" max="2571" width="10.140625" style="649" bestFit="1" customWidth="1"/>
    <col min="2572" max="2818" width="8.85546875" style="649"/>
    <col min="2819" max="2819" width="13" style="649" customWidth="1"/>
    <col min="2820" max="2824" width="8.7109375" style="649" customWidth="1"/>
    <col min="2825" max="2825" width="12.7109375" style="649" customWidth="1"/>
    <col min="2826" max="2826" width="8.85546875" style="649"/>
    <col min="2827" max="2827" width="10.140625" style="649" bestFit="1" customWidth="1"/>
    <col min="2828" max="3074" width="8.85546875" style="649"/>
    <col min="3075" max="3075" width="13" style="649" customWidth="1"/>
    <col min="3076" max="3080" width="8.7109375" style="649" customWidth="1"/>
    <col min="3081" max="3081" width="12.7109375" style="649" customWidth="1"/>
    <col min="3082" max="3082" width="8.85546875" style="649"/>
    <col min="3083" max="3083" width="10.140625" style="649" bestFit="1" customWidth="1"/>
    <col min="3084" max="3330" width="8.85546875" style="649"/>
    <col min="3331" max="3331" width="13" style="649" customWidth="1"/>
    <col min="3332" max="3336" width="8.7109375" style="649" customWidth="1"/>
    <col min="3337" max="3337" width="12.7109375" style="649" customWidth="1"/>
    <col min="3338" max="3338" width="8.85546875" style="649"/>
    <col min="3339" max="3339" width="10.140625" style="649" bestFit="1" customWidth="1"/>
    <col min="3340" max="3586" width="8.85546875" style="649"/>
    <col min="3587" max="3587" width="13" style="649" customWidth="1"/>
    <col min="3588" max="3592" width="8.7109375" style="649" customWidth="1"/>
    <col min="3593" max="3593" width="12.7109375" style="649" customWidth="1"/>
    <col min="3594" max="3594" width="8.85546875" style="649"/>
    <col min="3595" max="3595" width="10.140625" style="649" bestFit="1" customWidth="1"/>
    <col min="3596" max="3842" width="8.85546875" style="649"/>
    <col min="3843" max="3843" width="13" style="649" customWidth="1"/>
    <col min="3844" max="3848" width="8.7109375" style="649" customWidth="1"/>
    <col min="3849" max="3849" width="12.7109375" style="649" customWidth="1"/>
    <col min="3850" max="3850" width="8.85546875" style="649"/>
    <col min="3851" max="3851" width="10.140625" style="649" bestFit="1" customWidth="1"/>
    <col min="3852" max="4098" width="8.85546875" style="649"/>
    <col min="4099" max="4099" width="13" style="649" customWidth="1"/>
    <col min="4100" max="4104" width="8.7109375" style="649" customWidth="1"/>
    <col min="4105" max="4105" width="12.7109375" style="649" customWidth="1"/>
    <col min="4106" max="4106" width="8.85546875" style="649"/>
    <col min="4107" max="4107" width="10.140625" style="649" bestFit="1" customWidth="1"/>
    <col min="4108" max="4354" width="8.85546875" style="649"/>
    <col min="4355" max="4355" width="13" style="649" customWidth="1"/>
    <col min="4356" max="4360" width="8.7109375" style="649" customWidth="1"/>
    <col min="4361" max="4361" width="12.7109375" style="649" customWidth="1"/>
    <col min="4362" max="4362" width="8.85546875" style="649"/>
    <col min="4363" max="4363" width="10.140625" style="649" bestFit="1" customWidth="1"/>
    <col min="4364" max="4610" width="8.85546875" style="649"/>
    <col min="4611" max="4611" width="13" style="649" customWidth="1"/>
    <col min="4612" max="4616" width="8.7109375" style="649" customWidth="1"/>
    <col min="4617" max="4617" width="12.7109375" style="649" customWidth="1"/>
    <col min="4618" max="4618" width="8.85546875" style="649"/>
    <col min="4619" max="4619" width="10.140625" style="649" bestFit="1" customWidth="1"/>
    <col min="4620" max="4866" width="8.85546875" style="649"/>
    <col min="4867" max="4867" width="13" style="649" customWidth="1"/>
    <col min="4868" max="4872" width="8.7109375" style="649" customWidth="1"/>
    <col min="4873" max="4873" width="12.7109375" style="649" customWidth="1"/>
    <col min="4874" max="4874" width="8.85546875" style="649"/>
    <col min="4875" max="4875" width="10.140625" style="649" bestFit="1" customWidth="1"/>
    <col min="4876" max="5122" width="8.85546875" style="649"/>
    <col min="5123" max="5123" width="13" style="649" customWidth="1"/>
    <col min="5124" max="5128" width="8.7109375" style="649" customWidth="1"/>
    <col min="5129" max="5129" width="12.7109375" style="649" customWidth="1"/>
    <col min="5130" max="5130" width="8.85546875" style="649"/>
    <col min="5131" max="5131" width="10.140625" style="649" bestFit="1" customWidth="1"/>
    <col min="5132" max="5378" width="8.85546875" style="649"/>
    <col min="5379" max="5379" width="13" style="649" customWidth="1"/>
    <col min="5380" max="5384" width="8.7109375" style="649" customWidth="1"/>
    <col min="5385" max="5385" width="12.7109375" style="649" customWidth="1"/>
    <col min="5386" max="5386" width="8.85546875" style="649"/>
    <col min="5387" max="5387" width="10.140625" style="649" bestFit="1" customWidth="1"/>
    <col min="5388" max="5634" width="8.85546875" style="649"/>
    <col min="5635" max="5635" width="13" style="649" customWidth="1"/>
    <col min="5636" max="5640" width="8.7109375" style="649" customWidth="1"/>
    <col min="5641" max="5641" width="12.7109375" style="649" customWidth="1"/>
    <col min="5642" max="5642" width="8.85546875" style="649"/>
    <col min="5643" max="5643" width="10.140625" style="649" bestFit="1" customWidth="1"/>
    <col min="5644" max="5890" width="8.85546875" style="649"/>
    <col min="5891" max="5891" width="13" style="649" customWidth="1"/>
    <col min="5892" max="5896" width="8.7109375" style="649" customWidth="1"/>
    <col min="5897" max="5897" width="12.7109375" style="649" customWidth="1"/>
    <col min="5898" max="5898" width="8.85546875" style="649"/>
    <col min="5899" max="5899" width="10.140625" style="649" bestFit="1" customWidth="1"/>
    <col min="5900" max="6146" width="8.85546875" style="649"/>
    <col min="6147" max="6147" width="13" style="649" customWidth="1"/>
    <col min="6148" max="6152" width="8.7109375" style="649" customWidth="1"/>
    <col min="6153" max="6153" width="12.7109375" style="649" customWidth="1"/>
    <col min="6154" max="6154" width="8.85546875" style="649"/>
    <col min="6155" max="6155" width="10.140625" style="649" bestFit="1" customWidth="1"/>
    <col min="6156" max="6402" width="8.85546875" style="649"/>
    <col min="6403" max="6403" width="13" style="649" customWidth="1"/>
    <col min="6404" max="6408" width="8.7109375" style="649" customWidth="1"/>
    <col min="6409" max="6409" width="12.7109375" style="649" customWidth="1"/>
    <col min="6410" max="6410" width="8.85546875" style="649"/>
    <col min="6411" max="6411" width="10.140625" style="649" bestFit="1" customWidth="1"/>
    <col min="6412" max="6658" width="8.85546875" style="649"/>
    <col min="6659" max="6659" width="13" style="649" customWidth="1"/>
    <col min="6660" max="6664" width="8.7109375" style="649" customWidth="1"/>
    <col min="6665" max="6665" width="12.7109375" style="649" customWidth="1"/>
    <col min="6666" max="6666" width="8.85546875" style="649"/>
    <col min="6667" max="6667" width="10.140625" style="649" bestFit="1" customWidth="1"/>
    <col min="6668" max="6914" width="8.85546875" style="649"/>
    <col min="6915" max="6915" width="13" style="649" customWidth="1"/>
    <col min="6916" max="6920" width="8.7109375" style="649" customWidth="1"/>
    <col min="6921" max="6921" width="12.7109375" style="649" customWidth="1"/>
    <col min="6922" max="6922" width="8.85546875" style="649"/>
    <col min="6923" max="6923" width="10.140625" style="649" bestFit="1" customWidth="1"/>
    <col min="6924" max="7170" width="8.85546875" style="649"/>
    <col min="7171" max="7171" width="13" style="649" customWidth="1"/>
    <col min="7172" max="7176" width="8.7109375" style="649" customWidth="1"/>
    <col min="7177" max="7177" width="12.7109375" style="649" customWidth="1"/>
    <col min="7178" max="7178" width="8.85546875" style="649"/>
    <col min="7179" max="7179" width="10.140625" style="649" bestFit="1" customWidth="1"/>
    <col min="7180" max="7426" width="8.85546875" style="649"/>
    <col min="7427" max="7427" width="13" style="649" customWidth="1"/>
    <col min="7428" max="7432" width="8.7109375" style="649" customWidth="1"/>
    <col min="7433" max="7433" width="12.7109375" style="649" customWidth="1"/>
    <col min="7434" max="7434" width="8.85546875" style="649"/>
    <col min="7435" max="7435" width="10.140625" style="649" bestFit="1" customWidth="1"/>
    <col min="7436" max="7682" width="8.85546875" style="649"/>
    <col min="7683" max="7683" width="13" style="649" customWidth="1"/>
    <col min="7684" max="7688" width="8.7109375" style="649" customWidth="1"/>
    <col min="7689" max="7689" width="12.7109375" style="649" customWidth="1"/>
    <col min="7690" max="7690" width="8.85546875" style="649"/>
    <col min="7691" max="7691" width="10.140625" style="649" bestFit="1" customWidth="1"/>
    <col min="7692" max="7938" width="8.85546875" style="649"/>
    <col min="7939" max="7939" width="13" style="649" customWidth="1"/>
    <col min="7940" max="7944" width="8.7109375" style="649" customWidth="1"/>
    <col min="7945" max="7945" width="12.7109375" style="649" customWidth="1"/>
    <col min="7946" max="7946" width="8.85546875" style="649"/>
    <col min="7947" max="7947" width="10.140625" style="649" bestFit="1" customWidth="1"/>
    <col min="7948" max="8194" width="8.85546875" style="649"/>
    <col min="8195" max="8195" width="13" style="649" customWidth="1"/>
    <col min="8196" max="8200" width="8.7109375" style="649" customWidth="1"/>
    <col min="8201" max="8201" width="12.7109375" style="649" customWidth="1"/>
    <col min="8202" max="8202" width="8.85546875" style="649"/>
    <col min="8203" max="8203" width="10.140625" style="649" bestFit="1" customWidth="1"/>
    <col min="8204" max="8450" width="8.85546875" style="649"/>
    <col min="8451" max="8451" width="13" style="649" customWidth="1"/>
    <col min="8452" max="8456" width="8.7109375" style="649" customWidth="1"/>
    <col min="8457" max="8457" width="12.7109375" style="649" customWidth="1"/>
    <col min="8458" max="8458" width="8.85546875" style="649"/>
    <col min="8459" max="8459" width="10.140625" style="649" bestFit="1" customWidth="1"/>
    <col min="8460" max="8706" width="8.85546875" style="649"/>
    <col min="8707" max="8707" width="13" style="649" customWidth="1"/>
    <col min="8708" max="8712" width="8.7109375" style="649" customWidth="1"/>
    <col min="8713" max="8713" width="12.7109375" style="649" customWidth="1"/>
    <col min="8714" max="8714" width="8.85546875" style="649"/>
    <col min="8715" max="8715" width="10.140625" style="649" bestFit="1" customWidth="1"/>
    <col min="8716" max="8962" width="8.85546875" style="649"/>
    <col min="8963" max="8963" width="13" style="649" customWidth="1"/>
    <col min="8964" max="8968" width="8.7109375" style="649" customWidth="1"/>
    <col min="8969" max="8969" width="12.7109375" style="649" customWidth="1"/>
    <col min="8970" max="8970" width="8.85546875" style="649"/>
    <col min="8971" max="8971" width="10.140625" style="649" bestFit="1" customWidth="1"/>
    <col min="8972" max="9218" width="8.85546875" style="649"/>
    <col min="9219" max="9219" width="13" style="649" customWidth="1"/>
    <col min="9220" max="9224" width="8.7109375" style="649" customWidth="1"/>
    <col min="9225" max="9225" width="12.7109375" style="649" customWidth="1"/>
    <col min="9226" max="9226" width="8.85546875" style="649"/>
    <col min="9227" max="9227" width="10.140625" style="649" bestFit="1" customWidth="1"/>
    <col min="9228" max="9474" width="8.85546875" style="649"/>
    <col min="9475" max="9475" width="13" style="649" customWidth="1"/>
    <col min="9476" max="9480" width="8.7109375" style="649" customWidth="1"/>
    <col min="9481" max="9481" width="12.7109375" style="649" customWidth="1"/>
    <col min="9482" max="9482" width="8.85546875" style="649"/>
    <col min="9483" max="9483" width="10.140625" style="649" bestFit="1" customWidth="1"/>
    <col min="9484" max="9730" width="8.85546875" style="649"/>
    <col min="9731" max="9731" width="13" style="649" customWidth="1"/>
    <col min="9732" max="9736" width="8.7109375" style="649" customWidth="1"/>
    <col min="9737" max="9737" width="12.7109375" style="649" customWidth="1"/>
    <col min="9738" max="9738" width="8.85546875" style="649"/>
    <col min="9739" max="9739" width="10.140625" style="649" bestFit="1" customWidth="1"/>
    <col min="9740" max="9986" width="8.85546875" style="649"/>
    <col min="9987" max="9987" width="13" style="649" customWidth="1"/>
    <col min="9988" max="9992" width="8.7109375" style="649" customWidth="1"/>
    <col min="9993" max="9993" width="12.7109375" style="649" customWidth="1"/>
    <col min="9994" max="9994" width="8.85546875" style="649"/>
    <col min="9995" max="9995" width="10.140625" style="649" bestFit="1" customWidth="1"/>
    <col min="9996" max="10242" width="8.85546875" style="649"/>
    <col min="10243" max="10243" width="13" style="649" customWidth="1"/>
    <col min="10244" max="10248" width="8.7109375" style="649" customWidth="1"/>
    <col min="10249" max="10249" width="12.7109375" style="649" customWidth="1"/>
    <col min="10250" max="10250" width="8.85546875" style="649"/>
    <col min="10251" max="10251" width="10.140625" style="649" bestFit="1" customWidth="1"/>
    <col min="10252" max="10498" width="8.85546875" style="649"/>
    <col min="10499" max="10499" width="13" style="649" customWidth="1"/>
    <col min="10500" max="10504" width="8.7109375" style="649" customWidth="1"/>
    <col min="10505" max="10505" width="12.7109375" style="649" customWidth="1"/>
    <col min="10506" max="10506" width="8.85546875" style="649"/>
    <col min="10507" max="10507" width="10.140625" style="649" bestFit="1" customWidth="1"/>
    <col min="10508" max="10754" width="8.85546875" style="649"/>
    <col min="10755" max="10755" width="13" style="649" customWidth="1"/>
    <col min="10756" max="10760" width="8.7109375" style="649" customWidth="1"/>
    <col min="10761" max="10761" width="12.7109375" style="649" customWidth="1"/>
    <col min="10762" max="10762" width="8.85546875" style="649"/>
    <col min="10763" max="10763" width="10.140625" style="649" bestFit="1" customWidth="1"/>
    <col min="10764" max="11010" width="8.85546875" style="649"/>
    <col min="11011" max="11011" width="13" style="649" customWidth="1"/>
    <col min="11012" max="11016" width="8.7109375" style="649" customWidth="1"/>
    <col min="11017" max="11017" width="12.7109375" style="649" customWidth="1"/>
    <col min="11018" max="11018" width="8.85546875" style="649"/>
    <col min="11019" max="11019" width="10.140625" style="649" bestFit="1" customWidth="1"/>
    <col min="11020" max="11266" width="8.85546875" style="649"/>
    <col min="11267" max="11267" width="13" style="649" customWidth="1"/>
    <col min="11268" max="11272" width="8.7109375" style="649" customWidth="1"/>
    <col min="11273" max="11273" width="12.7109375" style="649" customWidth="1"/>
    <col min="11274" max="11274" width="8.85546875" style="649"/>
    <col min="11275" max="11275" width="10.140625" style="649" bestFit="1" customWidth="1"/>
    <col min="11276" max="11522" width="8.85546875" style="649"/>
    <col min="11523" max="11523" width="13" style="649" customWidth="1"/>
    <col min="11524" max="11528" width="8.7109375" style="649" customWidth="1"/>
    <col min="11529" max="11529" width="12.7109375" style="649" customWidth="1"/>
    <col min="11530" max="11530" width="8.85546875" style="649"/>
    <col min="11531" max="11531" width="10.140625" style="649" bestFit="1" customWidth="1"/>
    <col min="11532" max="11778" width="8.85546875" style="649"/>
    <col min="11779" max="11779" width="13" style="649" customWidth="1"/>
    <col min="11780" max="11784" width="8.7109375" style="649" customWidth="1"/>
    <col min="11785" max="11785" width="12.7109375" style="649" customWidth="1"/>
    <col min="11786" max="11786" width="8.85546875" style="649"/>
    <col min="11787" max="11787" width="10.140625" style="649" bestFit="1" customWidth="1"/>
    <col min="11788" max="12034" width="8.85546875" style="649"/>
    <col min="12035" max="12035" width="13" style="649" customWidth="1"/>
    <col min="12036" max="12040" width="8.7109375" style="649" customWidth="1"/>
    <col min="12041" max="12041" width="12.7109375" style="649" customWidth="1"/>
    <col min="12042" max="12042" width="8.85546875" style="649"/>
    <col min="12043" max="12043" width="10.140625" style="649" bestFit="1" customWidth="1"/>
    <col min="12044" max="12290" width="8.85546875" style="649"/>
    <col min="12291" max="12291" width="13" style="649" customWidth="1"/>
    <col min="12292" max="12296" width="8.7109375" style="649" customWidth="1"/>
    <col min="12297" max="12297" width="12.7109375" style="649" customWidth="1"/>
    <col min="12298" max="12298" width="8.85546875" style="649"/>
    <col min="12299" max="12299" width="10.140625" style="649" bestFit="1" customWidth="1"/>
    <col min="12300" max="12546" width="8.85546875" style="649"/>
    <col min="12547" max="12547" width="13" style="649" customWidth="1"/>
    <col min="12548" max="12552" width="8.7109375" style="649" customWidth="1"/>
    <col min="12553" max="12553" width="12.7109375" style="649" customWidth="1"/>
    <col min="12554" max="12554" width="8.85546875" style="649"/>
    <col min="12555" max="12555" width="10.140625" style="649" bestFit="1" customWidth="1"/>
    <col min="12556" max="12802" width="8.85546875" style="649"/>
    <col min="12803" max="12803" width="13" style="649" customWidth="1"/>
    <col min="12804" max="12808" width="8.7109375" style="649" customWidth="1"/>
    <col min="12809" max="12809" width="12.7109375" style="649" customWidth="1"/>
    <col min="12810" max="12810" width="8.85546875" style="649"/>
    <col min="12811" max="12811" width="10.140625" style="649" bestFit="1" customWidth="1"/>
    <col min="12812" max="13058" width="8.85546875" style="649"/>
    <col min="13059" max="13059" width="13" style="649" customWidth="1"/>
    <col min="13060" max="13064" width="8.7109375" style="649" customWidth="1"/>
    <col min="13065" max="13065" width="12.7109375" style="649" customWidth="1"/>
    <col min="13066" max="13066" width="8.85546875" style="649"/>
    <col min="13067" max="13067" width="10.140625" style="649" bestFit="1" customWidth="1"/>
    <col min="13068" max="13314" width="8.85546875" style="649"/>
    <col min="13315" max="13315" width="13" style="649" customWidth="1"/>
    <col min="13316" max="13320" width="8.7109375" style="649" customWidth="1"/>
    <col min="13321" max="13321" width="12.7109375" style="649" customWidth="1"/>
    <col min="13322" max="13322" width="8.85546875" style="649"/>
    <col min="13323" max="13323" width="10.140625" style="649" bestFit="1" customWidth="1"/>
    <col min="13324" max="13570" width="8.85546875" style="649"/>
    <col min="13571" max="13571" width="13" style="649" customWidth="1"/>
    <col min="13572" max="13576" width="8.7109375" style="649" customWidth="1"/>
    <col min="13577" max="13577" width="12.7109375" style="649" customWidth="1"/>
    <col min="13578" max="13578" width="8.85546875" style="649"/>
    <col min="13579" max="13579" width="10.140625" style="649" bestFit="1" customWidth="1"/>
    <col min="13580" max="13826" width="8.85546875" style="649"/>
    <col min="13827" max="13827" width="13" style="649" customWidth="1"/>
    <col min="13828" max="13832" width="8.7109375" style="649" customWidth="1"/>
    <col min="13833" max="13833" width="12.7109375" style="649" customWidth="1"/>
    <col min="13834" max="13834" width="8.85546875" style="649"/>
    <col min="13835" max="13835" width="10.140625" style="649" bestFit="1" customWidth="1"/>
    <col min="13836" max="14082" width="8.85546875" style="649"/>
    <col min="14083" max="14083" width="13" style="649" customWidth="1"/>
    <col min="14084" max="14088" width="8.7109375" style="649" customWidth="1"/>
    <col min="14089" max="14089" width="12.7109375" style="649" customWidth="1"/>
    <col min="14090" max="14090" width="8.85546875" style="649"/>
    <col min="14091" max="14091" width="10.140625" style="649" bestFit="1" customWidth="1"/>
    <col min="14092" max="14338" width="8.85546875" style="649"/>
    <col min="14339" max="14339" width="13" style="649" customWidth="1"/>
    <col min="14340" max="14344" width="8.7109375" style="649" customWidth="1"/>
    <col min="14345" max="14345" width="12.7109375" style="649" customWidth="1"/>
    <col min="14346" max="14346" width="8.85546875" style="649"/>
    <col min="14347" max="14347" width="10.140625" style="649" bestFit="1" customWidth="1"/>
    <col min="14348" max="14594" width="8.85546875" style="649"/>
    <col min="14595" max="14595" width="13" style="649" customWidth="1"/>
    <col min="14596" max="14600" width="8.7109375" style="649" customWidth="1"/>
    <col min="14601" max="14601" width="12.7109375" style="649" customWidth="1"/>
    <col min="14602" max="14602" width="8.85546875" style="649"/>
    <col min="14603" max="14603" width="10.140625" style="649" bestFit="1" customWidth="1"/>
    <col min="14604" max="14850" width="8.85546875" style="649"/>
    <col min="14851" max="14851" width="13" style="649" customWidth="1"/>
    <col min="14852" max="14856" width="8.7109375" style="649" customWidth="1"/>
    <col min="14857" max="14857" width="12.7109375" style="649" customWidth="1"/>
    <col min="14858" max="14858" width="8.85546875" style="649"/>
    <col min="14859" max="14859" width="10.140625" style="649" bestFit="1" customWidth="1"/>
    <col min="14860" max="15106" width="8.85546875" style="649"/>
    <col min="15107" max="15107" width="13" style="649" customWidth="1"/>
    <col min="15108" max="15112" width="8.7109375" style="649" customWidth="1"/>
    <col min="15113" max="15113" width="12.7109375" style="649" customWidth="1"/>
    <col min="15114" max="15114" width="8.85546875" style="649"/>
    <col min="15115" max="15115" width="10.140625" style="649" bestFit="1" customWidth="1"/>
    <col min="15116" max="15362" width="8.85546875" style="649"/>
    <col min="15363" max="15363" width="13" style="649" customWidth="1"/>
    <col min="15364" max="15368" width="8.7109375" style="649" customWidth="1"/>
    <col min="15369" max="15369" width="12.7109375" style="649" customWidth="1"/>
    <col min="15370" max="15370" width="8.85546875" style="649"/>
    <col min="15371" max="15371" width="10.140625" style="649" bestFit="1" customWidth="1"/>
    <col min="15372" max="15618" width="8.85546875" style="649"/>
    <col min="15619" max="15619" width="13" style="649" customWidth="1"/>
    <col min="15620" max="15624" width="8.7109375" style="649" customWidth="1"/>
    <col min="15625" max="15625" width="12.7109375" style="649" customWidth="1"/>
    <col min="15626" max="15626" width="8.85546875" style="649"/>
    <col min="15627" max="15627" width="10.140625" style="649" bestFit="1" customWidth="1"/>
    <col min="15628" max="15874" width="8.85546875" style="649"/>
    <col min="15875" max="15875" width="13" style="649" customWidth="1"/>
    <col min="15876" max="15880" width="8.7109375" style="649" customWidth="1"/>
    <col min="15881" max="15881" width="12.7109375" style="649" customWidth="1"/>
    <col min="15882" max="15882" width="8.85546875" style="649"/>
    <col min="15883" max="15883" width="10.140625" style="649" bestFit="1" customWidth="1"/>
    <col min="15884" max="16130" width="8.85546875" style="649"/>
    <col min="16131" max="16131" width="13" style="649" customWidth="1"/>
    <col min="16132" max="16136" width="8.7109375" style="649" customWidth="1"/>
    <col min="16137" max="16137" width="12.7109375" style="649" customWidth="1"/>
    <col min="16138" max="16138" width="8.85546875" style="649"/>
    <col min="16139" max="16139" width="10.140625" style="649" bestFit="1" customWidth="1"/>
    <col min="16140" max="16384" width="8.85546875" style="649"/>
  </cols>
  <sheetData>
    <row r="1" spans="2:11" ht="13.5" thickBot="1"/>
    <row r="2" spans="2:11">
      <c r="B2" s="473"/>
      <c r="C2" s="685"/>
      <c r="D2" s="474"/>
      <c r="E2" s="474"/>
      <c r="F2" s="474"/>
      <c r="G2" s="474"/>
      <c r="H2" s="474"/>
      <c r="I2" s="474"/>
      <c r="J2" s="449"/>
    </row>
    <row r="3" spans="2:11" ht="18">
      <c r="B3" s="396"/>
      <c r="C3" s="686"/>
      <c r="D3" s="433"/>
      <c r="F3" s="688" t="s">
        <v>930</v>
      </c>
      <c r="G3" s="433"/>
      <c r="H3" s="433"/>
      <c r="I3" s="433"/>
      <c r="J3" s="393"/>
    </row>
    <row r="4" spans="2:11">
      <c r="B4" s="396"/>
      <c r="C4" s="686"/>
      <c r="D4" s="433"/>
      <c r="E4" s="433"/>
      <c r="F4" s="433"/>
      <c r="G4" s="433"/>
      <c r="H4" s="433"/>
      <c r="I4" s="433"/>
      <c r="J4" s="393"/>
    </row>
    <row r="5" spans="2:11">
      <c r="B5" s="396"/>
      <c r="C5" s="686"/>
      <c r="D5" s="433"/>
      <c r="E5" s="670" t="s">
        <v>794</v>
      </c>
      <c r="F5" s="546" t="str">
        <f>'Unit Mix'!G6</f>
        <v>[Enter the PHA/Grantee name]</v>
      </c>
      <c r="G5" s="433"/>
      <c r="H5" s="433"/>
      <c r="I5" s="433"/>
      <c r="J5" s="393"/>
    </row>
    <row r="6" spans="2:11">
      <c r="B6" s="396"/>
      <c r="C6" s="686"/>
      <c r="D6" s="433"/>
      <c r="E6" s="670" t="s">
        <v>791</v>
      </c>
      <c r="F6" s="546" t="str">
        <f>'Unit Mix'!G7</f>
        <v>[enter the HOPE VI or Choice Neighborhoods grant name]</v>
      </c>
      <c r="G6" s="433"/>
      <c r="H6" s="433"/>
      <c r="I6" s="433"/>
      <c r="J6" s="393"/>
    </row>
    <row r="7" spans="2:11">
      <c r="B7" s="396"/>
      <c r="C7" s="686"/>
      <c r="D7" s="433"/>
      <c r="E7" s="670" t="s">
        <v>789</v>
      </c>
      <c r="F7" s="546" t="str">
        <f>'Unit Mix'!G8</f>
        <v xml:space="preserve">[Enter the name of the phase/project] </v>
      </c>
      <c r="G7" s="433"/>
      <c r="H7" s="433"/>
      <c r="I7" s="433"/>
      <c r="J7" s="393"/>
    </row>
    <row r="8" spans="2:11">
      <c r="B8" s="396"/>
      <c r="C8" s="686"/>
      <c r="D8" s="433"/>
      <c r="E8" s="670" t="s">
        <v>790</v>
      </c>
      <c r="F8" s="546" t="str">
        <f>'Unit Mix'!G9</f>
        <v>[enter the new AMP-format development number]</v>
      </c>
      <c r="G8" s="433"/>
      <c r="H8" s="433"/>
      <c r="I8" s="433"/>
      <c r="J8" s="393"/>
    </row>
    <row r="9" spans="2:11">
      <c r="B9" s="396"/>
      <c r="C9" s="595"/>
      <c r="D9" s="656"/>
      <c r="E9" s="656"/>
      <c r="F9" s="656"/>
      <c r="G9" s="656"/>
      <c r="H9" s="656"/>
      <c r="I9" s="656"/>
      <c r="J9" s="393"/>
    </row>
    <row r="10" spans="2:11">
      <c r="B10" s="396"/>
      <c r="C10" s="433"/>
      <c r="D10" s="403" t="s">
        <v>931</v>
      </c>
      <c r="E10" s="403" t="s">
        <v>932</v>
      </c>
      <c r="F10" s="682" t="s">
        <v>933</v>
      </c>
      <c r="G10" s="682" t="s">
        <v>934</v>
      </c>
      <c r="H10" s="682" t="s">
        <v>935</v>
      </c>
      <c r="I10" s="657" t="s">
        <v>936</v>
      </c>
      <c r="J10" s="687"/>
    </row>
    <row r="11" spans="2:11" ht="13.5" thickBot="1">
      <c r="B11" s="396"/>
      <c r="C11" s="681" t="s">
        <v>54</v>
      </c>
      <c r="D11" s="665" t="s">
        <v>937</v>
      </c>
      <c r="E11" s="665" t="s">
        <v>938</v>
      </c>
      <c r="F11" s="682" t="s">
        <v>939</v>
      </c>
      <c r="G11" s="658" t="s">
        <v>939</v>
      </c>
      <c r="H11" s="658" t="s">
        <v>940</v>
      </c>
      <c r="I11" s="659" t="s">
        <v>939</v>
      </c>
      <c r="J11" s="687"/>
    </row>
    <row r="12" spans="2:11" ht="36" customHeight="1" thickTop="1" thickBot="1">
      <c r="B12" s="396"/>
      <c r="C12" s="1371" t="s">
        <v>1160</v>
      </c>
      <c r="D12" s="1372"/>
      <c r="E12" s="1073">
        <f>'Unit Mix'!E50+'Unit Mix'!F50+'Unit Mix'!G50</f>
        <v>0</v>
      </c>
      <c r="F12" s="1071"/>
      <c r="G12" s="1072">
        <v>0</v>
      </c>
      <c r="H12" s="1072">
        <v>0</v>
      </c>
      <c r="I12" s="1074">
        <f>+E12*(+G12+H12)*12</f>
        <v>0</v>
      </c>
      <c r="J12" s="687"/>
    </row>
    <row r="13" spans="2:11" ht="22.5" customHeight="1" thickTop="1" thickBot="1">
      <c r="B13" s="969"/>
      <c r="C13" s="1075"/>
      <c r="D13" s="1076"/>
      <c r="E13" s="1077"/>
      <c r="F13" s="1078"/>
      <c r="G13" s="1079"/>
      <c r="H13" s="1079"/>
      <c r="I13" s="1080"/>
      <c r="J13" s="1005"/>
    </row>
    <row r="14" spans="2:11" ht="14.25" thickTop="1" thickBot="1">
      <c r="B14" s="396"/>
      <c r="C14" s="1376" t="s">
        <v>1157</v>
      </c>
      <c r="D14" s="683"/>
      <c r="E14" s="683"/>
      <c r="F14" s="1050"/>
      <c r="G14" s="1081"/>
      <c r="H14" s="1082"/>
      <c r="I14" s="1083">
        <f t="shared" ref="I14:I23" si="0">+E14*F14*12</f>
        <v>0</v>
      </c>
      <c r="J14" s="687"/>
      <c r="K14" s="650"/>
    </row>
    <row r="15" spans="2:11" ht="14.25" thickTop="1" thickBot="1">
      <c r="B15" s="396"/>
      <c r="C15" s="1377"/>
      <c r="D15" s="683"/>
      <c r="E15" s="683"/>
      <c r="F15" s="1050"/>
      <c r="G15" s="662"/>
      <c r="H15" s="662"/>
      <c r="I15" s="660">
        <f t="shared" si="0"/>
        <v>0</v>
      </c>
      <c r="J15" s="687"/>
    </row>
    <row r="16" spans="2:11" ht="14.25" thickTop="1" thickBot="1">
      <c r="B16" s="396"/>
      <c r="C16" s="1377"/>
      <c r="D16" s="683"/>
      <c r="E16" s="683"/>
      <c r="F16" s="1050"/>
      <c r="G16" s="662"/>
      <c r="H16" s="662"/>
      <c r="I16" s="660">
        <f t="shared" si="0"/>
        <v>0</v>
      </c>
      <c r="J16" s="687"/>
    </row>
    <row r="17" spans="2:10" ht="14.25" thickTop="1" thickBot="1">
      <c r="B17" s="396"/>
      <c r="C17" s="1377"/>
      <c r="D17" s="683"/>
      <c r="E17" s="683"/>
      <c r="F17" s="1050"/>
      <c r="G17" s="662"/>
      <c r="H17" s="662"/>
      <c r="I17" s="660">
        <f t="shared" si="0"/>
        <v>0</v>
      </c>
      <c r="J17" s="687"/>
    </row>
    <row r="18" spans="2:10" ht="14.25" thickTop="1" thickBot="1">
      <c r="B18" s="396"/>
      <c r="C18" s="1377"/>
      <c r="D18" s="683"/>
      <c r="E18" s="683"/>
      <c r="F18" s="1050"/>
      <c r="G18" s="662"/>
      <c r="H18" s="662"/>
      <c r="I18" s="660">
        <f t="shared" si="0"/>
        <v>0</v>
      </c>
      <c r="J18" s="687"/>
    </row>
    <row r="19" spans="2:10" ht="14.25" thickTop="1" thickBot="1">
      <c r="B19" s="396"/>
      <c r="C19" s="1377"/>
      <c r="D19" s="683"/>
      <c r="E19" s="683"/>
      <c r="F19" s="1050"/>
      <c r="G19" s="662"/>
      <c r="H19" s="662"/>
      <c r="I19" s="660">
        <f t="shared" si="0"/>
        <v>0</v>
      </c>
      <c r="J19" s="687"/>
    </row>
    <row r="20" spans="2:10" ht="14.25" thickTop="1" thickBot="1">
      <c r="B20" s="396"/>
      <c r="C20" s="1377"/>
      <c r="D20" s="683"/>
      <c r="E20" s="683"/>
      <c r="F20" s="1050"/>
      <c r="G20" s="662"/>
      <c r="H20" s="662"/>
      <c r="I20" s="660">
        <f t="shared" si="0"/>
        <v>0</v>
      </c>
      <c r="J20" s="687"/>
    </row>
    <row r="21" spans="2:10" ht="14.25" thickTop="1" thickBot="1">
      <c r="B21" s="396"/>
      <c r="C21" s="1377"/>
      <c r="D21" s="683"/>
      <c r="E21" s="683"/>
      <c r="F21" s="1050"/>
      <c r="G21" s="662"/>
      <c r="H21" s="662"/>
      <c r="I21" s="660">
        <f t="shared" si="0"/>
        <v>0</v>
      </c>
      <c r="J21" s="687"/>
    </row>
    <row r="22" spans="2:10" ht="14.25" thickTop="1" thickBot="1">
      <c r="B22" s="396"/>
      <c r="C22" s="1377"/>
      <c r="D22" s="683"/>
      <c r="E22" s="683"/>
      <c r="F22" s="1050"/>
      <c r="G22" s="662"/>
      <c r="H22" s="662"/>
      <c r="I22" s="660">
        <f t="shared" si="0"/>
        <v>0</v>
      </c>
      <c r="J22" s="687"/>
    </row>
    <row r="23" spans="2:10" ht="14.25" thickTop="1" thickBot="1">
      <c r="B23" s="396"/>
      <c r="C23" s="1378"/>
      <c r="D23" s="683"/>
      <c r="E23" s="683"/>
      <c r="F23" s="1050"/>
      <c r="G23" s="661"/>
      <c r="H23" s="661"/>
      <c r="I23" s="660">
        <f t="shared" si="0"/>
        <v>0</v>
      </c>
      <c r="J23" s="687"/>
    </row>
    <row r="24" spans="2:10" ht="28.5" customHeight="1" thickTop="1" thickBot="1">
      <c r="B24" s="396"/>
      <c r="C24" s="1064" t="s">
        <v>941</v>
      </c>
      <c r="D24" s="1054"/>
      <c r="E24" s="1055">
        <f>SUM(E14:E23)</f>
        <v>0</v>
      </c>
      <c r="F24" s="1056"/>
      <c r="G24" s="1057"/>
      <c r="H24" s="1057"/>
      <c r="I24" s="1058">
        <f>SUM(I14:I23)</f>
        <v>0</v>
      </c>
      <c r="J24" s="687"/>
    </row>
    <row r="25" spans="2:10" ht="14.25" thickTop="1" thickBot="1">
      <c r="B25" s="396"/>
      <c r="C25" s="1379" t="s">
        <v>942</v>
      </c>
      <c r="D25" s="683"/>
      <c r="E25" s="683"/>
      <c r="F25" s="1051"/>
      <c r="G25" s="662"/>
      <c r="H25" s="662"/>
      <c r="I25" s="660">
        <f>+E25*F25*12</f>
        <v>0</v>
      </c>
      <c r="J25" s="687"/>
    </row>
    <row r="26" spans="2:10" ht="14.25" thickTop="1" thickBot="1">
      <c r="B26" s="969"/>
      <c r="C26" s="1380"/>
      <c r="D26" s="683"/>
      <c r="E26" s="683"/>
      <c r="F26" s="1051"/>
      <c r="G26" s="662"/>
      <c r="H26" s="662"/>
      <c r="I26" s="660">
        <f t="shared" ref="I26:I28" si="1">+E26*F26*12</f>
        <v>0</v>
      </c>
      <c r="J26" s="1005"/>
    </row>
    <row r="27" spans="2:10" ht="14.25" thickTop="1" thickBot="1">
      <c r="B27" s="969"/>
      <c r="C27" s="1380"/>
      <c r="D27" s="683"/>
      <c r="E27" s="683"/>
      <c r="F27" s="1051"/>
      <c r="G27" s="662"/>
      <c r="H27" s="662"/>
      <c r="I27" s="660">
        <f t="shared" si="1"/>
        <v>0</v>
      </c>
      <c r="J27" s="1005"/>
    </row>
    <row r="28" spans="2:10" ht="14.25" thickTop="1" thickBot="1">
      <c r="B28" s="969"/>
      <c r="C28" s="1380"/>
      <c r="D28" s="683"/>
      <c r="E28" s="683"/>
      <c r="F28" s="1051"/>
      <c r="G28" s="662"/>
      <c r="H28" s="662"/>
      <c r="I28" s="660">
        <f t="shared" si="1"/>
        <v>0</v>
      </c>
      <c r="J28" s="1005"/>
    </row>
    <row r="29" spans="2:10" ht="14.25" thickTop="1" thickBot="1">
      <c r="B29" s="396"/>
      <c r="C29" s="1380"/>
      <c r="D29" s="683"/>
      <c r="E29" s="683"/>
      <c r="F29" s="1051"/>
      <c r="G29" s="662"/>
      <c r="H29" s="662"/>
      <c r="I29" s="660">
        <f>+E29*F29*12</f>
        <v>0</v>
      </c>
      <c r="J29" s="687"/>
    </row>
    <row r="30" spans="2:10" ht="14.25" thickTop="1" thickBot="1">
      <c r="B30" s="396"/>
      <c r="C30" s="1380"/>
      <c r="D30" s="683"/>
      <c r="E30" s="683"/>
      <c r="F30" s="1051"/>
      <c r="G30" s="662"/>
      <c r="H30" s="662"/>
      <c r="I30" s="660">
        <f>+E30*F30*12</f>
        <v>0</v>
      </c>
      <c r="J30" s="687"/>
    </row>
    <row r="31" spans="2:10" ht="14.25" thickTop="1" thickBot="1">
      <c r="B31" s="396"/>
      <c r="C31" s="1380"/>
      <c r="D31" s="683"/>
      <c r="E31" s="683"/>
      <c r="F31" s="1051"/>
      <c r="G31" s="662"/>
      <c r="H31" s="662"/>
      <c r="I31" s="660">
        <f>+E31*F31*12</f>
        <v>0</v>
      </c>
      <c r="J31" s="687"/>
    </row>
    <row r="32" spans="2:10" ht="14.25" thickTop="1" thickBot="1">
      <c r="B32" s="396"/>
      <c r="C32" s="1381"/>
      <c r="D32" s="683"/>
      <c r="E32" s="683"/>
      <c r="F32" s="1051"/>
      <c r="G32" s="662"/>
      <c r="H32" s="662"/>
      <c r="I32" s="660">
        <f>+E32*F32*12</f>
        <v>0</v>
      </c>
      <c r="J32" s="687"/>
    </row>
    <row r="33" spans="2:11" ht="31.5" customHeight="1" thickTop="1" thickBot="1">
      <c r="B33" s="396"/>
      <c r="C33" s="1070" t="s">
        <v>943</v>
      </c>
      <c r="D33" s="1059"/>
      <c r="E33" s="1060">
        <f>SUM(E25:E32)</f>
        <v>0</v>
      </c>
      <c r="F33" s="1061"/>
      <c r="G33" s="1057"/>
      <c r="H33" s="1057"/>
      <c r="I33" s="1058">
        <f>SUM(I25:I32)</f>
        <v>0</v>
      </c>
      <c r="J33" s="687"/>
    </row>
    <row r="34" spans="2:11" ht="14.25" thickTop="1" thickBot="1">
      <c r="B34" s="396"/>
      <c r="C34" s="1379" t="s">
        <v>1159</v>
      </c>
      <c r="D34" s="683"/>
      <c r="E34" s="683"/>
      <c r="F34" s="1051"/>
      <c r="G34" s="662"/>
      <c r="H34" s="662"/>
      <c r="I34" s="660">
        <f>+E34*F34*12</f>
        <v>0</v>
      </c>
      <c r="J34" s="687"/>
    </row>
    <row r="35" spans="2:11" ht="14.25" thickTop="1" thickBot="1">
      <c r="B35" s="969"/>
      <c r="C35" s="1380"/>
      <c r="D35" s="683"/>
      <c r="E35" s="683"/>
      <c r="F35" s="1051"/>
      <c r="G35" s="662"/>
      <c r="H35" s="662"/>
      <c r="I35" s="660">
        <f t="shared" ref="I35:I37" si="2">+E35*F35*12</f>
        <v>0</v>
      </c>
      <c r="J35" s="1005"/>
    </row>
    <row r="36" spans="2:11" ht="14.25" thickTop="1" thickBot="1">
      <c r="B36" s="969"/>
      <c r="C36" s="1380"/>
      <c r="D36" s="683"/>
      <c r="E36" s="683"/>
      <c r="F36" s="1051"/>
      <c r="G36" s="662"/>
      <c r="H36" s="662"/>
      <c r="I36" s="660">
        <f t="shared" si="2"/>
        <v>0</v>
      </c>
      <c r="J36" s="1005"/>
    </row>
    <row r="37" spans="2:11" ht="14.25" thickTop="1" thickBot="1">
      <c r="B37" s="969"/>
      <c r="C37" s="1380"/>
      <c r="D37" s="683"/>
      <c r="E37" s="683"/>
      <c r="F37" s="1051"/>
      <c r="G37" s="662"/>
      <c r="H37" s="662"/>
      <c r="I37" s="660">
        <f t="shared" si="2"/>
        <v>0</v>
      </c>
      <c r="J37" s="1005"/>
    </row>
    <row r="38" spans="2:11" ht="14.25" thickTop="1" thickBot="1">
      <c r="B38" s="396"/>
      <c r="C38" s="1381"/>
      <c r="D38" s="683"/>
      <c r="E38" s="683"/>
      <c r="F38" s="1051"/>
      <c r="G38" s="661"/>
      <c r="H38" s="661"/>
      <c r="I38" s="663">
        <f>+E38*F38*12</f>
        <v>0</v>
      </c>
      <c r="J38" s="687"/>
      <c r="K38" s="650"/>
    </row>
    <row r="39" spans="2:11" ht="36.75" customHeight="1" thickTop="1">
      <c r="B39" s="396"/>
      <c r="C39" s="1053" t="s">
        <v>944</v>
      </c>
      <c r="D39" s="1054"/>
      <c r="E39" s="1055">
        <f>SUM(E34:E38)</f>
        <v>0</v>
      </c>
      <c r="F39" s="1055"/>
      <c r="G39" s="1062"/>
      <c r="H39" s="1062"/>
      <c r="I39" s="1063">
        <f>SUM(I34:I38)</f>
        <v>0</v>
      </c>
      <c r="J39" s="687"/>
      <c r="K39" s="650"/>
    </row>
    <row r="40" spans="2:11" ht="39" customHeight="1" thickBot="1">
      <c r="B40" s="396"/>
      <c r="C40" s="1064" t="s">
        <v>1158</v>
      </c>
      <c r="D40" s="1065"/>
      <c r="E40" s="1066">
        <f>+E24+E33+E39+E12</f>
        <v>0</v>
      </c>
      <c r="F40" s="1067"/>
      <c r="G40" s="1068"/>
      <c r="H40" s="1068"/>
      <c r="I40" s="1069">
        <f>+I24+I33+I39+I12</f>
        <v>0</v>
      </c>
      <c r="J40" s="687"/>
    </row>
    <row r="41" spans="2:11" ht="39" customHeight="1" thickTop="1" thickBot="1">
      <c r="B41" s="396"/>
      <c r="C41" s="1373" t="s">
        <v>950</v>
      </c>
      <c r="D41" s="1374"/>
      <c r="E41" s="1374"/>
      <c r="F41" s="1374"/>
      <c r="G41" s="1374"/>
      <c r="H41" s="1374"/>
      <c r="I41" s="1375"/>
      <c r="J41" s="687"/>
    </row>
    <row r="42" spans="2:11" ht="14.25" thickTop="1" thickBot="1">
      <c r="B42" s="396"/>
      <c r="C42" s="681"/>
      <c r="D42" s="666"/>
      <c r="E42" s="681"/>
      <c r="F42" s="681"/>
      <c r="G42" s="681"/>
      <c r="H42" s="681"/>
      <c r="I42" s="681"/>
      <c r="J42" s="687"/>
    </row>
    <row r="43" spans="2:11" ht="39" customHeight="1" thickTop="1" thickBot="1">
      <c r="B43" s="396"/>
      <c r="C43" s="1373" t="s">
        <v>945</v>
      </c>
      <c r="D43" s="1374"/>
      <c r="E43" s="1374"/>
      <c r="F43" s="1374"/>
      <c r="G43" s="1374"/>
      <c r="H43" s="1374"/>
      <c r="I43" s="1375"/>
      <c r="J43" s="687"/>
    </row>
    <row r="44" spans="2:11" ht="15.6" customHeight="1" thickTop="1">
      <c r="B44" s="396"/>
      <c r="C44" s="684"/>
      <c r="D44" s="684"/>
      <c r="E44" s="684"/>
      <c r="F44" s="684"/>
      <c r="G44" s="684"/>
      <c r="H44" s="684"/>
      <c r="I44" s="684"/>
      <c r="J44" s="687"/>
    </row>
    <row r="45" spans="2:11">
      <c r="B45" s="396"/>
      <c r="C45" s="664" t="s">
        <v>946</v>
      </c>
      <c r="D45" s="470"/>
      <c r="E45" s="433"/>
      <c r="F45" s="433"/>
      <c r="G45" s="433"/>
      <c r="H45" s="433"/>
      <c r="I45" s="433"/>
      <c r="J45" s="393"/>
    </row>
    <row r="46" spans="2:11" ht="13.5" thickBot="1">
      <c r="B46" s="392"/>
      <c r="C46" s="391"/>
      <c r="D46" s="391"/>
      <c r="E46" s="391"/>
      <c r="F46" s="391"/>
      <c r="G46" s="391"/>
      <c r="H46" s="391"/>
      <c r="I46" s="391"/>
      <c r="J46" s="390"/>
    </row>
    <row r="47" spans="2:11">
      <c r="F47" s="649" t="s">
        <v>951</v>
      </c>
      <c r="J47" s="669" t="s">
        <v>964</v>
      </c>
    </row>
  </sheetData>
  <sheetProtection password="CE28" sheet="1" objects="1" scenarios="1" selectLockedCells="1"/>
  <mergeCells count="6">
    <mergeCell ref="C12:D12"/>
    <mergeCell ref="C41:I41"/>
    <mergeCell ref="C43:I43"/>
    <mergeCell ref="C14:C23"/>
    <mergeCell ref="C25:C32"/>
    <mergeCell ref="C34:C38"/>
  </mergeCells>
  <printOptions horizontalCentered="1"/>
  <pageMargins left="0.75" right="0.75" top="1" bottom="1" header="0.5" footer="0.5"/>
  <pageSetup orientation="portrait" r:id="rId1"/>
  <headerFooter alignWithMargins="0">
    <oddHeader>&amp;CMixed-Finance Operating Pro forma Rents
Project: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9"/>
  <sheetViews>
    <sheetView showGridLines="0" zoomScale="75" zoomScaleNormal="75" workbookViewId="0">
      <pane ySplit="9" topLeftCell="A10" activePane="bottomLeft" state="frozen"/>
      <selection pane="bottomLeft" activeCell="D15" sqref="D15"/>
    </sheetView>
  </sheetViews>
  <sheetFormatPr defaultColWidth="9.140625" defaultRowHeight="20.100000000000001" customHeight="1"/>
  <cols>
    <col min="1" max="1" width="3.42578125" style="977" customWidth="1"/>
    <col min="2" max="2" width="2.85546875" style="977" customWidth="1"/>
    <col min="3" max="3" width="43.28515625" style="977" customWidth="1"/>
    <col min="4" max="18" width="12.7109375" style="977" customWidth="1"/>
    <col min="19" max="20" width="3.7109375" style="977" customWidth="1"/>
    <col min="21" max="27" width="9.7109375" style="977" customWidth="1"/>
    <col min="28" max="257" width="9.140625" style="977"/>
    <col min="258" max="258" width="2.85546875" style="977" customWidth="1"/>
    <col min="259" max="259" width="43.28515625" style="977" customWidth="1"/>
    <col min="260" max="274" width="12.7109375" style="977" customWidth="1"/>
    <col min="275" max="283" width="9.7109375" style="977" customWidth="1"/>
    <col min="284" max="513" width="9.140625" style="977"/>
    <col min="514" max="514" width="2.85546875" style="977" customWidth="1"/>
    <col min="515" max="515" width="43.28515625" style="977" customWidth="1"/>
    <col min="516" max="530" width="12.7109375" style="977" customWidth="1"/>
    <col min="531" max="539" width="9.7109375" style="977" customWidth="1"/>
    <col min="540" max="769" width="9.140625" style="977"/>
    <col min="770" max="770" width="2.85546875" style="977" customWidth="1"/>
    <col min="771" max="771" width="43.28515625" style="977" customWidth="1"/>
    <col min="772" max="786" width="12.7109375" style="977" customWidth="1"/>
    <col min="787" max="795" width="9.7109375" style="977" customWidth="1"/>
    <col min="796" max="1025" width="9.140625" style="977"/>
    <col min="1026" max="1026" width="2.85546875" style="977" customWidth="1"/>
    <col min="1027" max="1027" width="43.28515625" style="977" customWidth="1"/>
    <col min="1028" max="1042" width="12.7109375" style="977" customWidth="1"/>
    <col min="1043" max="1051" width="9.7109375" style="977" customWidth="1"/>
    <col min="1052" max="1281" width="9.140625" style="977"/>
    <col min="1282" max="1282" width="2.85546875" style="977" customWidth="1"/>
    <col min="1283" max="1283" width="43.28515625" style="977" customWidth="1"/>
    <col min="1284" max="1298" width="12.7109375" style="977" customWidth="1"/>
    <col min="1299" max="1307" width="9.7109375" style="977" customWidth="1"/>
    <col min="1308" max="1537" width="9.140625" style="977"/>
    <col min="1538" max="1538" width="2.85546875" style="977" customWidth="1"/>
    <col min="1539" max="1539" width="43.28515625" style="977" customWidth="1"/>
    <col min="1540" max="1554" width="12.7109375" style="977" customWidth="1"/>
    <col min="1555" max="1563" width="9.7109375" style="977" customWidth="1"/>
    <col min="1564" max="1793" width="9.140625" style="977"/>
    <col min="1794" max="1794" width="2.85546875" style="977" customWidth="1"/>
    <col min="1795" max="1795" width="43.28515625" style="977" customWidth="1"/>
    <col min="1796" max="1810" width="12.7109375" style="977" customWidth="1"/>
    <col min="1811" max="1819" width="9.7109375" style="977" customWidth="1"/>
    <col min="1820" max="2049" width="9.140625" style="977"/>
    <col min="2050" max="2050" width="2.85546875" style="977" customWidth="1"/>
    <col min="2051" max="2051" width="43.28515625" style="977" customWidth="1"/>
    <col min="2052" max="2066" width="12.7109375" style="977" customWidth="1"/>
    <col min="2067" max="2075" width="9.7109375" style="977" customWidth="1"/>
    <col min="2076" max="2305" width="9.140625" style="977"/>
    <col min="2306" max="2306" width="2.85546875" style="977" customWidth="1"/>
    <col min="2307" max="2307" width="43.28515625" style="977" customWidth="1"/>
    <col min="2308" max="2322" width="12.7109375" style="977" customWidth="1"/>
    <col min="2323" max="2331" width="9.7109375" style="977" customWidth="1"/>
    <col min="2332" max="2561" width="9.140625" style="977"/>
    <col min="2562" max="2562" width="2.85546875" style="977" customWidth="1"/>
    <col min="2563" max="2563" width="43.28515625" style="977" customWidth="1"/>
    <col min="2564" max="2578" width="12.7109375" style="977" customWidth="1"/>
    <col min="2579" max="2587" width="9.7109375" style="977" customWidth="1"/>
    <col min="2588" max="2817" width="9.140625" style="977"/>
    <col min="2818" max="2818" width="2.85546875" style="977" customWidth="1"/>
    <col min="2819" max="2819" width="43.28515625" style="977" customWidth="1"/>
    <col min="2820" max="2834" width="12.7109375" style="977" customWidth="1"/>
    <col min="2835" max="2843" width="9.7109375" style="977" customWidth="1"/>
    <col min="2844" max="3073" width="9.140625" style="977"/>
    <col min="3074" max="3074" width="2.85546875" style="977" customWidth="1"/>
    <col min="3075" max="3075" width="43.28515625" style="977" customWidth="1"/>
    <col min="3076" max="3090" width="12.7109375" style="977" customWidth="1"/>
    <col min="3091" max="3099" width="9.7109375" style="977" customWidth="1"/>
    <col min="3100" max="3329" width="9.140625" style="977"/>
    <col min="3330" max="3330" width="2.85546875" style="977" customWidth="1"/>
    <col min="3331" max="3331" width="43.28515625" style="977" customWidth="1"/>
    <col min="3332" max="3346" width="12.7109375" style="977" customWidth="1"/>
    <col min="3347" max="3355" width="9.7109375" style="977" customWidth="1"/>
    <col min="3356" max="3585" width="9.140625" style="977"/>
    <col min="3586" max="3586" width="2.85546875" style="977" customWidth="1"/>
    <col min="3587" max="3587" width="43.28515625" style="977" customWidth="1"/>
    <col min="3588" max="3602" width="12.7109375" style="977" customWidth="1"/>
    <col min="3603" max="3611" width="9.7109375" style="977" customWidth="1"/>
    <col min="3612" max="3841" width="9.140625" style="977"/>
    <col min="3842" max="3842" width="2.85546875" style="977" customWidth="1"/>
    <col min="3843" max="3843" width="43.28515625" style="977" customWidth="1"/>
    <col min="3844" max="3858" width="12.7109375" style="977" customWidth="1"/>
    <col min="3859" max="3867" width="9.7109375" style="977" customWidth="1"/>
    <col min="3868" max="4097" width="9.140625" style="977"/>
    <col min="4098" max="4098" width="2.85546875" style="977" customWidth="1"/>
    <col min="4099" max="4099" width="43.28515625" style="977" customWidth="1"/>
    <col min="4100" max="4114" width="12.7109375" style="977" customWidth="1"/>
    <col min="4115" max="4123" width="9.7109375" style="977" customWidth="1"/>
    <col min="4124" max="4353" width="9.140625" style="977"/>
    <col min="4354" max="4354" width="2.85546875" style="977" customWidth="1"/>
    <col min="4355" max="4355" width="43.28515625" style="977" customWidth="1"/>
    <col min="4356" max="4370" width="12.7109375" style="977" customWidth="1"/>
    <col min="4371" max="4379" width="9.7109375" style="977" customWidth="1"/>
    <col min="4380" max="4609" width="9.140625" style="977"/>
    <col min="4610" max="4610" width="2.85546875" style="977" customWidth="1"/>
    <col min="4611" max="4611" width="43.28515625" style="977" customWidth="1"/>
    <col min="4612" max="4626" width="12.7109375" style="977" customWidth="1"/>
    <col min="4627" max="4635" width="9.7109375" style="977" customWidth="1"/>
    <col min="4636" max="4865" width="9.140625" style="977"/>
    <col min="4866" max="4866" width="2.85546875" style="977" customWidth="1"/>
    <col min="4867" max="4867" width="43.28515625" style="977" customWidth="1"/>
    <col min="4868" max="4882" width="12.7109375" style="977" customWidth="1"/>
    <col min="4883" max="4891" width="9.7109375" style="977" customWidth="1"/>
    <col min="4892" max="5121" width="9.140625" style="977"/>
    <col min="5122" max="5122" width="2.85546875" style="977" customWidth="1"/>
    <col min="5123" max="5123" width="43.28515625" style="977" customWidth="1"/>
    <col min="5124" max="5138" width="12.7109375" style="977" customWidth="1"/>
    <col min="5139" max="5147" width="9.7109375" style="977" customWidth="1"/>
    <col min="5148" max="5377" width="9.140625" style="977"/>
    <col min="5378" max="5378" width="2.85546875" style="977" customWidth="1"/>
    <col min="5379" max="5379" width="43.28515625" style="977" customWidth="1"/>
    <col min="5380" max="5394" width="12.7109375" style="977" customWidth="1"/>
    <col min="5395" max="5403" width="9.7109375" style="977" customWidth="1"/>
    <col min="5404" max="5633" width="9.140625" style="977"/>
    <col min="5634" max="5634" width="2.85546875" style="977" customWidth="1"/>
    <col min="5635" max="5635" width="43.28515625" style="977" customWidth="1"/>
    <col min="5636" max="5650" width="12.7109375" style="977" customWidth="1"/>
    <col min="5651" max="5659" width="9.7109375" style="977" customWidth="1"/>
    <col min="5660" max="5889" width="9.140625" style="977"/>
    <col min="5890" max="5890" width="2.85546875" style="977" customWidth="1"/>
    <col min="5891" max="5891" width="43.28515625" style="977" customWidth="1"/>
    <col min="5892" max="5906" width="12.7109375" style="977" customWidth="1"/>
    <col min="5907" max="5915" width="9.7109375" style="977" customWidth="1"/>
    <col min="5916" max="6145" width="9.140625" style="977"/>
    <col min="6146" max="6146" width="2.85546875" style="977" customWidth="1"/>
    <col min="6147" max="6147" width="43.28515625" style="977" customWidth="1"/>
    <col min="6148" max="6162" width="12.7109375" style="977" customWidth="1"/>
    <col min="6163" max="6171" width="9.7109375" style="977" customWidth="1"/>
    <col min="6172" max="6401" width="9.140625" style="977"/>
    <col min="6402" max="6402" width="2.85546875" style="977" customWidth="1"/>
    <col min="6403" max="6403" width="43.28515625" style="977" customWidth="1"/>
    <col min="6404" max="6418" width="12.7109375" style="977" customWidth="1"/>
    <col min="6419" max="6427" width="9.7109375" style="977" customWidth="1"/>
    <col min="6428" max="6657" width="9.140625" style="977"/>
    <col min="6658" max="6658" width="2.85546875" style="977" customWidth="1"/>
    <col min="6659" max="6659" width="43.28515625" style="977" customWidth="1"/>
    <col min="6660" max="6674" width="12.7109375" style="977" customWidth="1"/>
    <col min="6675" max="6683" width="9.7109375" style="977" customWidth="1"/>
    <col min="6684" max="6913" width="9.140625" style="977"/>
    <col min="6914" max="6914" width="2.85546875" style="977" customWidth="1"/>
    <col min="6915" max="6915" width="43.28515625" style="977" customWidth="1"/>
    <col min="6916" max="6930" width="12.7109375" style="977" customWidth="1"/>
    <col min="6931" max="6939" width="9.7109375" style="977" customWidth="1"/>
    <col min="6940" max="7169" width="9.140625" style="977"/>
    <col min="7170" max="7170" width="2.85546875" style="977" customWidth="1"/>
    <col min="7171" max="7171" width="43.28515625" style="977" customWidth="1"/>
    <col min="7172" max="7186" width="12.7109375" style="977" customWidth="1"/>
    <col min="7187" max="7195" width="9.7109375" style="977" customWidth="1"/>
    <col min="7196" max="7425" width="9.140625" style="977"/>
    <col min="7426" max="7426" width="2.85546875" style="977" customWidth="1"/>
    <col min="7427" max="7427" width="43.28515625" style="977" customWidth="1"/>
    <col min="7428" max="7442" width="12.7109375" style="977" customWidth="1"/>
    <col min="7443" max="7451" width="9.7109375" style="977" customWidth="1"/>
    <col min="7452" max="7681" width="9.140625" style="977"/>
    <col min="7682" max="7682" width="2.85546875" style="977" customWidth="1"/>
    <col min="7683" max="7683" width="43.28515625" style="977" customWidth="1"/>
    <col min="7684" max="7698" width="12.7109375" style="977" customWidth="1"/>
    <col min="7699" max="7707" width="9.7109375" style="977" customWidth="1"/>
    <col min="7708" max="7937" width="9.140625" style="977"/>
    <col min="7938" max="7938" width="2.85546875" style="977" customWidth="1"/>
    <col min="7939" max="7939" width="43.28515625" style="977" customWidth="1"/>
    <col min="7940" max="7954" width="12.7109375" style="977" customWidth="1"/>
    <col min="7955" max="7963" width="9.7109375" style="977" customWidth="1"/>
    <col min="7964" max="8193" width="9.140625" style="977"/>
    <col min="8194" max="8194" width="2.85546875" style="977" customWidth="1"/>
    <col min="8195" max="8195" width="43.28515625" style="977" customWidth="1"/>
    <col min="8196" max="8210" width="12.7109375" style="977" customWidth="1"/>
    <col min="8211" max="8219" width="9.7109375" style="977" customWidth="1"/>
    <col min="8220" max="8449" width="9.140625" style="977"/>
    <col min="8450" max="8450" width="2.85546875" style="977" customWidth="1"/>
    <col min="8451" max="8451" width="43.28515625" style="977" customWidth="1"/>
    <col min="8452" max="8466" width="12.7109375" style="977" customWidth="1"/>
    <col min="8467" max="8475" width="9.7109375" style="977" customWidth="1"/>
    <col min="8476" max="8705" width="9.140625" style="977"/>
    <col min="8706" max="8706" width="2.85546875" style="977" customWidth="1"/>
    <col min="8707" max="8707" width="43.28515625" style="977" customWidth="1"/>
    <col min="8708" max="8722" width="12.7109375" style="977" customWidth="1"/>
    <col min="8723" max="8731" width="9.7109375" style="977" customWidth="1"/>
    <col min="8732" max="8961" width="9.140625" style="977"/>
    <col min="8962" max="8962" width="2.85546875" style="977" customWidth="1"/>
    <col min="8963" max="8963" width="43.28515625" style="977" customWidth="1"/>
    <col min="8964" max="8978" width="12.7109375" style="977" customWidth="1"/>
    <col min="8979" max="8987" width="9.7109375" style="977" customWidth="1"/>
    <col min="8988" max="9217" width="9.140625" style="977"/>
    <col min="9218" max="9218" width="2.85546875" style="977" customWidth="1"/>
    <col min="9219" max="9219" width="43.28515625" style="977" customWidth="1"/>
    <col min="9220" max="9234" width="12.7109375" style="977" customWidth="1"/>
    <col min="9235" max="9243" width="9.7109375" style="977" customWidth="1"/>
    <col min="9244" max="9473" width="9.140625" style="977"/>
    <col min="9474" max="9474" width="2.85546875" style="977" customWidth="1"/>
    <col min="9475" max="9475" width="43.28515625" style="977" customWidth="1"/>
    <col min="9476" max="9490" width="12.7109375" style="977" customWidth="1"/>
    <col min="9491" max="9499" width="9.7109375" style="977" customWidth="1"/>
    <col min="9500" max="9729" width="9.140625" style="977"/>
    <col min="9730" max="9730" width="2.85546875" style="977" customWidth="1"/>
    <col min="9731" max="9731" width="43.28515625" style="977" customWidth="1"/>
    <col min="9732" max="9746" width="12.7109375" style="977" customWidth="1"/>
    <col min="9747" max="9755" width="9.7109375" style="977" customWidth="1"/>
    <col min="9756" max="9985" width="9.140625" style="977"/>
    <col min="9986" max="9986" width="2.85546875" style="977" customWidth="1"/>
    <col min="9987" max="9987" width="43.28515625" style="977" customWidth="1"/>
    <col min="9988" max="10002" width="12.7109375" style="977" customWidth="1"/>
    <col min="10003" max="10011" width="9.7109375" style="977" customWidth="1"/>
    <col min="10012" max="10241" width="9.140625" style="977"/>
    <col min="10242" max="10242" width="2.85546875" style="977" customWidth="1"/>
    <col min="10243" max="10243" width="43.28515625" style="977" customWidth="1"/>
    <col min="10244" max="10258" width="12.7109375" style="977" customWidth="1"/>
    <col min="10259" max="10267" width="9.7109375" style="977" customWidth="1"/>
    <col min="10268" max="10497" width="9.140625" style="977"/>
    <col min="10498" max="10498" width="2.85546875" style="977" customWidth="1"/>
    <col min="10499" max="10499" width="43.28515625" style="977" customWidth="1"/>
    <col min="10500" max="10514" width="12.7109375" style="977" customWidth="1"/>
    <col min="10515" max="10523" width="9.7109375" style="977" customWidth="1"/>
    <col min="10524" max="10753" width="9.140625" style="977"/>
    <col min="10754" max="10754" width="2.85546875" style="977" customWidth="1"/>
    <col min="10755" max="10755" width="43.28515625" style="977" customWidth="1"/>
    <col min="10756" max="10770" width="12.7109375" style="977" customWidth="1"/>
    <col min="10771" max="10779" width="9.7109375" style="977" customWidth="1"/>
    <col min="10780" max="11009" width="9.140625" style="977"/>
    <col min="11010" max="11010" width="2.85546875" style="977" customWidth="1"/>
    <col min="11011" max="11011" width="43.28515625" style="977" customWidth="1"/>
    <col min="11012" max="11026" width="12.7109375" style="977" customWidth="1"/>
    <col min="11027" max="11035" width="9.7109375" style="977" customWidth="1"/>
    <col min="11036" max="11265" width="9.140625" style="977"/>
    <col min="11266" max="11266" width="2.85546875" style="977" customWidth="1"/>
    <col min="11267" max="11267" width="43.28515625" style="977" customWidth="1"/>
    <col min="11268" max="11282" width="12.7109375" style="977" customWidth="1"/>
    <col min="11283" max="11291" width="9.7109375" style="977" customWidth="1"/>
    <col min="11292" max="11521" width="9.140625" style="977"/>
    <col min="11522" max="11522" width="2.85546875" style="977" customWidth="1"/>
    <col min="11523" max="11523" width="43.28515625" style="977" customWidth="1"/>
    <col min="11524" max="11538" width="12.7109375" style="977" customWidth="1"/>
    <col min="11539" max="11547" width="9.7109375" style="977" customWidth="1"/>
    <col min="11548" max="11777" width="9.140625" style="977"/>
    <col min="11778" max="11778" width="2.85546875" style="977" customWidth="1"/>
    <col min="11779" max="11779" width="43.28515625" style="977" customWidth="1"/>
    <col min="11780" max="11794" width="12.7109375" style="977" customWidth="1"/>
    <col min="11795" max="11803" width="9.7109375" style="977" customWidth="1"/>
    <col min="11804" max="12033" width="9.140625" style="977"/>
    <col min="12034" max="12034" width="2.85546875" style="977" customWidth="1"/>
    <col min="12035" max="12035" width="43.28515625" style="977" customWidth="1"/>
    <col min="12036" max="12050" width="12.7109375" style="977" customWidth="1"/>
    <col min="12051" max="12059" width="9.7109375" style="977" customWidth="1"/>
    <col min="12060" max="12289" width="9.140625" style="977"/>
    <col min="12290" max="12290" width="2.85546875" style="977" customWidth="1"/>
    <col min="12291" max="12291" width="43.28515625" style="977" customWidth="1"/>
    <col min="12292" max="12306" width="12.7109375" style="977" customWidth="1"/>
    <col min="12307" max="12315" width="9.7109375" style="977" customWidth="1"/>
    <col min="12316" max="12545" width="9.140625" style="977"/>
    <col min="12546" max="12546" width="2.85546875" style="977" customWidth="1"/>
    <col min="12547" max="12547" width="43.28515625" style="977" customWidth="1"/>
    <col min="12548" max="12562" width="12.7109375" style="977" customWidth="1"/>
    <col min="12563" max="12571" width="9.7109375" style="977" customWidth="1"/>
    <col min="12572" max="12801" width="9.140625" style="977"/>
    <col min="12802" max="12802" width="2.85546875" style="977" customWidth="1"/>
    <col min="12803" max="12803" width="43.28515625" style="977" customWidth="1"/>
    <col min="12804" max="12818" width="12.7109375" style="977" customWidth="1"/>
    <col min="12819" max="12827" width="9.7109375" style="977" customWidth="1"/>
    <col min="12828" max="13057" width="9.140625" style="977"/>
    <col min="13058" max="13058" width="2.85546875" style="977" customWidth="1"/>
    <col min="13059" max="13059" width="43.28515625" style="977" customWidth="1"/>
    <col min="13060" max="13074" width="12.7109375" style="977" customWidth="1"/>
    <col min="13075" max="13083" width="9.7109375" style="977" customWidth="1"/>
    <col min="13084" max="13313" width="9.140625" style="977"/>
    <col min="13314" max="13314" width="2.85546875" style="977" customWidth="1"/>
    <col min="13315" max="13315" width="43.28515625" style="977" customWidth="1"/>
    <col min="13316" max="13330" width="12.7109375" style="977" customWidth="1"/>
    <col min="13331" max="13339" width="9.7109375" style="977" customWidth="1"/>
    <col min="13340" max="13569" width="9.140625" style="977"/>
    <col min="13570" max="13570" width="2.85546875" style="977" customWidth="1"/>
    <col min="13571" max="13571" width="43.28515625" style="977" customWidth="1"/>
    <col min="13572" max="13586" width="12.7109375" style="977" customWidth="1"/>
    <col min="13587" max="13595" width="9.7109375" style="977" customWidth="1"/>
    <col min="13596" max="13825" width="9.140625" style="977"/>
    <col min="13826" max="13826" width="2.85546875" style="977" customWidth="1"/>
    <col min="13827" max="13827" width="43.28515625" style="977" customWidth="1"/>
    <col min="13828" max="13842" width="12.7109375" style="977" customWidth="1"/>
    <col min="13843" max="13851" width="9.7109375" style="977" customWidth="1"/>
    <col min="13852" max="14081" width="9.140625" style="977"/>
    <col min="14082" max="14082" width="2.85546875" style="977" customWidth="1"/>
    <col min="14083" max="14083" width="43.28515625" style="977" customWidth="1"/>
    <col min="14084" max="14098" width="12.7109375" style="977" customWidth="1"/>
    <col min="14099" max="14107" width="9.7109375" style="977" customWidth="1"/>
    <col min="14108" max="14337" width="9.140625" style="977"/>
    <col min="14338" max="14338" width="2.85546875" style="977" customWidth="1"/>
    <col min="14339" max="14339" width="43.28515625" style="977" customWidth="1"/>
    <col min="14340" max="14354" width="12.7109375" style="977" customWidth="1"/>
    <col min="14355" max="14363" width="9.7109375" style="977" customWidth="1"/>
    <col min="14364" max="14593" width="9.140625" style="977"/>
    <col min="14594" max="14594" width="2.85546875" style="977" customWidth="1"/>
    <col min="14595" max="14595" width="43.28515625" style="977" customWidth="1"/>
    <col min="14596" max="14610" width="12.7109375" style="977" customWidth="1"/>
    <col min="14611" max="14619" width="9.7109375" style="977" customWidth="1"/>
    <col min="14620" max="14849" width="9.140625" style="977"/>
    <col min="14850" max="14850" width="2.85546875" style="977" customWidth="1"/>
    <col min="14851" max="14851" width="43.28515625" style="977" customWidth="1"/>
    <col min="14852" max="14866" width="12.7109375" style="977" customWidth="1"/>
    <col min="14867" max="14875" width="9.7109375" style="977" customWidth="1"/>
    <col min="14876" max="15105" width="9.140625" style="977"/>
    <col min="15106" max="15106" width="2.85546875" style="977" customWidth="1"/>
    <col min="15107" max="15107" width="43.28515625" style="977" customWidth="1"/>
    <col min="15108" max="15122" width="12.7109375" style="977" customWidth="1"/>
    <col min="15123" max="15131" width="9.7109375" style="977" customWidth="1"/>
    <col min="15132" max="15361" width="9.140625" style="977"/>
    <col min="15362" max="15362" width="2.85546875" style="977" customWidth="1"/>
    <col min="15363" max="15363" width="43.28515625" style="977" customWidth="1"/>
    <col min="15364" max="15378" width="12.7109375" style="977" customWidth="1"/>
    <col min="15379" max="15387" width="9.7109375" style="977" customWidth="1"/>
    <col min="15388" max="15617" width="9.140625" style="977"/>
    <col min="15618" max="15618" width="2.85546875" style="977" customWidth="1"/>
    <col min="15619" max="15619" width="43.28515625" style="977" customWidth="1"/>
    <col min="15620" max="15634" width="12.7109375" style="977" customWidth="1"/>
    <col min="15635" max="15643" width="9.7109375" style="977" customWidth="1"/>
    <col min="15644" max="15873" width="9.140625" style="977"/>
    <col min="15874" max="15874" width="2.85546875" style="977" customWidth="1"/>
    <col min="15875" max="15875" width="43.28515625" style="977" customWidth="1"/>
    <col min="15876" max="15890" width="12.7109375" style="977" customWidth="1"/>
    <col min="15891" max="15899" width="9.7109375" style="977" customWidth="1"/>
    <col min="15900" max="16129" width="9.140625" style="977"/>
    <col min="16130" max="16130" width="2.85546875" style="977" customWidth="1"/>
    <col min="16131" max="16131" width="43.28515625" style="977" customWidth="1"/>
    <col min="16132" max="16146" width="12.7109375" style="977" customWidth="1"/>
    <col min="16147" max="16155" width="9.7109375" style="977" customWidth="1"/>
    <col min="16156" max="16384" width="9.140625" style="977"/>
  </cols>
  <sheetData>
    <row r="1" spans="2:30" s="1029" customFormat="1" ht="8.25" customHeight="1" thickBot="1">
      <c r="C1" s="1030"/>
      <c r="D1" s="1032"/>
    </row>
    <row r="2" spans="2:30" ht="20.25" customHeight="1">
      <c r="B2" s="689"/>
      <c r="C2" s="1006"/>
      <c r="D2" s="1007"/>
      <c r="E2" s="1007"/>
      <c r="F2" s="1007"/>
      <c r="G2" s="1007"/>
      <c r="H2" s="1007"/>
      <c r="I2" s="1040" t="s">
        <v>952</v>
      </c>
      <c r="J2" s="1007"/>
      <c r="K2" s="1007"/>
      <c r="L2" s="1007"/>
      <c r="M2" s="1007"/>
      <c r="N2" s="1007"/>
      <c r="O2" s="1007"/>
      <c r="P2" s="1007"/>
      <c r="Q2" s="1007"/>
      <c r="R2" s="1007"/>
      <c r="S2" s="1008"/>
    </row>
    <row r="3" spans="2:30" ht="20.100000000000001" customHeight="1">
      <c r="B3" s="1009"/>
      <c r="C3" s="1041" t="s">
        <v>794</v>
      </c>
      <c r="D3" s="973" t="str">
        <f>'Unit Mix'!G6</f>
        <v>[Enter the PHA/Grantee name]</v>
      </c>
      <c r="E3" s="1004"/>
      <c r="F3" s="1004"/>
      <c r="G3" s="1004"/>
      <c r="H3" s="1004"/>
      <c r="I3" s="1004"/>
      <c r="J3" s="1004"/>
      <c r="K3" s="1004"/>
      <c r="L3" s="1004"/>
      <c r="M3" s="1004"/>
      <c r="N3" s="1004"/>
      <c r="O3" s="1004"/>
      <c r="P3" s="1004"/>
      <c r="Q3" s="1004"/>
      <c r="R3" s="1004"/>
      <c r="S3" s="1005"/>
    </row>
    <row r="4" spans="2:30" ht="20.100000000000001" customHeight="1">
      <c r="B4" s="1009"/>
      <c r="C4" s="1041" t="s">
        <v>791</v>
      </c>
      <c r="D4" s="973" t="str">
        <f>'Unit Mix'!G7</f>
        <v>[enter the HOPE VI or Choice Neighborhoods grant name]</v>
      </c>
      <c r="E4" s="1004"/>
      <c r="F4" s="1004"/>
      <c r="G4" s="1004"/>
      <c r="H4" s="1004"/>
      <c r="I4" s="1004"/>
      <c r="J4" s="1004"/>
      <c r="K4" s="1004"/>
      <c r="L4" s="1004"/>
      <c r="M4" s="1004"/>
      <c r="N4" s="1004"/>
      <c r="O4" s="1004"/>
      <c r="P4" s="1004"/>
      <c r="Q4" s="1004"/>
      <c r="R4" s="1004"/>
      <c r="S4" s="1005"/>
    </row>
    <row r="5" spans="2:30" ht="20.100000000000001" customHeight="1">
      <c r="B5" s="1009"/>
      <c r="C5" s="1041" t="s">
        <v>789</v>
      </c>
      <c r="D5" s="973" t="str">
        <f>'Unit Mix'!G8</f>
        <v xml:space="preserve">[Enter the name of the phase/project] </v>
      </c>
      <c r="E5" s="1004"/>
      <c r="F5" s="1004"/>
      <c r="G5" s="1004"/>
      <c r="H5" s="1004"/>
      <c r="I5" s="1004"/>
      <c r="J5" s="1004"/>
      <c r="K5" s="1004"/>
      <c r="L5" s="1004"/>
      <c r="M5" s="1004"/>
      <c r="N5" s="1004"/>
      <c r="O5" s="1004"/>
      <c r="P5" s="1004"/>
      <c r="Q5" s="1004"/>
      <c r="R5" s="1004"/>
      <c r="S5" s="1005"/>
    </row>
    <row r="6" spans="2:30" ht="20.100000000000001" customHeight="1">
      <c r="B6" s="1009"/>
      <c r="C6" s="1041" t="s">
        <v>790</v>
      </c>
      <c r="D6" s="973" t="str">
        <f>'Unit Mix'!G9</f>
        <v>[enter the new AMP-format development number]</v>
      </c>
      <c r="E6" s="1004"/>
      <c r="F6" s="1004"/>
      <c r="G6" s="1004"/>
      <c r="H6" s="1004"/>
      <c r="I6" s="1004"/>
      <c r="J6" s="1004"/>
      <c r="K6" s="1004"/>
      <c r="L6" s="1004"/>
      <c r="M6" s="1004"/>
      <c r="N6" s="1004"/>
      <c r="O6" s="1004"/>
      <c r="P6" s="1004"/>
      <c r="Q6" s="1004"/>
      <c r="R6" s="1004"/>
      <c r="S6" s="1005"/>
    </row>
    <row r="7" spans="2:30" ht="20.100000000000001" customHeight="1" thickBot="1">
      <c r="B7" s="1009"/>
      <c r="C7" s="1042"/>
      <c r="D7" s="1010"/>
      <c r="E7" s="1004"/>
      <c r="F7" s="1004" t="s">
        <v>113</v>
      </c>
      <c r="G7" s="1004"/>
      <c r="H7" s="1004"/>
      <c r="I7" s="1004"/>
      <c r="J7" s="1004"/>
      <c r="K7" s="1004"/>
      <c r="L7" s="1004"/>
      <c r="M7" s="1004"/>
      <c r="N7" s="1004"/>
      <c r="O7" s="1004"/>
      <c r="P7" s="1004"/>
      <c r="Q7" s="1004"/>
      <c r="R7" s="1004"/>
      <c r="S7" s="1005"/>
    </row>
    <row r="8" spans="2:30" ht="20.100000000000001" customHeight="1" thickTop="1" thickBot="1">
      <c r="B8" s="1009"/>
      <c r="C8" s="1033"/>
      <c r="D8" s="1031">
        <v>2013</v>
      </c>
      <c r="E8" s="979">
        <f t="shared" ref="E8:R8" si="0">+D8+1</f>
        <v>2014</v>
      </c>
      <c r="F8" s="979">
        <f t="shared" si="0"/>
        <v>2015</v>
      </c>
      <c r="G8" s="979">
        <f t="shared" si="0"/>
        <v>2016</v>
      </c>
      <c r="H8" s="979">
        <f t="shared" si="0"/>
        <v>2017</v>
      </c>
      <c r="I8" s="979">
        <f t="shared" si="0"/>
        <v>2018</v>
      </c>
      <c r="J8" s="979">
        <f t="shared" si="0"/>
        <v>2019</v>
      </c>
      <c r="K8" s="979">
        <f t="shared" si="0"/>
        <v>2020</v>
      </c>
      <c r="L8" s="979">
        <f t="shared" si="0"/>
        <v>2021</v>
      </c>
      <c r="M8" s="979">
        <f t="shared" si="0"/>
        <v>2022</v>
      </c>
      <c r="N8" s="979">
        <f t="shared" si="0"/>
        <v>2023</v>
      </c>
      <c r="O8" s="979">
        <f t="shared" si="0"/>
        <v>2024</v>
      </c>
      <c r="P8" s="979">
        <f t="shared" si="0"/>
        <v>2025</v>
      </c>
      <c r="Q8" s="979">
        <f t="shared" si="0"/>
        <v>2026</v>
      </c>
      <c r="R8" s="979">
        <f t="shared" si="0"/>
        <v>2027</v>
      </c>
      <c r="S8" s="1011"/>
      <c r="T8" s="980"/>
      <c r="U8" s="980"/>
      <c r="V8" s="980"/>
      <c r="W8" s="980"/>
      <c r="X8" s="980"/>
      <c r="Y8" s="980"/>
      <c r="Z8" s="980"/>
      <c r="AA8" s="980"/>
      <c r="AB8" s="980"/>
    </row>
    <row r="9" spans="2:30" ht="20.100000000000001" customHeight="1" thickTop="1" thickBot="1">
      <c r="B9" s="1009"/>
      <c r="C9" s="981" t="s">
        <v>883</v>
      </c>
      <c r="D9" s="983">
        <v>1</v>
      </c>
      <c r="E9" s="982">
        <v>2</v>
      </c>
      <c r="F9" s="983">
        <v>3</v>
      </c>
      <c r="G9" s="983">
        <v>4</v>
      </c>
      <c r="H9" s="983">
        <v>5</v>
      </c>
      <c r="I9" s="982">
        <v>6</v>
      </c>
      <c r="J9" s="983">
        <v>7</v>
      </c>
      <c r="K9" s="983">
        <v>8</v>
      </c>
      <c r="L9" s="983">
        <v>9</v>
      </c>
      <c r="M9" s="982">
        <v>10</v>
      </c>
      <c r="N9" s="983">
        <v>11</v>
      </c>
      <c r="O9" s="983">
        <v>12</v>
      </c>
      <c r="P9" s="983">
        <v>13</v>
      </c>
      <c r="Q9" s="982">
        <v>14</v>
      </c>
      <c r="R9" s="983">
        <v>15</v>
      </c>
      <c r="S9" s="1012"/>
      <c r="T9" s="984"/>
      <c r="U9" s="984"/>
      <c r="V9" s="984"/>
      <c r="W9" s="984"/>
      <c r="X9" s="984"/>
      <c r="Y9" s="984"/>
      <c r="Z9" s="984"/>
      <c r="AA9" s="984"/>
      <c r="AB9" s="984"/>
    </row>
    <row r="10" spans="2:30" ht="20.100000000000001" customHeight="1">
      <c r="B10" s="1009"/>
      <c r="C10" s="985" t="s">
        <v>884</v>
      </c>
      <c r="D10" s="986">
        <f>'ProForma Rents'!$I$24</f>
        <v>0</v>
      </c>
      <c r="E10" s="986">
        <f>+D10*(1+'ProForma Assumptions'!$G$19)</f>
        <v>0</v>
      </c>
      <c r="F10" s="986">
        <f>+E10*(1+'ProForma Assumptions'!$G$19)</f>
        <v>0</v>
      </c>
      <c r="G10" s="986">
        <f>+F10*(1+'ProForma Assumptions'!$G$19)</f>
        <v>0</v>
      </c>
      <c r="H10" s="986">
        <f>+G10*(1+'ProForma Assumptions'!$G$19)</f>
        <v>0</v>
      </c>
      <c r="I10" s="986">
        <f>+H10*(1+'ProForma Assumptions'!$G$19)</f>
        <v>0</v>
      </c>
      <c r="J10" s="986">
        <f>+I10*(1+'ProForma Assumptions'!$G$19)</f>
        <v>0</v>
      </c>
      <c r="K10" s="986">
        <f>+J10*(1+'ProForma Assumptions'!$G$19)</f>
        <v>0</v>
      </c>
      <c r="L10" s="986">
        <f>+K10*(1+'ProForma Assumptions'!$G$19)</f>
        <v>0</v>
      </c>
      <c r="M10" s="986">
        <f>+L10*(1+'ProForma Assumptions'!$G$19)</f>
        <v>0</v>
      </c>
      <c r="N10" s="986">
        <f>+M10*(1+'ProForma Assumptions'!$G$19)</f>
        <v>0</v>
      </c>
      <c r="O10" s="986">
        <f>+N10*(1+'ProForma Assumptions'!$G$19)</f>
        <v>0</v>
      </c>
      <c r="P10" s="986">
        <f>+O10*(1+'ProForma Assumptions'!$G$19)</f>
        <v>0</v>
      </c>
      <c r="Q10" s="986">
        <f>+P10*(1+'ProForma Assumptions'!$G$19)</f>
        <v>0</v>
      </c>
      <c r="R10" s="986">
        <f>+Q10*(1+'ProForma Assumptions'!$G$19)</f>
        <v>0</v>
      </c>
      <c r="S10" s="1012"/>
      <c r="T10" s="984"/>
      <c r="U10" s="984"/>
      <c r="V10" s="984"/>
      <c r="W10" s="984"/>
      <c r="X10" s="984"/>
      <c r="Y10" s="984"/>
      <c r="Z10" s="984"/>
      <c r="AA10" s="984"/>
      <c r="AB10" s="984"/>
    </row>
    <row r="11" spans="2:30" ht="20.100000000000001" customHeight="1">
      <c r="B11" s="1009"/>
      <c r="C11" s="985" t="s">
        <v>885</v>
      </c>
      <c r="D11" s="986">
        <f>'ProForma Rents'!$I$33</f>
        <v>0</v>
      </c>
      <c r="E11" s="986">
        <f>+D11*(1+'ProForma Assumptions'!$G$19)</f>
        <v>0</v>
      </c>
      <c r="F11" s="986">
        <f>+E11*(1+'ProForma Assumptions'!$G$19)</f>
        <v>0</v>
      </c>
      <c r="G11" s="986">
        <f>+F11*(1+'ProForma Assumptions'!$G$19)</f>
        <v>0</v>
      </c>
      <c r="H11" s="986">
        <f>+G11*(1+'ProForma Assumptions'!$G$19)</f>
        <v>0</v>
      </c>
      <c r="I11" s="986">
        <f>+H11*(1+'ProForma Assumptions'!$G$19)</f>
        <v>0</v>
      </c>
      <c r="J11" s="986">
        <f>+I11*(1+'ProForma Assumptions'!$G$19)</f>
        <v>0</v>
      </c>
      <c r="K11" s="986">
        <f>+J11*(1+'ProForma Assumptions'!$G$19)</f>
        <v>0</v>
      </c>
      <c r="L11" s="986">
        <f>+K11*(1+'ProForma Assumptions'!$G$19)</f>
        <v>0</v>
      </c>
      <c r="M11" s="986">
        <f>+L11*(1+'ProForma Assumptions'!$G$19)</f>
        <v>0</v>
      </c>
      <c r="N11" s="986">
        <f>+M11*(1+'ProForma Assumptions'!$G$19)</f>
        <v>0</v>
      </c>
      <c r="O11" s="986">
        <f>+N11*(1+'ProForma Assumptions'!$G$19)</f>
        <v>0</v>
      </c>
      <c r="P11" s="986">
        <f>+O11*(1+'ProForma Assumptions'!$G$19)</f>
        <v>0</v>
      </c>
      <c r="Q11" s="986">
        <f>+P11*(1+'ProForma Assumptions'!$G$19)</f>
        <v>0</v>
      </c>
      <c r="R11" s="986">
        <f>+Q11*(1+'ProForma Assumptions'!$G$19)</f>
        <v>0</v>
      </c>
      <c r="S11" s="1012"/>
      <c r="T11" s="984"/>
      <c r="U11" s="984"/>
      <c r="V11" s="984"/>
      <c r="W11" s="984"/>
      <c r="X11" s="984"/>
      <c r="Y11" s="984"/>
      <c r="Z11" s="984"/>
      <c r="AA11" s="984"/>
      <c r="AB11" s="984"/>
    </row>
    <row r="12" spans="2:30" ht="20.100000000000001" customHeight="1">
      <c r="B12" s="1009"/>
      <c r="C12" s="985" t="s">
        <v>886</v>
      </c>
      <c r="D12" s="986">
        <f>'ProForma Rents'!$I$39</f>
        <v>0</v>
      </c>
      <c r="E12" s="986">
        <f>+D12*(1+'ProForma Assumptions'!$G$19)</f>
        <v>0</v>
      </c>
      <c r="F12" s="986">
        <f>+E12*(1+'ProForma Assumptions'!$G$19)</f>
        <v>0</v>
      </c>
      <c r="G12" s="986">
        <f>+F12*(1+'ProForma Assumptions'!$G$19)</f>
        <v>0</v>
      </c>
      <c r="H12" s="986">
        <f>+G12*(1+'ProForma Assumptions'!$G$19)</f>
        <v>0</v>
      </c>
      <c r="I12" s="986">
        <f>+H12*(1+'ProForma Assumptions'!$G$19)</f>
        <v>0</v>
      </c>
      <c r="J12" s="986">
        <f>+I12*(1+'ProForma Assumptions'!$G$19)</f>
        <v>0</v>
      </c>
      <c r="K12" s="986">
        <f>+J12*(1+'ProForma Assumptions'!$G$19)</f>
        <v>0</v>
      </c>
      <c r="L12" s="986">
        <f>+K12*(1+'ProForma Assumptions'!$G$19)</f>
        <v>0</v>
      </c>
      <c r="M12" s="986">
        <f>+L12*(1+'ProForma Assumptions'!$G$19)</f>
        <v>0</v>
      </c>
      <c r="N12" s="986">
        <f>+M12*(1+'ProForma Assumptions'!$G$19)</f>
        <v>0</v>
      </c>
      <c r="O12" s="986">
        <f>+N12*(1+'ProForma Assumptions'!$G$19)</f>
        <v>0</v>
      </c>
      <c r="P12" s="986">
        <f>+O12*(1+'ProForma Assumptions'!$G$19)</f>
        <v>0</v>
      </c>
      <c r="Q12" s="986">
        <f>+P12*(1+'ProForma Assumptions'!$G$19)</f>
        <v>0</v>
      </c>
      <c r="R12" s="986">
        <f>+Q12*(1+'ProForma Assumptions'!$G$19)</f>
        <v>0</v>
      </c>
      <c r="S12" s="1012"/>
      <c r="T12" s="984"/>
      <c r="U12" s="984"/>
      <c r="V12" s="984"/>
      <c r="W12" s="984"/>
      <c r="X12" s="984"/>
      <c r="Y12" s="984"/>
      <c r="Z12" s="984"/>
      <c r="AA12" s="984"/>
      <c r="AB12" s="984"/>
    </row>
    <row r="13" spans="2:30" ht="20.100000000000001" customHeight="1">
      <c r="B13" s="1009"/>
      <c r="C13" s="985" t="s">
        <v>887</v>
      </c>
      <c r="D13" s="1024">
        <f>'ProForma Rents'!$I$12</f>
        <v>0</v>
      </c>
      <c r="E13" s="1025">
        <f>+D13*(1+'ProForma Assumptions'!$G$19)</f>
        <v>0</v>
      </c>
      <c r="F13" s="1025">
        <f>+E13*(1+'ProForma Assumptions'!$G$19)</f>
        <v>0</v>
      </c>
      <c r="G13" s="1025">
        <f>+F13*(1+'ProForma Assumptions'!$G$19)</f>
        <v>0</v>
      </c>
      <c r="H13" s="1025">
        <f>+G13*(1+'ProForma Assumptions'!$G$19)</f>
        <v>0</v>
      </c>
      <c r="I13" s="1025">
        <f>+H13*(1+'ProForma Assumptions'!$G$19)</f>
        <v>0</v>
      </c>
      <c r="J13" s="1025">
        <f>+I13*(1+'ProForma Assumptions'!$G$19)</f>
        <v>0</v>
      </c>
      <c r="K13" s="1025">
        <f>+J13*(1+'ProForma Assumptions'!$G$19)</f>
        <v>0</v>
      </c>
      <c r="L13" s="1025">
        <f>+K13*(1+'ProForma Assumptions'!$G$19)</f>
        <v>0</v>
      </c>
      <c r="M13" s="1025">
        <f>+L13*(1+'ProForma Assumptions'!$G$19)</f>
        <v>0</v>
      </c>
      <c r="N13" s="1025">
        <f>+M13*(1+'ProForma Assumptions'!$G$19)</f>
        <v>0</v>
      </c>
      <c r="O13" s="1025">
        <f>+N13*(1+'ProForma Assumptions'!$G$19)</f>
        <v>0</v>
      </c>
      <c r="P13" s="1025">
        <f>+O13*(1+'ProForma Assumptions'!$G$19)</f>
        <v>0</v>
      </c>
      <c r="Q13" s="1025">
        <f>+P13*(1+'ProForma Assumptions'!$G$19)</f>
        <v>0</v>
      </c>
      <c r="R13" s="1025">
        <f>+Q13*(1+'ProForma Assumptions'!$G$19)</f>
        <v>0</v>
      </c>
      <c r="S13" s="1012"/>
      <c r="T13" s="984"/>
      <c r="U13" s="984"/>
      <c r="V13" s="984"/>
      <c r="W13" s="984"/>
      <c r="X13" s="984"/>
      <c r="Y13" s="984"/>
      <c r="Z13" s="984"/>
      <c r="AA13" s="984"/>
      <c r="AB13" s="984"/>
    </row>
    <row r="14" spans="2:30" ht="20.100000000000001" customHeight="1" thickBot="1">
      <c r="B14" s="1009"/>
      <c r="C14" s="985" t="s">
        <v>888</v>
      </c>
      <c r="D14" s="1035">
        <f>SUM(D10:D13)</f>
        <v>0</v>
      </c>
      <c r="E14" s="987">
        <f t="shared" ref="E14:R14" si="1">SUM(E10:E13)</f>
        <v>0</v>
      </c>
      <c r="F14" s="987">
        <f t="shared" si="1"/>
        <v>0</v>
      </c>
      <c r="G14" s="987">
        <f t="shared" si="1"/>
        <v>0</v>
      </c>
      <c r="H14" s="987">
        <f t="shared" si="1"/>
        <v>0</v>
      </c>
      <c r="I14" s="987">
        <f t="shared" si="1"/>
        <v>0</v>
      </c>
      <c r="J14" s="987">
        <f t="shared" si="1"/>
        <v>0</v>
      </c>
      <c r="K14" s="987">
        <f t="shared" si="1"/>
        <v>0</v>
      </c>
      <c r="L14" s="987">
        <f t="shared" si="1"/>
        <v>0</v>
      </c>
      <c r="M14" s="987">
        <f t="shared" si="1"/>
        <v>0</v>
      </c>
      <c r="N14" s="987">
        <f t="shared" si="1"/>
        <v>0</v>
      </c>
      <c r="O14" s="987">
        <f t="shared" si="1"/>
        <v>0</v>
      </c>
      <c r="P14" s="987">
        <f t="shared" si="1"/>
        <v>0</v>
      </c>
      <c r="Q14" s="987">
        <f t="shared" si="1"/>
        <v>0</v>
      </c>
      <c r="R14" s="987">
        <f t="shared" si="1"/>
        <v>0</v>
      </c>
      <c r="S14" s="1013"/>
      <c r="T14" s="988"/>
      <c r="U14" s="988"/>
      <c r="V14" s="988"/>
      <c r="W14" s="988"/>
      <c r="X14" s="988"/>
      <c r="Y14" s="988"/>
      <c r="Z14" s="988"/>
    </row>
    <row r="15" spans="2:30" ht="20.100000000000001" customHeight="1" thickBot="1">
      <c r="B15" s="1009"/>
      <c r="C15" s="1022" t="s">
        <v>889</v>
      </c>
      <c r="D15" s="1034">
        <v>0</v>
      </c>
      <c r="E15" s="986">
        <f>+D15*(1+'ProForma Assumptions'!$G$20)</f>
        <v>0</v>
      </c>
      <c r="F15" s="986">
        <f>+E15*(1+'ProForma Assumptions'!$G$20)</f>
        <v>0</v>
      </c>
      <c r="G15" s="986">
        <f>+F15*(1+'ProForma Assumptions'!$G$20)</f>
        <v>0</v>
      </c>
      <c r="H15" s="986">
        <f>+G15*(1+'ProForma Assumptions'!$G$20)</f>
        <v>0</v>
      </c>
      <c r="I15" s="986">
        <f>+H15*(1+'ProForma Assumptions'!$G$20)</f>
        <v>0</v>
      </c>
      <c r="J15" s="986">
        <f>+I15*(1+'ProForma Assumptions'!$G$20)</f>
        <v>0</v>
      </c>
      <c r="K15" s="986">
        <f>+J15*(1+'ProForma Assumptions'!$G$20)</f>
        <v>0</v>
      </c>
      <c r="L15" s="986">
        <f>+K15*(1+'ProForma Assumptions'!$G$20)</f>
        <v>0</v>
      </c>
      <c r="M15" s="986">
        <f>+L15*(1+'ProForma Assumptions'!$G$20)</f>
        <v>0</v>
      </c>
      <c r="N15" s="986">
        <f>+M15*(1+'ProForma Assumptions'!$G$20)</f>
        <v>0</v>
      </c>
      <c r="O15" s="986">
        <f>+N15*(1+'ProForma Assumptions'!$G$20)</f>
        <v>0</v>
      </c>
      <c r="P15" s="986">
        <f>+O15*(1+'ProForma Assumptions'!$G$20)</f>
        <v>0</v>
      </c>
      <c r="Q15" s="986">
        <f>+P15*(1+'ProForma Assumptions'!$G$20)</f>
        <v>0</v>
      </c>
      <c r="R15" s="986">
        <f>+Q15*(1+'ProForma Assumptions'!$G$20)</f>
        <v>0</v>
      </c>
      <c r="S15" s="1013"/>
      <c r="T15" s="988"/>
      <c r="U15" s="988"/>
      <c r="V15" s="988"/>
      <c r="W15" s="988"/>
      <c r="X15" s="988"/>
      <c r="Y15" s="988"/>
      <c r="Z15" s="988"/>
      <c r="AA15" s="988"/>
      <c r="AB15" s="988"/>
      <c r="AC15" s="988"/>
      <c r="AD15" s="988"/>
    </row>
    <row r="16" spans="2:30" ht="20.100000000000001" customHeight="1">
      <c r="B16" s="1009"/>
      <c r="C16" s="989" t="s">
        <v>890</v>
      </c>
      <c r="D16" s="990">
        <f>+D14*-'ProForma Assumptions'!$G$21</f>
        <v>0</v>
      </c>
      <c r="E16" s="990">
        <f>+E14*-'ProForma Assumptions'!$G$21</f>
        <v>0</v>
      </c>
      <c r="F16" s="990">
        <f>+F14*-'ProForma Assumptions'!$G$21</f>
        <v>0</v>
      </c>
      <c r="G16" s="990">
        <f>+G14*-'ProForma Assumptions'!$G$21</f>
        <v>0</v>
      </c>
      <c r="H16" s="990">
        <f>+H14*-'ProForma Assumptions'!$G$21</f>
        <v>0</v>
      </c>
      <c r="I16" s="990">
        <f>+I14*-'ProForma Assumptions'!$G$21</f>
        <v>0</v>
      </c>
      <c r="J16" s="990">
        <f>+J14*-'ProForma Assumptions'!$G$21</f>
        <v>0</v>
      </c>
      <c r="K16" s="990">
        <f>+K14*-'ProForma Assumptions'!$G$21</f>
        <v>0</v>
      </c>
      <c r="L16" s="990">
        <f>+L14*-'ProForma Assumptions'!$G$21</f>
        <v>0</v>
      </c>
      <c r="M16" s="990">
        <f>+M14*-'ProForma Assumptions'!$G$21</f>
        <v>0</v>
      </c>
      <c r="N16" s="990">
        <f>+N14*-'ProForma Assumptions'!$G$21</f>
        <v>0</v>
      </c>
      <c r="O16" s="990">
        <f>+O14*-'ProForma Assumptions'!$G$21</f>
        <v>0</v>
      </c>
      <c r="P16" s="990">
        <f>+P14*-'ProForma Assumptions'!$G$21</f>
        <v>0</v>
      </c>
      <c r="Q16" s="990">
        <f>+Q14*-'ProForma Assumptions'!$G$21</f>
        <v>0</v>
      </c>
      <c r="R16" s="990">
        <f>+R14*-'ProForma Assumptions'!$G$21</f>
        <v>0</v>
      </c>
      <c r="S16" s="1013"/>
      <c r="T16" s="988"/>
      <c r="U16" s="988"/>
      <c r="V16" s="988"/>
      <c r="W16" s="988"/>
      <c r="X16" s="988"/>
      <c r="Y16" s="988"/>
    </row>
    <row r="17" spans="2:29" ht="20.100000000000001" customHeight="1" thickBot="1">
      <c r="B17" s="1009"/>
      <c r="C17" s="991" t="s">
        <v>891</v>
      </c>
      <c r="D17" s="992">
        <f t="shared" ref="D17:R17" si="2">SUM(D14:D16)</f>
        <v>0</v>
      </c>
      <c r="E17" s="992">
        <f>SUM(E14:E16)</f>
        <v>0</v>
      </c>
      <c r="F17" s="992">
        <f t="shared" si="2"/>
        <v>0</v>
      </c>
      <c r="G17" s="992">
        <f t="shared" si="2"/>
        <v>0</v>
      </c>
      <c r="H17" s="992">
        <f t="shared" si="2"/>
        <v>0</v>
      </c>
      <c r="I17" s="992">
        <f t="shared" si="2"/>
        <v>0</v>
      </c>
      <c r="J17" s="992">
        <f t="shared" si="2"/>
        <v>0</v>
      </c>
      <c r="K17" s="992">
        <f t="shared" si="2"/>
        <v>0</v>
      </c>
      <c r="L17" s="992">
        <f t="shared" si="2"/>
        <v>0</v>
      </c>
      <c r="M17" s="992">
        <f t="shared" si="2"/>
        <v>0</v>
      </c>
      <c r="N17" s="992">
        <f t="shared" si="2"/>
        <v>0</v>
      </c>
      <c r="O17" s="992">
        <f t="shared" si="2"/>
        <v>0</v>
      </c>
      <c r="P17" s="992">
        <f t="shared" si="2"/>
        <v>0</v>
      </c>
      <c r="Q17" s="992">
        <f t="shared" si="2"/>
        <v>0</v>
      </c>
      <c r="R17" s="992">
        <f t="shared" si="2"/>
        <v>0</v>
      </c>
      <c r="S17" s="1005"/>
    </row>
    <row r="18" spans="2:29" ht="20.100000000000001" customHeight="1" thickTop="1" thickBot="1">
      <c r="B18" s="1009"/>
      <c r="C18" s="1027" t="s">
        <v>892</v>
      </c>
      <c r="D18" s="1028" t="s">
        <v>113</v>
      </c>
      <c r="E18" s="993"/>
      <c r="F18" s="994"/>
      <c r="G18" s="993"/>
      <c r="H18" s="993"/>
      <c r="I18" s="993"/>
      <c r="J18" s="993"/>
      <c r="K18" s="993"/>
      <c r="L18" s="993"/>
      <c r="M18" s="993"/>
      <c r="N18" s="993"/>
      <c r="O18" s="993"/>
      <c r="P18" s="993"/>
      <c r="Q18" s="993"/>
      <c r="R18" s="993"/>
      <c r="S18" s="1005"/>
    </row>
    <row r="19" spans="2:29" ht="20.100000000000001" customHeight="1" thickBot="1">
      <c r="B19" s="1009"/>
      <c r="C19" s="1022" t="s">
        <v>893</v>
      </c>
      <c r="D19" s="1034"/>
      <c r="E19" s="986">
        <f>+D19*(1+'ProForma Assumptions'!$G$22)</f>
        <v>0</v>
      </c>
      <c r="F19" s="986">
        <f>+E19*(1+'ProForma Assumptions'!$G$22)</f>
        <v>0</v>
      </c>
      <c r="G19" s="986">
        <f>+F19*(1+'ProForma Assumptions'!$G$22)</f>
        <v>0</v>
      </c>
      <c r="H19" s="986">
        <f>+G19*(1+'ProForma Assumptions'!$G$22)</f>
        <v>0</v>
      </c>
      <c r="I19" s="986">
        <f>+H19*(1+'ProForma Assumptions'!$G$22)</f>
        <v>0</v>
      </c>
      <c r="J19" s="986">
        <f>+I19*(1+'ProForma Assumptions'!$G$22)</f>
        <v>0</v>
      </c>
      <c r="K19" s="986">
        <f>+J19*(1+'ProForma Assumptions'!$G$22)</f>
        <v>0</v>
      </c>
      <c r="L19" s="986">
        <f>+K19*(1+'ProForma Assumptions'!$G$22)</f>
        <v>0</v>
      </c>
      <c r="M19" s="986">
        <f>+L19*(1+'ProForma Assumptions'!$G$22)</f>
        <v>0</v>
      </c>
      <c r="N19" s="986">
        <f>+M19*(1+'ProForma Assumptions'!$G$22)</f>
        <v>0</v>
      </c>
      <c r="O19" s="986">
        <f>+N19*(1+'ProForma Assumptions'!$G$22)</f>
        <v>0</v>
      </c>
      <c r="P19" s="986">
        <f>+O19*(1+'ProForma Assumptions'!$G$22)</f>
        <v>0</v>
      </c>
      <c r="Q19" s="986">
        <f>+P19*(1+'ProForma Assumptions'!$G$22)</f>
        <v>0</v>
      </c>
      <c r="R19" s="986">
        <f>+Q19*(1+'ProForma Assumptions'!$G$22)</f>
        <v>0</v>
      </c>
      <c r="S19" s="1013"/>
      <c r="T19" s="988"/>
      <c r="U19" s="988"/>
      <c r="V19" s="988"/>
      <c r="W19" s="988"/>
      <c r="X19" s="988"/>
      <c r="Y19" s="988"/>
      <c r="Z19" s="988"/>
      <c r="AA19" s="988"/>
      <c r="AB19" s="988"/>
      <c r="AC19" s="988"/>
    </row>
    <row r="20" spans="2:29" ht="20.100000000000001" customHeight="1" thickBot="1">
      <c r="B20" s="1009"/>
      <c r="C20" s="1023" t="s">
        <v>894</v>
      </c>
      <c r="D20" s="986">
        <f>IF('ProForma Assumptions'!F27&gt;0,'ProForma Assumptions'!F27*'ProForma Rents'!E40*12,IF('ProForma Assumptions'!G30&gt;0,'ProForma Assumptions'!G30*'15 Yr. ProForma'!D17,0))</f>
        <v>0</v>
      </c>
      <c r="E20" s="986">
        <f>IF('ProForma Assumptions'!G30&gt;0,'ProForma Assumptions'!G30*'15 Yr. ProForma'!E17,+D20*(1+'ProForma Assumptions'!$F$28))</f>
        <v>0</v>
      </c>
      <c r="F20" s="986">
        <f>IF('ProForma Assumptions'!G30&gt;0,'ProForma Assumptions'!G30*'15 Yr. ProForma'!F17,+E20*(1+'ProForma Assumptions'!$F$28))</f>
        <v>0</v>
      </c>
      <c r="G20" s="986">
        <f>+F20*(1+'ProForma Assumptions'!$F$28)</f>
        <v>0</v>
      </c>
      <c r="H20" s="986">
        <f>+G20*(1+'ProForma Assumptions'!$F$28)</f>
        <v>0</v>
      </c>
      <c r="I20" s="986">
        <f>+H20*(1+'ProForma Assumptions'!$F$28)</f>
        <v>0</v>
      </c>
      <c r="J20" s="986">
        <f>+I20*(1+'ProForma Assumptions'!$F$28)</f>
        <v>0</v>
      </c>
      <c r="K20" s="986">
        <f>+J20*(1+'ProForma Assumptions'!$F$28)</f>
        <v>0</v>
      </c>
      <c r="L20" s="986">
        <f>+K20*(1+'ProForma Assumptions'!$F$28)</f>
        <v>0</v>
      </c>
      <c r="M20" s="986">
        <f>+L20*(1+'ProForma Assumptions'!$F$28)</f>
        <v>0</v>
      </c>
      <c r="N20" s="986">
        <f>+M20*(1+'ProForma Assumptions'!$F$28)</f>
        <v>0</v>
      </c>
      <c r="O20" s="986">
        <f>+N20*(1+'ProForma Assumptions'!$F$28)</f>
        <v>0</v>
      </c>
      <c r="P20" s="986">
        <f>+O20*(1+'ProForma Assumptions'!$F$28)</f>
        <v>0</v>
      </c>
      <c r="Q20" s="986">
        <f>+P20*(1+'ProForma Assumptions'!$F$28)</f>
        <v>0</v>
      </c>
      <c r="R20" s="986">
        <f>+Q20*(1+'ProForma Assumptions'!$F$28)</f>
        <v>0</v>
      </c>
      <c r="S20" s="1013"/>
      <c r="T20" s="988"/>
      <c r="U20" s="988"/>
      <c r="V20" s="988"/>
      <c r="W20" s="988"/>
      <c r="X20" s="988"/>
      <c r="Y20" s="988"/>
      <c r="Z20" s="988"/>
      <c r="AA20" s="988"/>
      <c r="AB20" s="988"/>
      <c r="AC20" s="988"/>
    </row>
    <row r="21" spans="2:29" s="978" customFormat="1" ht="20.100000000000001" customHeight="1" thickBot="1">
      <c r="B21" s="1014"/>
      <c r="C21" s="1022" t="s">
        <v>895</v>
      </c>
      <c r="D21" s="1034">
        <v>0</v>
      </c>
      <c r="E21" s="986">
        <f>+D21*(1+'ProForma Assumptions'!$G$22)</f>
        <v>0</v>
      </c>
      <c r="F21" s="986">
        <f>+E21*(1+'ProForma Assumptions'!$G$22)</f>
        <v>0</v>
      </c>
      <c r="G21" s="986">
        <f>+F21*(1+'ProForma Assumptions'!$G$22)</f>
        <v>0</v>
      </c>
      <c r="H21" s="986">
        <f>+G21*(1+'ProForma Assumptions'!$G$22)</f>
        <v>0</v>
      </c>
      <c r="I21" s="986">
        <f>+H21*(1+'ProForma Assumptions'!$G$22)</f>
        <v>0</v>
      </c>
      <c r="J21" s="986">
        <f>+I21*(1+'ProForma Assumptions'!$G$22)</f>
        <v>0</v>
      </c>
      <c r="K21" s="986">
        <f>+J21*(1+'ProForma Assumptions'!$G$22)</f>
        <v>0</v>
      </c>
      <c r="L21" s="986">
        <f>+K21*(1+'ProForma Assumptions'!$G$22)</f>
        <v>0</v>
      </c>
      <c r="M21" s="986">
        <f>+L21*(1+'ProForma Assumptions'!$G$22)</f>
        <v>0</v>
      </c>
      <c r="N21" s="986">
        <f>+M21*(1+'ProForma Assumptions'!$G$22)</f>
        <v>0</v>
      </c>
      <c r="O21" s="986">
        <f>+N21*(1+'ProForma Assumptions'!$G$22)</f>
        <v>0</v>
      </c>
      <c r="P21" s="986">
        <f>+O21*(1+'ProForma Assumptions'!$G$22)</f>
        <v>0</v>
      </c>
      <c r="Q21" s="986">
        <f>+P21*(1+'ProForma Assumptions'!$G$22)</f>
        <v>0</v>
      </c>
      <c r="R21" s="986">
        <f>+Q21*(1+'ProForma Assumptions'!$G$22)</f>
        <v>0</v>
      </c>
      <c r="S21" s="1015"/>
      <c r="T21" s="995"/>
      <c r="U21" s="995"/>
      <c r="V21" s="995"/>
      <c r="W21" s="995"/>
      <c r="X21" s="995"/>
      <c r="Y21" s="995"/>
      <c r="Z21" s="995"/>
      <c r="AA21" s="995"/>
      <c r="AB21" s="995"/>
      <c r="AC21" s="995"/>
    </row>
    <row r="22" spans="2:29" s="978" customFormat="1" ht="20.100000000000001" customHeight="1" thickBot="1">
      <c r="B22" s="1014"/>
      <c r="C22" s="1022" t="s">
        <v>896</v>
      </c>
      <c r="D22" s="1034">
        <v>0</v>
      </c>
      <c r="E22" s="986">
        <f>+D22*(1+'ProForma Assumptions'!$G$22)</f>
        <v>0</v>
      </c>
      <c r="F22" s="986">
        <f>+E22*(1+'ProForma Assumptions'!$G$22)</f>
        <v>0</v>
      </c>
      <c r="G22" s="986">
        <f>+F22*(1+'ProForma Assumptions'!$G$22)</f>
        <v>0</v>
      </c>
      <c r="H22" s="986">
        <f>+G22*(1+'ProForma Assumptions'!$G$22)</f>
        <v>0</v>
      </c>
      <c r="I22" s="986">
        <f>+H22*(1+'ProForma Assumptions'!$G$22)</f>
        <v>0</v>
      </c>
      <c r="J22" s="986">
        <f>+I22*(1+'ProForma Assumptions'!$G$22)</f>
        <v>0</v>
      </c>
      <c r="K22" s="986">
        <f>+J22*(1+'ProForma Assumptions'!$G$22)</f>
        <v>0</v>
      </c>
      <c r="L22" s="986">
        <f>+K22*(1+'ProForma Assumptions'!$G$22)</f>
        <v>0</v>
      </c>
      <c r="M22" s="986">
        <f>+L22*(1+'ProForma Assumptions'!$G$22)</f>
        <v>0</v>
      </c>
      <c r="N22" s="986">
        <f>+M22*(1+'ProForma Assumptions'!$G$22)</f>
        <v>0</v>
      </c>
      <c r="O22" s="986">
        <f>+N22*(1+'ProForma Assumptions'!$G$22)</f>
        <v>0</v>
      </c>
      <c r="P22" s="986">
        <f>+O22*(1+'ProForma Assumptions'!$G$22)</f>
        <v>0</v>
      </c>
      <c r="Q22" s="986">
        <f>+P22*(1+'ProForma Assumptions'!$G$22)</f>
        <v>0</v>
      </c>
      <c r="R22" s="986">
        <f>+Q22*(1+'ProForma Assumptions'!$G$22)</f>
        <v>0</v>
      </c>
      <c r="S22" s="1015"/>
      <c r="T22" s="995"/>
      <c r="U22" s="995"/>
      <c r="V22" s="995"/>
      <c r="W22" s="995"/>
      <c r="X22" s="995"/>
      <c r="Y22" s="995"/>
      <c r="Z22" s="995"/>
      <c r="AA22" s="995"/>
      <c r="AB22" s="995"/>
      <c r="AC22" s="995"/>
    </row>
    <row r="23" spans="2:29" s="978" customFormat="1" ht="20.100000000000001" customHeight="1" thickBot="1">
      <c r="B23" s="1014"/>
      <c r="C23" s="1022" t="s">
        <v>897</v>
      </c>
      <c r="D23" s="1034">
        <v>0</v>
      </c>
      <c r="E23" s="986">
        <f>+D23*(1+'ProForma Assumptions'!$G$22)</f>
        <v>0</v>
      </c>
      <c r="F23" s="986">
        <f>+E23*(1+'ProForma Assumptions'!$G$22)</f>
        <v>0</v>
      </c>
      <c r="G23" s="986">
        <f>+F23*(1+'ProForma Assumptions'!$G$22)</f>
        <v>0</v>
      </c>
      <c r="H23" s="986">
        <f>+G23*(1+'ProForma Assumptions'!$G$22)</f>
        <v>0</v>
      </c>
      <c r="I23" s="986">
        <f>+H23*(1+'ProForma Assumptions'!$G$22)</f>
        <v>0</v>
      </c>
      <c r="J23" s="986">
        <f>+I23*(1+'ProForma Assumptions'!$G$22)</f>
        <v>0</v>
      </c>
      <c r="K23" s="986">
        <f>+J23*(1+'ProForma Assumptions'!$G$22)</f>
        <v>0</v>
      </c>
      <c r="L23" s="986">
        <f>+K23*(1+'ProForma Assumptions'!$G$22)</f>
        <v>0</v>
      </c>
      <c r="M23" s="986">
        <f>+L23*(1+'ProForma Assumptions'!$G$22)</f>
        <v>0</v>
      </c>
      <c r="N23" s="986">
        <f>+M23*(1+'ProForma Assumptions'!$G$22)</f>
        <v>0</v>
      </c>
      <c r="O23" s="986">
        <f>+N23*(1+'ProForma Assumptions'!$G$22)</f>
        <v>0</v>
      </c>
      <c r="P23" s="986">
        <f>+O23*(1+'ProForma Assumptions'!$G$22)</f>
        <v>0</v>
      </c>
      <c r="Q23" s="986">
        <f>+P23*(1+'ProForma Assumptions'!$G$22)</f>
        <v>0</v>
      </c>
      <c r="R23" s="986">
        <f>+Q23*(1+'ProForma Assumptions'!$G$22)</f>
        <v>0</v>
      </c>
      <c r="S23" s="1015"/>
      <c r="T23" s="995"/>
      <c r="U23" s="995"/>
      <c r="V23" s="995"/>
      <c r="W23" s="995"/>
      <c r="X23" s="995"/>
      <c r="Y23" s="995"/>
      <c r="Z23" s="995"/>
      <c r="AA23" s="995"/>
      <c r="AB23" s="995"/>
      <c r="AC23" s="995"/>
    </row>
    <row r="24" spans="2:29" s="978" customFormat="1" ht="20.100000000000001" customHeight="1" thickBot="1">
      <c r="B24" s="1014"/>
      <c r="C24" s="1022" t="s">
        <v>898</v>
      </c>
      <c r="D24" s="1034">
        <v>0</v>
      </c>
      <c r="E24" s="986">
        <f>+D24*(1+'ProForma Assumptions'!$G$22)</f>
        <v>0</v>
      </c>
      <c r="F24" s="986">
        <f>+E24*(1+'ProForma Assumptions'!$G$22)</f>
        <v>0</v>
      </c>
      <c r="G24" s="986">
        <f>+F24*(1+'ProForma Assumptions'!$G$22)</f>
        <v>0</v>
      </c>
      <c r="H24" s="986">
        <f>+G24*(1+'ProForma Assumptions'!$G$22)</f>
        <v>0</v>
      </c>
      <c r="I24" s="986">
        <f>+H24*(1+'ProForma Assumptions'!$G$22)</f>
        <v>0</v>
      </c>
      <c r="J24" s="986">
        <f>+I24*(1+'ProForma Assumptions'!$G$22)</f>
        <v>0</v>
      </c>
      <c r="K24" s="986">
        <f>+J24*(1+'ProForma Assumptions'!$G$22)</f>
        <v>0</v>
      </c>
      <c r="L24" s="986">
        <f>+K24*(1+'ProForma Assumptions'!$G$22)</f>
        <v>0</v>
      </c>
      <c r="M24" s="986">
        <f>+L24*(1+'ProForma Assumptions'!$G$22)</f>
        <v>0</v>
      </c>
      <c r="N24" s="986">
        <f>+M24*(1+'ProForma Assumptions'!$G$22)</f>
        <v>0</v>
      </c>
      <c r="O24" s="986">
        <f>+N24*(1+'ProForma Assumptions'!$G$22)</f>
        <v>0</v>
      </c>
      <c r="P24" s="986">
        <f>+O24*(1+'ProForma Assumptions'!$G$22)</f>
        <v>0</v>
      </c>
      <c r="Q24" s="986">
        <f>+P24*(1+'ProForma Assumptions'!$G$22)</f>
        <v>0</v>
      </c>
      <c r="R24" s="986">
        <f>+Q24*(1+'ProForma Assumptions'!$G$22)</f>
        <v>0</v>
      </c>
      <c r="S24" s="1015"/>
      <c r="T24" s="995"/>
      <c r="U24" s="995"/>
      <c r="V24" s="995"/>
      <c r="W24" s="995"/>
      <c r="X24" s="995"/>
      <c r="Y24" s="995"/>
      <c r="Z24" s="995"/>
      <c r="AA24" s="995"/>
      <c r="AB24" s="995"/>
      <c r="AC24" s="995"/>
    </row>
    <row r="25" spans="2:29" s="978" customFormat="1" ht="20.100000000000001" customHeight="1" thickBot="1">
      <c r="B25" s="1014" t="s">
        <v>113</v>
      </c>
      <c r="C25" s="1022" t="s">
        <v>899</v>
      </c>
      <c r="D25" s="1034">
        <v>0</v>
      </c>
      <c r="E25" s="986">
        <f>+D25*(1+'ProForma Assumptions'!$G$22)</f>
        <v>0</v>
      </c>
      <c r="F25" s="986">
        <f>+E25*(1+'ProForma Assumptions'!$G$22)</f>
        <v>0</v>
      </c>
      <c r="G25" s="986">
        <f>+F25*(1+'ProForma Assumptions'!$G$22)</f>
        <v>0</v>
      </c>
      <c r="H25" s="986">
        <f>+G25*(1+'ProForma Assumptions'!$G$22)</f>
        <v>0</v>
      </c>
      <c r="I25" s="986">
        <f>+H25*(1+'ProForma Assumptions'!$G$22)</f>
        <v>0</v>
      </c>
      <c r="J25" s="986">
        <f>+I25*(1+'ProForma Assumptions'!$G$22)</f>
        <v>0</v>
      </c>
      <c r="K25" s="986">
        <f>+J25*(1+'ProForma Assumptions'!$G$22)</f>
        <v>0</v>
      </c>
      <c r="L25" s="986">
        <f>+K25*(1+'ProForma Assumptions'!$G$22)</f>
        <v>0</v>
      </c>
      <c r="M25" s="986">
        <f>+L25*(1+'ProForma Assumptions'!$G$22)</f>
        <v>0</v>
      </c>
      <c r="N25" s="986">
        <f>+M25*(1+'ProForma Assumptions'!$G$22)</f>
        <v>0</v>
      </c>
      <c r="O25" s="986">
        <f>+N25*(1+'ProForma Assumptions'!$G$22)</f>
        <v>0</v>
      </c>
      <c r="P25" s="986">
        <f>+O25*(1+'ProForma Assumptions'!$G$22)</f>
        <v>0</v>
      </c>
      <c r="Q25" s="986">
        <f>+P25*(1+'ProForma Assumptions'!$G$22)</f>
        <v>0</v>
      </c>
      <c r="R25" s="986">
        <f>+Q25*(1+'ProForma Assumptions'!$G$22)</f>
        <v>0</v>
      </c>
      <c r="S25" s="1015"/>
      <c r="T25" s="995"/>
      <c r="U25" s="995"/>
      <c r="V25" s="995"/>
      <c r="W25" s="995"/>
      <c r="X25" s="995"/>
      <c r="Y25" s="995"/>
      <c r="Z25" s="995"/>
      <c r="AA25" s="995"/>
      <c r="AB25" s="995"/>
      <c r="AC25" s="995"/>
    </row>
    <row r="26" spans="2:29" s="978" customFormat="1" ht="20.100000000000001" customHeight="1" thickBot="1">
      <c r="B26" s="1014"/>
      <c r="C26" s="1022" t="s">
        <v>900</v>
      </c>
      <c r="D26" s="1034">
        <v>0</v>
      </c>
      <c r="E26" s="986">
        <f>+D26*(1+'ProForma Assumptions'!$G$22)</f>
        <v>0</v>
      </c>
      <c r="F26" s="986">
        <f>+E26*(1+'ProForma Assumptions'!$G$22)</f>
        <v>0</v>
      </c>
      <c r="G26" s="986">
        <f>+F26*(1+'ProForma Assumptions'!$G$22)</f>
        <v>0</v>
      </c>
      <c r="H26" s="986">
        <f>+G26*(1+'ProForma Assumptions'!$G$22)</f>
        <v>0</v>
      </c>
      <c r="I26" s="986">
        <f>+H26*(1+'ProForma Assumptions'!$G$22)</f>
        <v>0</v>
      </c>
      <c r="J26" s="986">
        <f>+I26*(1+'ProForma Assumptions'!$G$22)</f>
        <v>0</v>
      </c>
      <c r="K26" s="986">
        <f>+J26*(1+'ProForma Assumptions'!$G$22)</f>
        <v>0</v>
      </c>
      <c r="L26" s="986">
        <f>+K26*(1+'ProForma Assumptions'!$G$22)</f>
        <v>0</v>
      </c>
      <c r="M26" s="986">
        <f>+L26*(1+'ProForma Assumptions'!$G$22)</f>
        <v>0</v>
      </c>
      <c r="N26" s="986">
        <f>+M26*(1+'ProForma Assumptions'!$G$22)</f>
        <v>0</v>
      </c>
      <c r="O26" s="986">
        <f>+N26*(1+'ProForma Assumptions'!$G$22)</f>
        <v>0</v>
      </c>
      <c r="P26" s="986">
        <f>+O26*(1+'ProForma Assumptions'!$G$22)</f>
        <v>0</v>
      </c>
      <c r="Q26" s="986">
        <f>+P26*(1+'ProForma Assumptions'!$G$22)</f>
        <v>0</v>
      </c>
      <c r="R26" s="986">
        <f>+Q26*(1+'ProForma Assumptions'!$G$22)</f>
        <v>0</v>
      </c>
      <c r="S26" s="1015"/>
      <c r="T26" s="995"/>
      <c r="U26" s="995"/>
      <c r="V26" s="995"/>
      <c r="W26" s="995"/>
      <c r="X26" s="995"/>
      <c r="Y26" s="995"/>
      <c r="Z26" s="995"/>
      <c r="AA26" s="995"/>
      <c r="AB26" s="995"/>
      <c r="AC26" s="995"/>
    </row>
    <row r="27" spans="2:29" s="978" customFormat="1" ht="20.100000000000001" customHeight="1" thickBot="1">
      <c r="B27" s="1014"/>
      <c r="C27" s="1022" t="s">
        <v>901</v>
      </c>
      <c r="D27" s="1034">
        <v>0</v>
      </c>
      <c r="E27" s="986">
        <f>+D27*(1+'ProForma Assumptions'!$G$22)</f>
        <v>0</v>
      </c>
      <c r="F27" s="986">
        <f>+E27*(1+'ProForma Assumptions'!$G$22)</f>
        <v>0</v>
      </c>
      <c r="G27" s="986">
        <f>+F27*(1+'ProForma Assumptions'!$G$22)</f>
        <v>0</v>
      </c>
      <c r="H27" s="986">
        <f>+G27*(1+'ProForma Assumptions'!$G$22)</f>
        <v>0</v>
      </c>
      <c r="I27" s="986">
        <f>+H27*(1+'ProForma Assumptions'!$G$22)</f>
        <v>0</v>
      </c>
      <c r="J27" s="986">
        <f>+I27*(1+'ProForma Assumptions'!$G$22)</f>
        <v>0</v>
      </c>
      <c r="K27" s="986">
        <f>+J27*(1+'ProForma Assumptions'!$G$22)</f>
        <v>0</v>
      </c>
      <c r="L27" s="986">
        <f>+K27*(1+'ProForma Assumptions'!$G$22)</f>
        <v>0</v>
      </c>
      <c r="M27" s="986">
        <f>+L27*(1+'ProForma Assumptions'!$G$22)</f>
        <v>0</v>
      </c>
      <c r="N27" s="986">
        <f>+M27*(1+'ProForma Assumptions'!$G$22)</f>
        <v>0</v>
      </c>
      <c r="O27" s="986">
        <f>+N27*(1+'ProForma Assumptions'!$G$22)</f>
        <v>0</v>
      </c>
      <c r="P27" s="986">
        <f>+O27*(1+'ProForma Assumptions'!$G$22)</f>
        <v>0</v>
      </c>
      <c r="Q27" s="986">
        <f>+P27*(1+'ProForma Assumptions'!$G$22)</f>
        <v>0</v>
      </c>
      <c r="R27" s="986">
        <f>+Q27*(1+'ProForma Assumptions'!$G$22)</f>
        <v>0</v>
      </c>
      <c r="S27" s="1015"/>
      <c r="T27" s="995"/>
      <c r="U27" s="995"/>
      <c r="V27" s="995"/>
      <c r="W27" s="995"/>
      <c r="X27" s="995"/>
      <c r="Y27" s="995"/>
      <c r="Z27" s="995"/>
      <c r="AA27" s="995"/>
      <c r="AB27" s="995"/>
      <c r="AC27" s="995"/>
    </row>
    <row r="28" spans="2:29" s="978" customFormat="1" ht="20.100000000000001" customHeight="1" thickBot="1">
      <c r="B28" s="1014"/>
      <c r="C28" s="1022" t="s">
        <v>902</v>
      </c>
      <c r="D28" s="1034">
        <v>0</v>
      </c>
      <c r="E28" s="986">
        <f>+D28*(1+'ProForma Assumptions'!$G$22)</f>
        <v>0</v>
      </c>
      <c r="F28" s="986">
        <f>+E28*(1+'ProForma Assumptions'!$G$22)</f>
        <v>0</v>
      </c>
      <c r="G28" s="986">
        <f>+F28*(1+'ProForma Assumptions'!$G$22)</f>
        <v>0</v>
      </c>
      <c r="H28" s="986">
        <f>+G28*(1+'ProForma Assumptions'!$G$22)</f>
        <v>0</v>
      </c>
      <c r="I28" s="986">
        <f>+H28*(1+'ProForma Assumptions'!$G$22)</f>
        <v>0</v>
      </c>
      <c r="J28" s="986">
        <f>+I28*(1+'ProForma Assumptions'!$G$22)</f>
        <v>0</v>
      </c>
      <c r="K28" s="986">
        <f>+J28*(1+'ProForma Assumptions'!$G$22)</f>
        <v>0</v>
      </c>
      <c r="L28" s="986">
        <f>+K28*(1+'ProForma Assumptions'!$G$22)</f>
        <v>0</v>
      </c>
      <c r="M28" s="986">
        <f>+L28*(1+'ProForma Assumptions'!$G$22)</f>
        <v>0</v>
      </c>
      <c r="N28" s="986">
        <f>+M28*(1+'ProForma Assumptions'!$G$22)</f>
        <v>0</v>
      </c>
      <c r="O28" s="986">
        <f>+N28*(1+'ProForma Assumptions'!$G$22)</f>
        <v>0</v>
      </c>
      <c r="P28" s="986">
        <f>+O28*(1+'ProForma Assumptions'!$G$22)</f>
        <v>0</v>
      </c>
      <c r="Q28" s="986">
        <f>+P28*(1+'ProForma Assumptions'!$G$22)</f>
        <v>0</v>
      </c>
      <c r="R28" s="986">
        <f>+Q28*(1+'ProForma Assumptions'!$G$22)</f>
        <v>0</v>
      </c>
      <c r="S28" s="1015"/>
      <c r="T28" s="995"/>
      <c r="U28" s="995"/>
      <c r="V28" s="995"/>
      <c r="W28" s="995"/>
      <c r="X28" s="995"/>
      <c r="Y28" s="995"/>
      <c r="Z28" s="995"/>
      <c r="AA28" s="995"/>
      <c r="AB28" s="995"/>
      <c r="AC28" s="995"/>
    </row>
    <row r="29" spans="2:29" s="978" customFormat="1" ht="20.100000000000001" customHeight="1" thickBot="1">
      <c r="B29" s="1014"/>
      <c r="C29" s="1022" t="s">
        <v>903</v>
      </c>
      <c r="D29" s="1034">
        <v>0</v>
      </c>
      <c r="E29" s="986">
        <f>+D29*(1+'ProForma Assumptions'!$G$22)</f>
        <v>0</v>
      </c>
      <c r="F29" s="986">
        <f>+E29*(1+'ProForma Assumptions'!$G$22)</f>
        <v>0</v>
      </c>
      <c r="G29" s="986">
        <f>+F29*(1+'ProForma Assumptions'!$G$22)</f>
        <v>0</v>
      </c>
      <c r="H29" s="986">
        <f>+G29*(1+'ProForma Assumptions'!$G$22)</f>
        <v>0</v>
      </c>
      <c r="I29" s="986">
        <f>+H29*(1+'ProForma Assumptions'!$G$22)</f>
        <v>0</v>
      </c>
      <c r="J29" s="986">
        <f>+I29*(1+'ProForma Assumptions'!$G$22)</f>
        <v>0</v>
      </c>
      <c r="K29" s="986">
        <f>+J29*(1+'ProForma Assumptions'!$G$22)</f>
        <v>0</v>
      </c>
      <c r="L29" s="986">
        <f>+K29*(1+'ProForma Assumptions'!$G$22)</f>
        <v>0</v>
      </c>
      <c r="M29" s="986">
        <f>+L29*(1+'ProForma Assumptions'!$G$22)</f>
        <v>0</v>
      </c>
      <c r="N29" s="986">
        <f>+M29*(1+'ProForma Assumptions'!$G$22)</f>
        <v>0</v>
      </c>
      <c r="O29" s="986">
        <f>+N29*(1+'ProForma Assumptions'!$G$22)</f>
        <v>0</v>
      </c>
      <c r="P29" s="986">
        <f>+O29*(1+'ProForma Assumptions'!$G$22)</f>
        <v>0</v>
      </c>
      <c r="Q29" s="986">
        <f>+P29*(1+'ProForma Assumptions'!$G$22)</f>
        <v>0</v>
      </c>
      <c r="R29" s="986">
        <f>+Q29*(1+'ProForma Assumptions'!$G$22)</f>
        <v>0</v>
      </c>
      <c r="S29" s="1015"/>
      <c r="T29" s="995"/>
      <c r="U29" s="995"/>
      <c r="V29" s="995"/>
      <c r="W29" s="995"/>
      <c r="X29" s="995"/>
      <c r="Y29" s="995"/>
      <c r="Z29" s="995"/>
      <c r="AA29" s="995"/>
      <c r="AB29" s="995"/>
      <c r="AC29" s="995"/>
    </row>
    <row r="30" spans="2:29" s="978" customFormat="1" ht="20.100000000000001" customHeight="1" thickBot="1">
      <c r="B30" s="1014"/>
      <c r="C30" s="1022" t="s">
        <v>904</v>
      </c>
      <c r="D30" s="1034">
        <v>0</v>
      </c>
      <c r="E30" s="986">
        <f>+D30*(1+'ProForma Assumptions'!$G$22)</f>
        <v>0</v>
      </c>
      <c r="F30" s="986">
        <f>+E30*(1+'ProForma Assumptions'!$G$22)</f>
        <v>0</v>
      </c>
      <c r="G30" s="986">
        <f>+F30*(1+'ProForma Assumptions'!$G$22)</f>
        <v>0</v>
      </c>
      <c r="H30" s="986">
        <f>+G30*(1+'ProForma Assumptions'!$G$22)</f>
        <v>0</v>
      </c>
      <c r="I30" s="986">
        <f>+H30*(1+'ProForma Assumptions'!$G$22)</f>
        <v>0</v>
      </c>
      <c r="J30" s="986">
        <f>+I30*(1+'ProForma Assumptions'!$G$22)</f>
        <v>0</v>
      </c>
      <c r="K30" s="986">
        <f>+J30*(1+'ProForma Assumptions'!$G$22)</f>
        <v>0</v>
      </c>
      <c r="L30" s="986">
        <f>+K30*(1+'ProForma Assumptions'!$G$22)</f>
        <v>0</v>
      </c>
      <c r="M30" s="986">
        <f>+L30*(1+'ProForma Assumptions'!$G$22)</f>
        <v>0</v>
      </c>
      <c r="N30" s="986">
        <f>+M30*(1+'ProForma Assumptions'!$G$22)</f>
        <v>0</v>
      </c>
      <c r="O30" s="986">
        <f>+N30*(1+'ProForma Assumptions'!$G$22)</f>
        <v>0</v>
      </c>
      <c r="P30" s="986">
        <f>+O30*(1+'ProForma Assumptions'!$G$22)</f>
        <v>0</v>
      </c>
      <c r="Q30" s="986">
        <f>+P30*(1+'ProForma Assumptions'!$G$22)</f>
        <v>0</v>
      </c>
      <c r="R30" s="986">
        <f>+Q30*(1+'ProForma Assumptions'!$G$22)</f>
        <v>0</v>
      </c>
      <c r="S30" s="1015"/>
      <c r="T30" s="995"/>
      <c r="U30" s="995"/>
      <c r="V30" s="995"/>
      <c r="W30" s="995"/>
      <c r="X30" s="995"/>
      <c r="Y30" s="995"/>
      <c r="Z30" s="995"/>
      <c r="AA30" s="995"/>
      <c r="AB30" s="995"/>
      <c r="AC30" s="995"/>
    </row>
    <row r="31" spans="2:29" s="978" customFormat="1" ht="20.100000000000001" customHeight="1">
      <c r="B31" s="1014"/>
      <c r="C31" s="1022" t="s">
        <v>905</v>
      </c>
      <c r="D31" s="986">
        <f>'ProForma Assumptions'!G23*12</f>
        <v>0</v>
      </c>
      <c r="E31" s="986">
        <f>+D31*(1+'ProForma Assumptions'!$G$24)</f>
        <v>0</v>
      </c>
      <c r="F31" s="986">
        <f>+E31*(1+'ProForma Assumptions'!$G$24)</f>
        <v>0</v>
      </c>
      <c r="G31" s="986">
        <f>+F31*(1+'ProForma Assumptions'!$G$24)</f>
        <v>0</v>
      </c>
      <c r="H31" s="986">
        <f>+G31*(1+'ProForma Assumptions'!$G$24)</f>
        <v>0</v>
      </c>
      <c r="I31" s="986">
        <f>+H31*(1+'ProForma Assumptions'!$G$24)</f>
        <v>0</v>
      </c>
      <c r="J31" s="986">
        <f>+I31*(1+'ProForma Assumptions'!$G$24)</f>
        <v>0</v>
      </c>
      <c r="K31" s="986">
        <f>+J31*(1+'ProForma Assumptions'!$G$24)</f>
        <v>0</v>
      </c>
      <c r="L31" s="986">
        <f>+K31*(1+'ProForma Assumptions'!$G$24)</f>
        <v>0</v>
      </c>
      <c r="M31" s="986">
        <f>+L31*(1+'ProForma Assumptions'!$G$24)</f>
        <v>0</v>
      </c>
      <c r="N31" s="986">
        <f>+M31*(1+'ProForma Assumptions'!$G$24)</f>
        <v>0</v>
      </c>
      <c r="O31" s="986">
        <f>+N31*(1+'ProForma Assumptions'!$G$24)</f>
        <v>0</v>
      </c>
      <c r="P31" s="986">
        <f>+O31*(1+'ProForma Assumptions'!$G$24)</f>
        <v>0</v>
      </c>
      <c r="Q31" s="986">
        <f>+P31*(1+'ProForma Assumptions'!$G$24)</f>
        <v>0</v>
      </c>
      <c r="R31" s="986">
        <f>+Q31*(1+'ProForma Assumptions'!$G$24)</f>
        <v>0</v>
      </c>
      <c r="S31" s="1015"/>
      <c r="T31" s="995"/>
      <c r="U31" s="995"/>
      <c r="V31" s="995"/>
      <c r="W31" s="995"/>
      <c r="X31" s="995"/>
      <c r="Y31" s="995"/>
      <c r="Z31" s="995"/>
      <c r="AA31" s="995"/>
      <c r="AB31" s="995"/>
      <c r="AC31" s="995"/>
    </row>
    <row r="32" spans="2:29" ht="20.100000000000001" customHeight="1" thickBot="1">
      <c r="B32" s="1009"/>
      <c r="C32" s="991" t="s">
        <v>906</v>
      </c>
      <c r="D32" s="996">
        <f t="shared" ref="D32:R32" si="3">SUM(D19:D31)</f>
        <v>0</v>
      </c>
      <c r="E32" s="996">
        <f t="shared" si="3"/>
        <v>0</v>
      </c>
      <c r="F32" s="996">
        <f t="shared" si="3"/>
        <v>0</v>
      </c>
      <c r="G32" s="996">
        <f t="shared" si="3"/>
        <v>0</v>
      </c>
      <c r="H32" s="996">
        <f t="shared" si="3"/>
        <v>0</v>
      </c>
      <c r="I32" s="996">
        <f t="shared" si="3"/>
        <v>0</v>
      </c>
      <c r="J32" s="996">
        <f t="shared" si="3"/>
        <v>0</v>
      </c>
      <c r="K32" s="996">
        <f t="shared" si="3"/>
        <v>0</v>
      </c>
      <c r="L32" s="996">
        <f t="shared" si="3"/>
        <v>0</v>
      </c>
      <c r="M32" s="996">
        <f t="shared" si="3"/>
        <v>0</v>
      </c>
      <c r="N32" s="996">
        <f t="shared" si="3"/>
        <v>0</v>
      </c>
      <c r="O32" s="996">
        <f t="shared" si="3"/>
        <v>0</v>
      </c>
      <c r="P32" s="996">
        <f t="shared" si="3"/>
        <v>0</v>
      </c>
      <c r="Q32" s="996">
        <f t="shared" si="3"/>
        <v>0</v>
      </c>
      <c r="R32" s="996">
        <f t="shared" si="3"/>
        <v>0</v>
      </c>
      <c r="S32" s="1005"/>
    </row>
    <row r="33" spans="2:34" ht="20.100000000000001" customHeight="1" thickTop="1">
      <c r="B33" s="1009"/>
      <c r="C33" s="997" t="s">
        <v>907</v>
      </c>
      <c r="D33" s="998">
        <f t="shared" ref="D33:R33" si="4">+D17-D32</f>
        <v>0</v>
      </c>
      <c r="E33" s="998">
        <f t="shared" si="4"/>
        <v>0</v>
      </c>
      <c r="F33" s="998">
        <f t="shared" si="4"/>
        <v>0</v>
      </c>
      <c r="G33" s="998">
        <f t="shared" si="4"/>
        <v>0</v>
      </c>
      <c r="H33" s="998">
        <f t="shared" si="4"/>
        <v>0</v>
      </c>
      <c r="I33" s="998">
        <f t="shared" si="4"/>
        <v>0</v>
      </c>
      <c r="J33" s="998">
        <f t="shared" si="4"/>
        <v>0</v>
      </c>
      <c r="K33" s="998">
        <f t="shared" si="4"/>
        <v>0</v>
      </c>
      <c r="L33" s="998">
        <f t="shared" si="4"/>
        <v>0</v>
      </c>
      <c r="M33" s="998">
        <f t="shared" si="4"/>
        <v>0</v>
      </c>
      <c r="N33" s="998">
        <f t="shared" si="4"/>
        <v>0</v>
      </c>
      <c r="O33" s="998">
        <f t="shared" si="4"/>
        <v>0</v>
      </c>
      <c r="P33" s="998">
        <f t="shared" si="4"/>
        <v>0</v>
      </c>
      <c r="Q33" s="998">
        <f t="shared" si="4"/>
        <v>0</v>
      </c>
      <c r="R33" s="998">
        <f t="shared" si="4"/>
        <v>0</v>
      </c>
      <c r="S33" s="1005"/>
    </row>
    <row r="34" spans="2:34" ht="20.100000000000001" customHeight="1" thickBot="1">
      <c r="B34" s="1009"/>
      <c r="C34" s="1043" t="s">
        <v>953</v>
      </c>
      <c r="D34" s="1036">
        <f>IFERROR(+D33/D40,0)</f>
        <v>0</v>
      </c>
      <c r="E34" s="1036">
        <f>IFERROR(+E33/E40,0)</f>
        <v>0</v>
      </c>
      <c r="F34" s="1036">
        <f t="shared" ref="F34:R34" si="5">IFERROR(+F33/F40,0)</f>
        <v>0</v>
      </c>
      <c r="G34" s="1036">
        <f t="shared" si="5"/>
        <v>0</v>
      </c>
      <c r="H34" s="1036">
        <f t="shared" si="5"/>
        <v>0</v>
      </c>
      <c r="I34" s="1036">
        <f t="shared" si="5"/>
        <v>0</v>
      </c>
      <c r="J34" s="1036">
        <f t="shared" si="5"/>
        <v>0</v>
      </c>
      <c r="K34" s="1036">
        <f t="shared" si="5"/>
        <v>0</v>
      </c>
      <c r="L34" s="1036">
        <f t="shared" si="5"/>
        <v>0</v>
      </c>
      <c r="M34" s="1036">
        <f t="shared" si="5"/>
        <v>0</v>
      </c>
      <c r="N34" s="1036">
        <f t="shared" si="5"/>
        <v>0</v>
      </c>
      <c r="O34" s="1036">
        <f t="shared" si="5"/>
        <v>0</v>
      </c>
      <c r="P34" s="1036">
        <f t="shared" si="5"/>
        <v>0</v>
      </c>
      <c r="Q34" s="1036">
        <f t="shared" si="5"/>
        <v>0</v>
      </c>
      <c r="R34" s="1036">
        <f t="shared" si="5"/>
        <v>0</v>
      </c>
      <c r="S34" s="1013"/>
      <c r="T34" s="988"/>
      <c r="U34" s="988"/>
      <c r="V34" s="988"/>
      <c r="W34" s="988"/>
      <c r="X34" s="988"/>
      <c r="Y34" s="988"/>
      <c r="Z34" s="988"/>
      <c r="AA34" s="988"/>
      <c r="AB34" s="988"/>
      <c r="AC34" s="988"/>
      <c r="AD34" s="988"/>
      <c r="AE34" s="988"/>
      <c r="AF34" s="988"/>
      <c r="AG34" s="988"/>
      <c r="AH34" s="988"/>
    </row>
    <row r="35" spans="2:34" ht="20.100000000000001" customHeight="1" thickBot="1">
      <c r="B35" s="1009"/>
      <c r="C35" s="1052"/>
      <c r="D35" s="1049"/>
      <c r="E35" s="1049">
        <v>0</v>
      </c>
      <c r="F35" s="1049">
        <v>0</v>
      </c>
      <c r="G35" s="1049">
        <v>0</v>
      </c>
      <c r="H35" s="1049">
        <v>0</v>
      </c>
      <c r="I35" s="1049">
        <v>0</v>
      </c>
      <c r="J35" s="1049">
        <v>0</v>
      </c>
      <c r="K35" s="1049">
        <v>0</v>
      </c>
      <c r="L35" s="1049">
        <v>0</v>
      </c>
      <c r="M35" s="1049">
        <v>0</v>
      </c>
      <c r="N35" s="1049">
        <v>0</v>
      </c>
      <c r="O35" s="1049">
        <v>0</v>
      </c>
      <c r="P35" s="1049">
        <v>0</v>
      </c>
      <c r="Q35" s="1049">
        <v>0</v>
      </c>
      <c r="R35" s="1049">
        <v>0</v>
      </c>
      <c r="S35" s="1013"/>
      <c r="T35" s="988"/>
      <c r="U35" s="988"/>
      <c r="V35" s="988"/>
      <c r="W35" s="988"/>
      <c r="X35" s="988"/>
      <c r="Y35" s="988"/>
      <c r="Z35" s="988"/>
      <c r="AA35" s="988"/>
      <c r="AB35" s="988"/>
      <c r="AC35" s="988"/>
      <c r="AD35" s="988"/>
      <c r="AE35" s="988"/>
      <c r="AF35" s="988"/>
      <c r="AG35" s="988"/>
      <c r="AH35" s="988"/>
    </row>
    <row r="36" spans="2:34" ht="20.100000000000001" customHeight="1" thickBot="1">
      <c r="B36" s="1009"/>
      <c r="C36" s="1052"/>
      <c r="D36" s="1049"/>
      <c r="E36" s="1049">
        <v>0</v>
      </c>
      <c r="F36" s="1049">
        <v>0</v>
      </c>
      <c r="G36" s="1049">
        <v>0</v>
      </c>
      <c r="H36" s="1049">
        <v>0</v>
      </c>
      <c r="I36" s="1049">
        <v>0</v>
      </c>
      <c r="J36" s="1049">
        <v>0</v>
      </c>
      <c r="K36" s="1049">
        <v>0</v>
      </c>
      <c r="L36" s="1049">
        <v>0</v>
      </c>
      <c r="M36" s="1049">
        <v>0</v>
      </c>
      <c r="N36" s="1049">
        <v>0</v>
      </c>
      <c r="O36" s="1049">
        <v>0</v>
      </c>
      <c r="P36" s="1049">
        <v>0</v>
      </c>
      <c r="Q36" s="1049">
        <v>0</v>
      </c>
      <c r="R36" s="1049">
        <v>0</v>
      </c>
      <c r="S36" s="1013"/>
      <c r="T36" s="988"/>
      <c r="U36" s="988"/>
      <c r="V36" s="988"/>
      <c r="W36" s="988"/>
      <c r="X36" s="988"/>
      <c r="Y36" s="988"/>
      <c r="Z36" s="988"/>
      <c r="AA36" s="988"/>
      <c r="AB36" s="988"/>
      <c r="AC36" s="988"/>
      <c r="AD36" s="988"/>
      <c r="AE36" s="988"/>
      <c r="AF36" s="988"/>
      <c r="AG36" s="988"/>
      <c r="AH36" s="988"/>
    </row>
    <row r="37" spans="2:34" ht="20.100000000000001" customHeight="1" thickBot="1">
      <c r="B37" s="1009"/>
      <c r="C37" s="1052"/>
      <c r="D37" s="1049"/>
      <c r="E37" s="1049">
        <v>0</v>
      </c>
      <c r="F37" s="1049">
        <v>0</v>
      </c>
      <c r="G37" s="1049">
        <v>0</v>
      </c>
      <c r="H37" s="1049">
        <v>0</v>
      </c>
      <c r="I37" s="1049">
        <v>0</v>
      </c>
      <c r="J37" s="1049">
        <v>0</v>
      </c>
      <c r="K37" s="1049">
        <v>0</v>
      </c>
      <c r="L37" s="1049">
        <v>0</v>
      </c>
      <c r="M37" s="1049">
        <v>0</v>
      </c>
      <c r="N37" s="1049">
        <v>0</v>
      </c>
      <c r="O37" s="1049">
        <v>0</v>
      </c>
      <c r="P37" s="1049">
        <v>0</v>
      </c>
      <c r="Q37" s="1049">
        <v>0</v>
      </c>
      <c r="R37" s="1049">
        <v>0</v>
      </c>
      <c r="S37" s="1013"/>
      <c r="T37" s="988"/>
      <c r="U37" s="988"/>
      <c r="V37" s="988"/>
      <c r="W37" s="988"/>
      <c r="X37" s="988"/>
      <c r="Y37" s="988"/>
      <c r="Z37" s="988"/>
      <c r="AA37" s="988"/>
      <c r="AB37" s="988"/>
      <c r="AC37" s="988"/>
      <c r="AD37" s="988"/>
      <c r="AE37" s="988"/>
      <c r="AF37" s="988"/>
      <c r="AG37" s="988"/>
      <c r="AH37" s="988"/>
    </row>
    <row r="38" spans="2:34" ht="20.100000000000001" customHeight="1" thickBot="1">
      <c r="B38" s="1009"/>
      <c r="C38" s="1052"/>
      <c r="D38" s="1049"/>
      <c r="E38" s="1049"/>
      <c r="F38" s="1049"/>
      <c r="G38" s="1049"/>
      <c r="H38" s="1049"/>
      <c r="I38" s="1049"/>
      <c r="J38" s="1049"/>
      <c r="K38" s="1049"/>
      <c r="L38" s="1049"/>
      <c r="M38" s="1049"/>
      <c r="N38" s="1049"/>
      <c r="O38" s="1049"/>
      <c r="P38" s="1049"/>
      <c r="Q38" s="1049"/>
      <c r="R38" s="1049"/>
      <c r="S38" s="1013"/>
      <c r="T38" s="988"/>
      <c r="U38" s="988"/>
      <c r="V38" s="988"/>
      <c r="W38" s="988"/>
      <c r="X38" s="988"/>
      <c r="Y38" s="988"/>
      <c r="Z38" s="988"/>
      <c r="AA38" s="988"/>
      <c r="AB38" s="988"/>
      <c r="AC38" s="988"/>
      <c r="AD38" s="988"/>
      <c r="AE38" s="988"/>
      <c r="AF38" s="988"/>
      <c r="AG38" s="988"/>
      <c r="AH38" s="988"/>
    </row>
    <row r="39" spans="2:34" ht="20.100000000000001" customHeight="1" thickBot="1">
      <c r="B39" s="1009"/>
      <c r="C39" s="1052"/>
      <c r="D39" s="1049"/>
      <c r="E39" s="1049"/>
      <c r="F39" s="1049"/>
      <c r="G39" s="1049"/>
      <c r="H39" s="1049"/>
      <c r="I39" s="1049"/>
      <c r="J39" s="1049"/>
      <c r="K39" s="1049"/>
      <c r="L39" s="1049"/>
      <c r="M39" s="1049"/>
      <c r="N39" s="1049"/>
      <c r="O39" s="1049"/>
      <c r="P39" s="1049"/>
      <c r="Q39" s="1049"/>
      <c r="R39" s="1049"/>
      <c r="S39" s="1013"/>
      <c r="T39" s="988"/>
      <c r="U39" s="988"/>
      <c r="V39" s="988"/>
      <c r="W39" s="988"/>
      <c r="X39" s="988"/>
      <c r="Y39" s="988"/>
      <c r="Z39" s="988"/>
      <c r="AA39" s="988"/>
      <c r="AB39" s="988"/>
      <c r="AC39" s="988"/>
      <c r="AD39" s="988"/>
      <c r="AE39" s="988"/>
      <c r="AF39" s="988"/>
      <c r="AG39" s="988"/>
      <c r="AH39" s="988"/>
    </row>
    <row r="40" spans="2:34" ht="20.100000000000001" customHeight="1" thickBot="1">
      <c r="B40" s="1009"/>
      <c r="C40" s="999" t="s">
        <v>908</v>
      </c>
      <c r="D40" s="1026">
        <f t="shared" ref="D40:R40" si="6">SUM(D35:D39)</f>
        <v>0</v>
      </c>
      <c r="E40" s="1026">
        <f t="shared" si="6"/>
        <v>0</v>
      </c>
      <c r="F40" s="1026">
        <f t="shared" si="6"/>
        <v>0</v>
      </c>
      <c r="G40" s="1026">
        <f t="shared" si="6"/>
        <v>0</v>
      </c>
      <c r="H40" s="1026">
        <f t="shared" si="6"/>
        <v>0</v>
      </c>
      <c r="I40" s="1026">
        <f t="shared" si="6"/>
        <v>0</v>
      </c>
      <c r="J40" s="1026">
        <f t="shared" si="6"/>
        <v>0</v>
      </c>
      <c r="K40" s="1026">
        <f t="shared" si="6"/>
        <v>0</v>
      </c>
      <c r="L40" s="1026">
        <f t="shared" si="6"/>
        <v>0</v>
      </c>
      <c r="M40" s="1026">
        <f t="shared" si="6"/>
        <v>0</v>
      </c>
      <c r="N40" s="1026">
        <f t="shared" si="6"/>
        <v>0</v>
      </c>
      <c r="O40" s="1026">
        <f t="shared" si="6"/>
        <v>0</v>
      </c>
      <c r="P40" s="1026">
        <f t="shared" si="6"/>
        <v>0</v>
      </c>
      <c r="Q40" s="1026">
        <f t="shared" si="6"/>
        <v>0</v>
      </c>
      <c r="R40" s="1026">
        <f t="shared" si="6"/>
        <v>0</v>
      </c>
      <c r="S40" s="1013"/>
      <c r="T40" s="988"/>
      <c r="U40" s="988"/>
      <c r="V40" s="988"/>
      <c r="W40" s="988"/>
      <c r="X40" s="988"/>
      <c r="Y40" s="988"/>
      <c r="Z40" s="988"/>
      <c r="AA40" s="988"/>
      <c r="AB40" s="988"/>
      <c r="AC40" s="988"/>
      <c r="AD40" s="988"/>
      <c r="AE40" s="988"/>
      <c r="AF40" s="988"/>
      <c r="AG40" s="988"/>
      <c r="AH40" s="988"/>
    </row>
    <row r="41" spans="2:34" ht="20.100000000000001" customHeight="1" thickTop="1">
      <c r="B41" s="1009"/>
      <c r="C41" s="1027" t="s">
        <v>909</v>
      </c>
      <c r="D41" s="1000">
        <f t="shared" ref="D41:R41" si="7">SUM(D33-D40)</f>
        <v>0</v>
      </c>
      <c r="E41" s="1000">
        <f t="shared" si="7"/>
        <v>0</v>
      </c>
      <c r="F41" s="1000">
        <f t="shared" si="7"/>
        <v>0</v>
      </c>
      <c r="G41" s="1000">
        <f t="shared" si="7"/>
        <v>0</v>
      </c>
      <c r="H41" s="1000">
        <f t="shared" si="7"/>
        <v>0</v>
      </c>
      <c r="I41" s="1000">
        <f t="shared" si="7"/>
        <v>0</v>
      </c>
      <c r="J41" s="1000">
        <f t="shared" si="7"/>
        <v>0</v>
      </c>
      <c r="K41" s="1000">
        <f t="shared" si="7"/>
        <v>0</v>
      </c>
      <c r="L41" s="1000">
        <f t="shared" si="7"/>
        <v>0</v>
      </c>
      <c r="M41" s="1000">
        <f t="shared" si="7"/>
        <v>0</v>
      </c>
      <c r="N41" s="1000">
        <f t="shared" si="7"/>
        <v>0</v>
      </c>
      <c r="O41" s="1000">
        <f t="shared" si="7"/>
        <v>0</v>
      </c>
      <c r="P41" s="1000">
        <f t="shared" si="7"/>
        <v>0</v>
      </c>
      <c r="Q41" s="1000">
        <f t="shared" si="7"/>
        <v>0</v>
      </c>
      <c r="R41" s="1000">
        <f t="shared" si="7"/>
        <v>0</v>
      </c>
      <c r="S41" s="1005"/>
    </row>
    <row r="42" spans="2:34" ht="20.100000000000001" customHeight="1">
      <c r="B42" s="1009"/>
      <c r="C42" s="1027"/>
      <c r="D42" s="1001"/>
      <c r="E42" s="1001"/>
      <c r="F42" s="1001"/>
      <c r="G42" s="1001"/>
      <c r="H42" s="1001"/>
      <c r="I42" s="1001"/>
      <c r="J42" s="1001"/>
      <c r="K42" s="1001"/>
      <c r="L42" s="1001"/>
      <c r="M42" s="1001"/>
      <c r="N42" s="1001"/>
      <c r="O42" s="1001"/>
      <c r="P42" s="1001"/>
      <c r="Q42" s="1001"/>
      <c r="R42" s="1001"/>
      <c r="S42" s="1005"/>
    </row>
    <row r="43" spans="2:34" ht="20.100000000000001" customHeight="1">
      <c r="B43" s="1009"/>
      <c r="C43" s="1044" t="s">
        <v>910</v>
      </c>
      <c r="D43" s="1016">
        <f>+D13</f>
        <v>0</v>
      </c>
      <c r="E43" s="1004"/>
      <c r="F43" s="1004"/>
      <c r="G43" s="1004"/>
      <c r="H43" s="1004"/>
      <c r="I43" s="1004"/>
      <c r="J43" s="1017"/>
      <c r="K43" s="1017"/>
      <c r="L43" s="1017"/>
      <c r="M43" s="1017"/>
      <c r="N43" s="1017"/>
      <c r="O43" s="1017"/>
      <c r="P43" s="1017"/>
      <c r="Q43" s="1017"/>
      <c r="R43" s="1017"/>
      <c r="S43" s="1005"/>
    </row>
    <row r="44" spans="2:34" ht="20.100000000000001" customHeight="1">
      <c r="B44" s="1009"/>
      <c r="C44" s="1045" t="s">
        <v>911</v>
      </c>
      <c r="D44" s="1002">
        <f>IFERROR((D32/'ProForma Rents'!$E$40)*'ProForma Rents'!$E$12,0)</f>
        <v>0</v>
      </c>
      <c r="E44" s="1004"/>
      <c r="F44" s="1004"/>
      <c r="G44" s="1004"/>
      <c r="H44" s="1004"/>
      <c r="I44" s="1004"/>
      <c r="J44" s="1017"/>
      <c r="K44" s="1017"/>
      <c r="L44" s="1017"/>
      <c r="M44" s="1017"/>
      <c r="N44" s="1017"/>
      <c r="O44" s="1017"/>
      <c r="P44" s="1017"/>
      <c r="Q44" s="1017"/>
      <c r="R44" s="1017"/>
      <c r="S44" s="1005"/>
    </row>
    <row r="45" spans="2:34" ht="20.100000000000001" customHeight="1">
      <c r="B45" s="1009"/>
      <c r="C45" s="1046" t="s">
        <v>912</v>
      </c>
      <c r="D45" s="1021">
        <f>+D43-D44</f>
        <v>0</v>
      </c>
      <c r="E45" s="1004"/>
      <c r="F45" s="1004"/>
      <c r="G45" s="1004"/>
      <c r="H45" s="1004"/>
      <c r="I45" s="1004"/>
      <c r="J45" s="1017"/>
      <c r="K45" s="1017"/>
      <c r="L45" s="1017"/>
      <c r="M45" s="1017"/>
      <c r="N45" s="1017"/>
      <c r="O45" s="1017"/>
      <c r="P45" s="1017"/>
      <c r="Q45" s="1017"/>
      <c r="R45" s="1017"/>
      <c r="S45" s="1005"/>
    </row>
    <row r="46" spans="2:34" ht="20.100000000000001" customHeight="1" thickBot="1">
      <c r="B46" s="1018"/>
      <c r="C46" s="1018"/>
      <c r="D46" s="1019"/>
      <c r="E46" s="1019"/>
      <c r="F46" s="1019"/>
      <c r="G46" s="1019"/>
      <c r="H46" s="1019"/>
      <c r="I46" s="1019"/>
      <c r="J46" s="1019"/>
      <c r="K46" s="1019"/>
      <c r="L46" s="1019"/>
      <c r="M46" s="1019"/>
      <c r="N46" s="1019"/>
      <c r="O46" s="1019"/>
      <c r="P46" s="1019"/>
      <c r="Q46" s="1019"/>
      <c r="R46" s="1019"/>
      <c r="S46" s="1020"/>
    </row>
    <row r="47" spans="2:34" ht="20.100000000000001" customHeight="1">
      <c r="D47" s="977" t="s">
        <v>113</v>
      </c>
      <c r="J47" s="977" t="s">
        <v>947</v>
      </c>
      <c r="S47" s="1003" t="s">
        <v>964</v>
      </c>
    </row>
    <row r="48" spans="2:34" ht="20.100000000000001" customHeight="1">
      <c r="D48" s="977" t="s">
        <v>113</v>
      </c>
      <c r="E48" s="977" t="s">
        <v>113</v>
      </c>
      <c r="F48" s="977" t="s">
        <v>113</v>
      </c>
    </row>
    <row r="49" spans="4:6" ht="20.100000000000001" customHeight="1">
      <c r="D49" s="977" t="s">
        <v>113</v>
      </c>
      <c r="E49" s="977" t="s">
        <v>113</v>
      </c>
      <c r="F49" s="977" t="s">
        <v>113</v>
      </c>
    </row>
  </sheetData>
  <sheetProtection password="CE28" sheet="1" objects="1" scenarios="1" selectLockedCells="1"/>
  <protectedRanges>
    <protectedRange sqref="E17:R18 D16:R16 E32:R33" name="Range2"/>
    <protectedRange sqref="E17:R17 D16:R16" name="Range1"/>
  </protectedRanges>
  <printOptions horizontalCentered="1"/>
  <pageMargins left="0.25" right="0.25" top="0.25" bottom="0.25" header="0.25" footer="0.25"/>
  <pageSetup paperSize="5" scale="61" orientation="landscape" r:id="rId1"/>
  <headerFooter alignWithMargins="0">
    <oddHeader xml:space="preserve">&amp;LName of Project:  </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89"/>
  <sheetViews>
    <sheetView zoomScaleNormal="100" zoomScaleSheetLayoutView="100" workbookViewId="0">
      <selection activeCell="B8" sqref="B8"/>
    </sheetView>
  </sheetViews>
  <sheetFormatPr defaultColWidth="6.42578125" defaultRowHeight="12.75"/>
  <cols>
    <col min="1" max="1" width="3.140625" style="690" customWidth="1"/>
    <col min="2" max="2" width="26.28515625" style="693" customWidth="1"/>
    <col min="3" max="3" width="25.5703125" style="693" customWidth="1"/>
    <col min="4" max="4" width="2.5703125" style="848" customWidth="1"/>
    <col min="5" max="6" width="15" style="690" customWidth="1"/>
    <col min="7" max="7" width="13.28515625" style="690" customWidth="1"/>
    <col min="8" max="8" width="14.7109375" style="690" customWidth="1"/>
    <col min="9" max="9" width="12.42578125" style="690" customWidth="1"/>
    <col min="10" max="10" width="14.85546875" style="690" customWidth="1"/>
    <col min="11" max="11" width="11.28515625" style="690" customWidth="1"/>
    <col min="12" max="14" width="12.5703125" style="690" customWidth="1"/>
    <col min="15" max="15" width="14.42578125" style="690" customWidth="1"/>
    <col min="16" max="16" width="11.5703125" style="690" customWidth="1"/>
    <col min="17" max="17" width="14.85546875" style="690" customWidth="1"/>
    <col min="18" max="18" width="15" style="690" customWidth="1"/>
    <col min="19" max="19" width="14.42578125" style="690" customWidth="1"/>
    <col min="20" max="20" width="13.140625" style="690" customWidth="1"/>
    <col min="21" max="23" width="17.5703125" style="690" customWidth="1"/>
    <col min="24" max="24" width="15.140625" style="690" customWidth="1"/>
    <col min="25" max="26" width="14" style="690" customWidth="1"/>
    <col min="27" max="27" width="15" style="690" customWidth="1"/>
    <col min="28" max="28" width="14.140625" style="692" hidden="1" customWidth="1"/>
    <col min="29" max="29" width="14.140625" style="690" hidden="1" customWidth="1"/>
    <col min="30" max="30" width="13.85546875" style="691" hidden="1" customWidth="1"/>
    <col min="31" max="32" width="12.42578125" style="690" hidden="1" customWidth="1"/>
    <col min="33" max="33" width="12" style="690" hidden="1" customWidth="1"/>
    <col min="34" max="35" width="11.5703125" style="690" hidden="1" customWidth="1"/>
    <col min="36" max="36" width="10.7109375" style="690" hidden="1" customWidth="1"/>
    <col min="37" max="37" width="12.85546875" style="690" hidden="1" customWidth="1"/>
    <col min="38" max="38" width="10.28515625" style="690" hidden="1" customWidth="1"/>
    <col min="39" max="39" width="12.85546875" style="690" hidden="1" customWidth="1"/>
    <col min="40" max="40" width="16" style="690" customWidth="1"/>
    <col min="41" max="41" width="2.28515625" style="690" customWidth="1"/>
    <col min="42" max="42" width="18.28515625" style="690" customWidth="1"/>
    <col min="43" max="43" width="14.85546875" style="690" customWidth="1"/>
    <col min="44" max="44" width="9.85546875" style="690" customWidth="1"/>
    <col min="45" max="16384" width="6.42578125" style="690"/>
  </cols>
  <sheetData>
    <row r="1" spans="1:41" ht="13.5" thickBot="1">
      <c r="A1" s="877"/>
      <c r="B1" s="878"/>
      <c r="C1" s="878"/>
      <c r="D1" s="879"/>
      <c r="E1" s="880"/>
      <c r="F1" s="880"/>
      <c r="G1" s="880"/>
      <c r="H1" s="880"/>
      <c r="I1" s="880"/>
      <c r="J1" s="880"/>
      <c r="K1" s="880"/>
      <c r="L1" s="880"/>
      <c r="M1" s="880"/>
      <c r="N1" s="880"/>
      <c r="O1" s="880"/>
      <c r="P1" s="880"/>
      <c r="Q1" s="880"/>
      <c r="R1" s="880"/>
      <c r="S1" s="880"/>
      <c r="T1" s="880"/>
      <c r="U1" s="880"/>
      <c r="V1" s="880"/>
      <c r="W1" s="880"/>
      <c r="X1" s="880"/>
      <c r="Y1" s="880"/>
      <c r="Z1" s="880"/>
      <c r="AA1" s="880"/>
      <c r="AB1" s="881"/>
      <c r="AC1" s="880"/>
      <c r="AD1" s="880"/>
      <c r="AE1" s="880"/>
      <c r="AF1" s="880"/>
      <c r="AG1" s="880"/>
      <c r="AH1" s="880"/>
      <c r="AI1" s="880"/>
      <c r="AJ1" s="880"/>
      <c r="AK1" s="880"/>
      <c r="AL1" s="880"/>
      <c r="AM1" s="880"/>
      <c r="AN1" s="882"/>
    </row>
    <row r="2" spans="1:41" ht="114.75" customHeight="1" thickTop="1" thickBot="1">
      <c r="A2" s="883"/>
      <c r="B2" s="1383" t="s">
        <v>1129</v>
      </c>
      <c r="C2" s="1384"/>
      <c r="D2" s="1384"/>
      <c r="E2" s="1385"/>
      <c r="F2" s="691"/>
      <c r="G2" s="691"/>
      <c r="H2" s="691"/>
      <c r="I2" s="691"/>
      <c r="J2" s="691"/>
      <c r="K2" s="691"/>
      <c r="L2" s="691"/>
      <c r="M2" s="691"/>
      <c r="N2" s="691"/>
      <c r="O2" s="691"/>
      <c r="P2" s="691"/>
      <c r="Q2" s="691"/>
      <c r="R2" s="691"/>
      <c r="S2" s="691"/>
      <c r="T2" s="691"/>
      <c r="U2" s="691"/>
      <c r="V2" s="691"/>
      <c r="W2" s="691"/>
      <c r="X2" s="691"/>
      <c r="Y2" s="691"/>
      <c r="Z2" s="691"/>
      <c r="AA2" s="691"/>
      <c r="AB2" s="720"/>
      <c r="AC2" s="691"/>
      <c r="AE2" s="691"/>
      <c r="AF2" s="691"/>
      <c r="AG2" s="691"/>
      <c r="AH2" s="691"/>
      <c r="AI2" s="691"/>
      <c r="AJ2" s="691"/>
      <c r="AK2" s="691"/>
      <c r="AL2" s="691"/>
      <c r="AM2" s="691"/>
      <c r="AN2" s="884"/>
    </row>
    <row r="3" spans="1:41" ht="13.5" thickTop="1">
      <c r="A3" s="883"/>
      <c r="B3" s="885" t="s">
        <v>794</v>
      </c>
      <c r="C3" s="721" t="str">
        <f>'Unit Mix'!G6</f>
        <v>[Enter the PHA/Grantee name]</v>
      </c>
      <c r="D3" s="867"/>
      <c r="E3" s="691"/>
      <c r="F3" s="691"/>
      <c r="G3" s="691"/>
      <c r="H3" s="691"/>
      <c r="I3" s="691"/>
      <c r="J3" s="691"/>
      <c r="K3" s="691"/>
      <c r="L3" s="691"/>
      <c r="M3" s="691"/>
      <c r="N3" s="691"/>
      <c r="O3" s="691"/>
      <c r="P3" s="691"/>
      <c r="Q3" s="691"/>
      <c r="R3" s="691"/>
      <c r="S3" s="691"/>
      <c r="T3" s="691"/>
      <c r="U3" s="691"/>
      <c r="V3" s="691"/>
      <c r="W3" s="691"/>
      <c r="X3" s="691"/>
      <c r="Y3" s="691"/>
      <c r="Z3" s="691"/>
      <c r="AA3" s="691"/>
      <c r="AB3" s="720"/>
      <c r="AC3" s="691"/>
      <c r="AE3" s="691"/>
      <c r="AF3" s="691"/>
      <c r="AG3" s="691"/>
      <c r="AH3" s="691"/>
      <c r="AI3" s="691"/>
      <c r="AJ3" s="691"/>
      <c r="AK3" s="691"/>
      <c r="AL3" s="691"/>
      <c r="AM3" s="691"/>
      <c r="AN3" s="884"/>
    </row>
    <row r="4" spans="1:41">
      <c r="A4" s="883"/>
      <c r="B4" s="885" t="s">
        <v>791</v>
      </c>
      <c r="C4" s="721" t="str">
        <f>'Unit Mix'!G7</f>
        <v>[enter the HOPE VI or Choice Neighborhoods grant name]</v>
      </c>
      <c r="D4" s="867"/>
      <c r="E4" s="691"/>
      <c r="F4" s="691"/>
      <c r="G4" s="691"/>
      <c r="H4" s="691"/>
      <c r="I4" s="691"/>
      <c r="J4" s="691"/>
      <c r="K4" s="691"/>
      <c r="L4" s="691"/>
      <c r="M4" s="691"/>
      <c r="N4" s="691"/>
      <c r="O4" s="691"/>
      <c r="P4" s="691"/>
      <c r="Q4" s="691"/>
      <c r="R4" s="691"/>
      <c r="S4" s="691"/>
      <c r="T4" s="691"/>
      <c r="U4" s="691"/>
      <c r="V4" s="691"/>
      <c r="W4" s="691"/>
      <c r="X4" s="691"/>
      <c r="Y4" s="691"/>
      <c r="Z4" s="691"/>
      <c r="AA4" s="691"/>
      <c r="AB4" s="720"/>
      <c r="AC4" s="691"/>
      <c r="AE4" s="691"/>
      <c r="AF4" s="691"/>
      <c r="AG4" s="691"/>
      <c r="AH4" s="691"/>
      <c r="AI4" s="691"/>
      <c r="AJ4" s="691"/>
      <c r="AK4" s="691"/>
      <c r="AL4" s="691"/>
      <c r="AM4" s="691"/>
      <c r="AN4" s="884"/>
    </row>
    <row r="5" spans="1:41">
      <c r="A5" s="883"/>
      <c r="B5" s="885" t="s">
        <v>1143</v>
      </c>
      <c r="C5" s="721" t="str">
        <f>'Unit Mix'!G8</f>
        <v xml:space="preserve">[Enter the name of the phase/project] </v>
      </c>
      <c r="D5" s="867"/>
      <c r="E5" s="691"/>
      <c r="F5" s="691"/>
      <c r="G5" s="691"/>
      <c r="H5" s="691"/>
      <c r="I5" s="691"/>
      <c r="J5" s="691"/>
      <c r="K5" s="691"/>
      <c r="L5" s="691"/>
      <c r="M5" s="691"/>
      <c r="N5" s="691"/>
      <c r="O5" s="691"/>
      <c r="P5" s="691"/>
      <c r="Q5" s="691"/>
      <c r="R5" s="691"/>
      <c r="S5" s="691"/>
      <c r="T5" s="691"/>
      <c r="U5" s="691"/>
      <c r="V5" s="691"/>
      <c r="W5" s="691"/>
      <c r="X5" s="691"/>
      <c r="Y5" s="691"/>
      <c r="Z5" s="691"/>
      <c r="AA5" s="691"/>
      <c r="AB5" s="720"/>
      <c r="AC5" s="691"/>
      <c r="AE5" s="691"/>
      <c r="AF5" s="691"/>
      <c r="AG5" s="691"/>
      <c r="AH5" s="691"/>
      <c r="AI5" s="691"/>
      <c r="AJ5" s="691"/>
      <c r="AK5" s="691"/>
      <c r="AL5" s="691"/>
      <c r="AM5" s="691"/>
      <c r="AN5" s="884"/>
    </row>
    <row r="6" spans="1:41">
      <c r="A6" s="883"/>
      <c r="B6" s="885" t="s">
        <v>790</v>
      </c>
      <c r="C6" s="721" t="str">
        <f>'Unit Mix'!G9</f>
        <v>[enter the new AMP-format development number]</v>
      </c>
      <c r="D6" s="867"/>
      <c r="E6" s="691"/>
      <c r="F6" s="691"/>
      <c r="G6" s="691"/>
      <c r="H6" s="691"/>
      <c r="I6" s="691"/>
      <c r="J6" s="691"/>
      <c r="K6" s="691"/>
      <c r="L6" s="691"/>
      <c r="M6" s="691"/>
      <c r="N6" s="691"/>
      <c r="O6" s="691"/>
      <c r="P6" s="691"/>
      <c r="Q6" s="691"/>
      <c r="R6" s="691"/>
      <c r="S6" s="691"/>
      <c r="T6" s="691"/>
      <c r="U6" s="691"/>
      <c r="V6" s="691"/>
      <c r="W6" s="691"/>
      <c r="X6" s="691"/>
      <c r="Y6" s="691"/>
      <c r="Z6" s="691"/>
      <c r="AA6" s="691"/>
      <c r="AB6" s="720"/>
      <c r="AC6" s="691"/>
      <c r="AE6" s="691"/>
      <c r="AF6" s="691"/>
      <c r="AG6" s="691"/>
      <c r="AH6" s="691"/>
      <c r="AI6" s="691"/>
      <c r="AJ6" s="691"/>
      <c r="AK6" s="691"/>
      <c r="AL6" s="691"/>
      <c r="AM6" s="691"/>
      <c r="AN6" s="884"/>
    </row>
    <row r="7" spans="1:41" ht="13.5" thickBot="1">
      <c r="A7" s="883"/>
      <c r="B7" s="721"/>
      <c r="C7" s="721"/>
      <c r="D7" s="867"/>
      <c r="E7" s="691"/>
      <c r="F7" s="691"/>
      <c r="G7" s="691"/>
      <c r="H7" s="691"/>
      <c r="I7" s="691"/>
      <c r="J7" s="691"/>
      <c r="K7" s="691"/>
      <c r="L7" s="691"/>
      <c r="M7" s="691"/>
      <c r="N7" s="691"/>
      <c r="O7" s="691"/>
      <c r="P7" s="691"/>
      <c r="Q7" s="691"/>
      <c r="R7" s="691"/>
      <c r="S7" s="691"/>
      <c r="T7" s="691"/>
      <c r="U7" s="691"/>
      <c r="V7" s="691"/>
      <c r="W7" s="691"/>
      <c r="X7" s="691"/>
      <c r="Y7" s="691"/>
      <c r="Z7" s="691"/>
      <c r="AA7" s="691"/>
      <c r="AB7" s="720"/>
      <c r="AC7" s="691"/>
      <c r="AE7" s="691"/>
      <c r="AF7" s="691"/>
      <c r="AG7" s="691"/>
      <c r="AH7" s="691"/>
      <c r="AI7" s="691"/>
      <c r="AJ7" s="691"/>
      <c r="AK7" s="691"/>
      <c r="AL7" s="691"/>
      <c r="AM7" s="691"/>
      <c r="AN7" s="884"/>
    </row>
    <row r="8" spans="1:41" ht="19.5" thickTop="1" thickBot="1">
      <c r="A8" s="883"/>
      <c r="B8" s="886"/>
      <c r="C8" s="886"/>
      <c r="D8" s="725" t="s">
        <v>1127</v>
      </c>
      <c r="E8" s="942">
        <v>40529.759330671295</v>
      </c>
      <c r="F8" s="691"/>
      <c r="G8" s="691"/>
      <c r="H8" s="691"/>
      <c r="I8" s="691"/>
      <c r="J8" s="691"/>
      <c r="K8" s="887">
        <v>1225314</v>
      </c>
      <c r="L8" s="887">
        <v>1293387</v>
      </c>
      <c r="M8" s="887">
        <v>1070572.5</v>
      </c>
      <c r="N8" s="887">
        <v>808366.875</v>
      </c>
      <c r="O8" s="887">
        <v>323346.75</v>
      </c>
      <c r="P8" s="887">
        <v>269455.625</v>
      </c>
      <c r="Q8" s="887">
        <v>269455.625</v>
      </c>
      <c r="R8" s="691"/>
      <c r="S8" s="691"/>
      <c r="T8" s="691"/>
      <c r="U8" s="691"/>
      <c r="V8" s="691"/>
      <c r="W8" s="691"/>
      <c r="X8" s="691"/>
      <c r="Y8" s="691"/>
      <c r="Z8" s="691"/>
      <c r="AA8" s="691"/>
      <c r="AB8" s="720"/>
      <c r="AC8" s="691"/>
      <c r="AE8" s="691"/>
      <c r="AF8" s="691"/>
      <c r="AG8" s="691"/>
      <c r="AH8" s="691"/>
      <c r="AI8" s="691"/>
      <c r="AJ8" s="691"/>
      <c r="AK8" s="691"/>
      <c r="AL8" s="691"/>
      <c r="AM8" s="691"/>
      <c r="AN8" s="884"/>
    </row>
    <row r="9" spans="1:41" ht="42" customHeight="1" thickTop="1">
      <c r="A9" s="883"/>
      <c r="B9" s="888"/>
      <c r="C9" s="888"/>
      <c r="D9" s="889"/>
      <c r="E9" s="776" t="s">
        <v>1126</v>
      </c>
      <c r="F9" s="730">
        <v>2.5000000000000001E-2</v>
      </c>
      <c r="G9" s="730">
        <v>7.4999999999999997E-2</v>
      </c>
      <c r="H9" s="730">
        <v>7.4999999999999997E-2</v>
      </c>
      <c r="I9" s="730">
        <v>0.1</v>
      </c>
      <c r="J9" s="730">
        <v>0.125</v>
      </c>
      <c r="K9" s="730">
        <v>0.12</v>
      </c>
      <c r="L9" s="730">
        <v>0.12</v>
      </c>
      <c r="M9" s="730">
        <v>0.1</v>
      </c>
      <c r="N9" s="730">
        <v>7.4999999999999997E-2</v>
      </c>
      <c r="O9" s="730">
        <v>0.03</v>
      </c>
      <c r="P9" s="730">
        <v>2.5000000000000001E-2</v>
      </c>
      <c r="Q9" s="730">
        <v>2.5000000000000001E-2</v>
      </c>
      <c r="R9" s="730">
        <v>2.5000000000000001E-2</v>
      </c>
      <c r="S9" s="730">
        <v>0.08</v>
      </c>
      <c r="T9" s="730">
        <v>0</v>
      </c>
      <c r="U9" s="730">
        <v>0</v>
      </c>
      <c r="V9" s="847"/>
      <c r="W9" s="847"/>
      <c r="X9" s="847"/>
      <c r="Y9" s="847"/>
      <c r="Z9" s="847"/>
      <c r="AA9" s="847"/>
      <c r="AB9" s="847"/>
      <c r="AC9" s="847"/>
      <c r="AD9" s="847"/>
      <c r="AE9" s="847"/>
      <c r="AF9" s="694"/>
      <c r="AG9" s="694"/>
      <c r="AH9" s="694"/>
      <c r="AI9" s="694"/>
      <c r="AJ9" s="694"/>
      <c r="AK9" s="694"/>
      <c r="AL9" s="694"/>
      <c r="AM9" s="694"/>
      <c r="AN9" s="890">
        <v>1</v>
      </c>
    </row>
    <row r="10" spans="1:41" ht="15.75" thickBot="1">
      <c r="A10" s="883"/>
      <c r="B10" s="846" t="s">
        <v>1125</v>
      </c>
      <c r="C10" s="846"/>
      <c r="D10" s="844"/>
      <c r="E10" s="748"/>
      <c r="F10" s="844" t="s">
        <v>1124</v>
      </c>
      <c r="G10" s="844" t="s">
        <v>1123</v>
      </c>
      <c r="H10" s="844" t="s">
        <v>1122</v>
      </c>
      <c r="I10" s="844" t="s">
        <v>1121</v>
      </c>
      <c r="J10" s="844" t="s">
        <v>1120</v>
      </c>
      <c r="K10" s="844" t="s">
        <v>1119</v>
      </c>
      <c r="L10" s="844" t="s">
        <v>1118</v>
      </c>
      <c r="M10" s="844" t="s">
        <v>1117</v>
      </c>
      <c r="N10" s="844" t="s">
        <v>1116</v>
      </c>
      <c r="O10" s="844" t="s">
        <v>1115</v>
      </c>
      <c r="P10" s="844" t="s">
        <v>1114</v>
      </c>
      <c r="Q10" s="844" t="s">
        <v>1113</v>
      </c>
      <c r="R10" s="844" t="s">
        <v>1112</v>
      </c>
      <c r="S10" s="844" t="s">
        <v>1111</v>
      </c>
      <c r="T10" s="844" t="s">
        <v>1110</v>
      </c>
      <c r="U10" s="844" t="s">
        <v>1109</v>
      </c>
      <c r="V10" s="844" t="s">
        <v>1108</v>
      </c>
      <c r="W10" s="844" t="s">
        <v>1107</v>
      </c>
      <c r="X10" s="844" t="s">
        <v>1106</v>
      </c>
      <c r="Y10" s="844" t="s">
        <v>1105</v>
      </c>
      <c r="Z10" s="844" t="s">
        <v>1104</v>
      </c>
      <c r="AA10" s="844" t="s">
        <v>1103</v>
      </c>
      <c r="AB10" s="844" t="s">
        <v>1102</v>
      </c>
      <c r="AC10" s="844" t="s">
        <v>1101</v>
      </c>
      <c r="AD10" s="844" t="s">
        <v>1100</v>
      </c>
      <c r="AE10" s="844" t="s">
        <v>1099</v>
      </c>
      <c r="AF10" s="844" t="s">
        <v>1098</v>
      </c>
      <c r="AG10" s="844" t="s">
        <v>1097</v>
      </c>
      <c r="AH10" s="844" t="s">
        <v>1096</v>
      </c>
      <c r="AI10" s="844" t="s">
        <v>1095</v>
      </c>
      <c r="AJ10" s="748"/>
      <c r="AK10" s="748"/>
      <c r="AL10" s="748"/>
      <c r="AM10" s="748"/>
      <c r="AN10" s="891"/>
    </row>
    <row r="11" spans="1:41" s="840" customFormat="1" ht="26.25" customHeight="1">
      <c r="A11" s="892"/>
      <c r="B11" s="843"/>
      <c r="C11" s="843"/>
      <c r="D11" s="841" t="s">
        <v>113</v>
      </c>
      <c r="E11" s="842" t="s">
        <v>1094</v>
      </c>
      <c r="F11" s="842">
        <v>40513</v>
      </c>
      <c r="G11" s="842">
        <v>40544</v>
      </c>
      <c r="H11" s="841">
        <v>40575</v>
      </c>
      <c r="I11" s="841">
        <v>40606</v>
      </c>
      <c r="J11" s="841">
        <v>40637</v>
      </c>
      <c r="K11" s="841">
        <v>40668</v>
      </c>
      <c r="L11" s="841">
        <v>40699</v>
      </c>
      <c r="M11" s="841">
        <v>40730</v>
      </c>
      <c r="N11" s="841">
        <v>40761</v>
      </c>
      <c r="O11" s="841">
        <v>40792</v>
      </c>
      <c r="P11" s="841">
        <v>40823</v>
      </c>
      <c r="Q11" s="841">
        <v>40854</v>
      </c>
      <c r="R11" s="841">
        <v>40885</v>
      </c>
      <c r="S11" s="841">
        <v>40916</v>
      </c>
      <c r="T11" s="841">
        <v>40947</v>
      </c>
      <c r="U11" s="841">
        <v>40978</v>
      </c>
      <c r="V11" s="841">
        <v>41009</v>
      </c>
      <c r="W11" s="841">
        <v>41040</v>
      </c>
      <c r="X11" s="841">
        <v>41071</v>
      </c>
      <c r="Y11" s="841">
        <v>41102</v>
      </c>
      <c r="Z11" s="841">
        <v>41133</v>
      </c>
      <c r="AA11" s="841">
        <v>41164</v>
      </c>
      <c r="AB11" s="841">
        <v>41195</v>
      </c>
      <c r="AC11" s="841">
        <v>41226</v>
      </c>
      <c r="AD11" s="841">
        <v>41257</v>
      </c>
      <c r="AE11" s="841">
        <v>41288</v>
      </c>
      <c r="AF11" s="841"/>
      <c r="AG11" s="841"/>
      <c r="AH11" s="841"/>
      <c r="AI11" s="841"/>
      <c r="AJ11" s="841"/>
      <c r="AK11" s="841"/>
      <c r="AL11" s="841"/>
      <c r="AM11" s="841"/>
      <c r="AN11" s="893" t="s">
        <v>1020</v>
      </c>
    </row>
    <row r="12" spans="1:41" s="770" customFormat="1" ht="68.25" customHeight="1">
      <c r="A12" s="894"/>
      <c r="B12" s="839" t="s">
        <v>1093</v>
      </c>
      <c r="C12" s="839"/>
      <c r="D12" s="834"/>
      <c r="E12" s="838"/>
      <c r="F12" s="834" t="s">
        <v>1092</v>
      </c>
      <c r="G12" s="834"/>
      <c r="H12" s="833"/>
      <c r="I12" s="834"/>
      <c r="J12" s="833"/>
      <c r="K12" s="833"/>
      <c r="L12" s="834"/>
      <c r="M12" s="834"/>
      <c r="N12" s="833"/>
      <c r="O12" s="833"/>
      <c r="P12" s="834"/>
      <c r="Q12" s="837"/>
      <c r="R12" s="835" t="s">
        <v>1091</v>
      </c>
      <c r="S12" s="833"/>
      <c r="T12" s="834"/>
      <c r="U12" s="833"/>
      <c r="V12" s="835" t="s">
        <v>1090</v>
      </c>
      <c r="W12" s="834" t="s">
        <v>113</v>
      </c>
      <c r="X12" s="837"/>
      <c r="Y12" s="836" t="s">
        <v>1089</v>
      </c>
      <c r="Z12" s="834"/>
      <c r="AA12" s="779"/>
      <c r="AB12" s="833"/>
      <c r="AC12" s="833"/>
      <c r="AD12" s="835" t="s">
        <v>1088</v>
      </c>
      <c r="AE12" s="833"/>
      <c r="AF12" s="833"/>
      <c r="AG12" s="833"/>
      <c r="AH12" s="834"/>
      <c r="AI12" s="834"/>
      <c r="AJ12" s="834"/>
      <c r="AK12" s="834"/>
      <c r="AL12" s="833"/>
      <c r="AM12" s="832"/>
      <c r="AN12" s="895"/>
    </row>
    <row r="13" spans="1:41" s="770" customFormat="1" ht="12.75" customHeight="1">
      <c r="A13" s="894"/>
      <c r="B13" s="896" t="s">
        <v>1087</v>
      </c>
      <c r="C13" s="896"/>
      <c r="D13" s="849"/>
      <c r="E13" s="831"/>
      <c r="F13" s="779"/>
      <c r="G13" s="797"/>
      <c r="H13" s="797"/>
      <c r="I13" s="797"/>
      <c r="J13" s="774"/>
      <c r="K13" s="774"/>
      <c r="L13" s="774"/>
      <c r="M13" s="774"/>
      <c r="N13" s="774"/>
      <c r="O13" s="774"/>
      <c r="P13" s="774"/>
      <c r="Q13" s="774"/>
      <c r="R13" s="774"/>
      <c r="S13" s="774"/>
      <c r="T13" s="774"/>
      <c r="U13" s="774"/>
      <c r="V13" s="774"/>
      <c r="W13" s="797"/>
      <c r="X13" s="774"/>
      <c r="Y13" s="774"/>
      <c r="Z13" s="774"/>
      <c r="AA13" s="797"/>
      <c r="AB13" s="830"/>
      <c r="AC13" s="774"/>
      <c r="AD13" s="797"/>
      <c r="AE13" s="797"/>
      <c r="AF13" s="797"/>
      <c r="AG13" s="797"/>
      <c r="AH13" s="797"/>
      <c r="AI13" s="797"/>
      <c r="AJ13" s="774"/>
      <c r="AK13" s="779"/>
      <c r="AL13" s="779"/>
      <c r="AM13" s="774"/>
      <c r="AN13" s="897"/>
    </row>
    <row r="14" spans="1:41" s="770" customFormat="1" ht="12.75" customHeight="1">
      <c r="A14" s="894"/>
      <c r="B14" s="780" t="s">
        <v>1086</v>
      </c>
      <c r="C14" s="780"/>
      <c r="D14" s="849"/>
      <c r="E14" s="829">
        <v>0</v>
      </c>
      <c r="F14" s="779">
        <v>0</v>
      </c>
      <c r="G14" s="797">
        <v>0</v>
      </c>
      <c r="H14" s="797">
        <v>0</v>
      </c>
      <c r="I14" s="797">
        <v>0</v>
      </c>
      <c r="J14" s="797">
        <v>0</v>
      </c>
      <c r="K14" s="797">
        <v>0</v>
      </c>
      <c r="L14" s="797">
        <v>0</v>
      </c>
      <c r="M14" s="797">
        <v>0</v>
      </c>
      <c r="N14" s="797">
        <v>0</v>
      </c>
      <c r="O14" s="797">
        <v>0</v>
      </c>
      <c r="P14" s="797">
        <v>0</v>
      </c>
      <c r="Q14" s="797">
        <v>0</v>
      </c>
      <c r="R14" s="797">
        <v>0</v>
      </c>
      <c r="S14" s="797">
        <v>0</v>
      </c>
      <c r="T14" s="797">
        <v>0</v>
      </c>
      <c r="U14" s="797">
        <v>0</v>
      </c>
      <c r="V14" s="797">
        <v>0</v>
      </c>
      <c r="W14" s="797">
        <v>0</v>
      </c>
      <c r="X14" s="797">
        <v>0</v>
      </c>
      <c r="Y14" s="797">
        <v>0</v>
      </c>
      <c r="Z14" s="797">
        <v>0</v>
      </c>
      <c r="AA14" s="797">
        <v>0</v>
      </c>
      <c r="AB14" s="801">
        <v>0</v>
      </c>
      <c r="AC14" s="797"/>
      <c r="AD14" s="797"/>
      <c r="AE14" s="797"/>
      <c r="AF14" s="797"/>
      <c r="AG14" s="797"/>
      <c r="AH14" s="797"/>
      <c r="AI14" s="797"/>
      <c r="AJ14" s="797"/>
      <c r="AK14" s="797"/>
      <c r="AL14" s="797"/>
      <c r="AM14" s="797"/>
      <c r="AN14" s="898">
        <v>0</v>
      </c>
      <c r="AO14" s="690">
        <v>0</v>
      </c>
    </row>
    <row r="15" spans="1:41" s="770" customFormat="1" ht="12.75" customHeight="1">
      <c r="A15" s="894"/>
      <c r="B15" s="780" t="s">
        <v>1085</v>
      </c>
      <c r="C15" s="780"/>
      <c r="D15" s="849"/>
      <c r="E15" s="829">
        <v>0</v>
      </c>
      <c r="F15" s="779">
        <v>0</v>
      </c>
      <c r="G15" s="797">
        <v>0</v>
      </c>
      <c r="H15" s="797">
        <v>0</v>
      </c>
      <c r="I15" s="797">
        <v>0</v>
      </c>
      <c r="J15" s="797">
        <v>0</v>
      </c>
      <c r="K15" s="797">
        <v>0</v>
      </c>
      <c r="L15" s="797">
        <v>0</v>
      </c>
      <c r="M15" s="797">
        <v>0</v>
      </c>
      <c r="N15" s="797">
        <v>0</v>
      </c>
      <c r="O15" s="797">
        <v>0</v>
      </c>
      <c r="P15" s="797">
        <v>0</v>
      </c>
      <c r="Q15" s="797">
        <v>0</v>
      </c>
      <c r="R15" s="797">
        <v>0</v>
      </c>
      <c r="S15" s="797">
        <v>0</v>
      </c>
      <c r="T15" s="797">
        <v>0</v>
      </c>
      <c r="U15" s="797">
        <v>0</v>
      </c>
      <c r="V15" s="797">
        <v>0</v>
      </c>
      <c r="W15" s="797">
        <v>0</v>
      </c>
      <c r="X15" s="797">
        <v>0</v>
      </c>
      <c r="Y15" s="797">
        <v>0</v>
      </c>
      <c r="Z15" s="797">
        <v>0</v>
      </c>
      <c r="AA15" s="797">
        <v>0</v>
      </c>
      <c r="AB15" s="801">
        <v>0</v>
      </c>
      <c r="AC15" s="797"/>
      <c r="AD15" s="797"/>
      <c r="AE15" s="797"/>
      <c r="AF15" s="797"/>
      <c r="AG15" s="797"/>
      <c r="AH15" s="797"/>
      <c r="AI15" s="797"/>
      <c r="AJ15" s="797"/>
      <c r="AK15" s="797"/>
      <c r="AL15" s="797"/>
      <c r="AM15" s="797"/>
      <c r="AN15" s="898">
        <v>0</v>
      </c>
      <c r="AO15" s="690">
        <v>0</v>
      </c>
    </row>
    <row r="16" spans="1:41" s="691" customFormat="1" ht="12.75" customHeight="1">
      <c r="A16" s="883"/>
      <c r="B16" s="824" t="s">
        <v>1084</v>
      </c>
      <c r="C16" s="824"/>
      <c r="D16" s="850"/>
      <c r="E16" s="822">
        <v>0</v>
      </c>
      <c r="F16" s="794">
        <v>0</v>
      </c>
      <c r="G16" s="794">
        <v>0</v>
      </c>
      <c r="H16" s="794">
        <v>0</v>
      </c>
      <c r="I16" s="794">
        <v>0</v>
      </c>
      <c r="J16" s="794">
        <v>0</v>
      </c>
      <c r="K16" s="794">
        <v>0</v>
      </c>
      <c r="L16" s="794">
        <v>0</v>
      </c>
      <c r="M16" s="794">
        <v>0</v>
      </c>
      <c r="N16" s="794">
        <v>0</v>
      </c>
      <c r="O16" s="794">
        <v>0</v>
      </c>
      <c r="P16" s="794">
        <v>0</v>
      </c>
      <c r="Q16" s="794">
        <v>0</v>
      </c>
      <c r="R16" s="794">
        <v>0</v>
      </c>
      <c r="S16" s="794">
        <v>0</v>
      </c>
      <c r="T16" s="794">
        <v>0</v>
      </c>
      <c r="U16" s="794">
        <v>0</v>
      </c>
      <c r="V16" s="794">
        <v>0</v>
      </c>
      <c r="W16" s="794">
        <v>0</v>
      </c>
      <c r="X16" s="794">
        <v>0</v>
      </c>
      <c r="Y16" s="794">
        <v>0</v>
      </c>
      <c r="Z16" s="794">
        <v>0</v>
      </c>
      <c r="AA16" s="794">
        <v>0</v>
      </c>
      <c r="AB16" s="821">
        <v>0</v>
      </c>
      <c r="AC16" s="794"/>
      <c r="AD16" s="794"/>
      <c r="AE16" s="794"/>
      <c r="AF16" s="794"/>
      <c r="AG16" s="794"/>
      <c r="AH16" s="794"/>
      <c r="AI16" s="794"/>
      <c r="AJ16" s="794"/>
      <c r="AK16" s="794"/>
      <c r="AL16" s="794"/>
      <c r="AM16" s="794"/>
      <c r="AN16" s="899">
        <v>0</v>
      </c>
      <c r="AO16" s="690">
        <v>0</v>
      </c>
    </row>
    <row r="17" spans="1:44" s="721" customFormat="1">
      <c r="A17" s="900"/>
      <c r="B17" s="896" t="s">
        <v>1083</v>
      </c>
      <c r="C17" s="896"/>
      <c r="D17" s="851"/>
      <c r="E17" s="750"/>
      <c r="H17" s="828"/>
      <c r="I17" s="827"/>
      <c r="J17" s="827"/>
      <c r="K17" s="827"/>
      <c r="L17" s="827"/>
      <c r="M17" s="827"/>
      <c r="N17" s="827"/>
      <c r="O17" s="827"/>
      <c r="P17" s="827"/>
      <c r="Q17" s="827"/>
      <c r="R17" s="827"/>
      <c r="S17" s="827"/>
      <c r="T17" s="827"/>
      <c r="U17" s="827"/>
      <c r="V17" s="827"/>
      <c r="W17" s="827"/>
      <c r="AB17" s="736"/>
      <c r="AN17" s="901"/>
      <c r="AO17" s="690">
        <v>0</v>
      </c>
      <c r="AR17" s="707"/>
    </row>
    <row r="18" spans="1:44" s="721" customFormat="1">
      <c r="A18" s="900"/>
      <c r="B18" s="902" t="s">
        <v>772</v>
      </c>
      <c r="C18" s="902"/>
      <c r="D18" s="852"/>
      <c r="E18" s="750">
        <v>9075000</v>
      </c>
      <c r="F18" s="721">
        <v>226875</v>
      </c>
      <c r="G18" s="721">
        <v>680625</v>
      </c>
      <c r="H18" s="721">
        <v>680625</v>
      </c>
      <c r="I18" s="721">
        <v>907500</v>
      </c>
      <c r="J18" s="721">
        <v>1134375</v>
      </c>
      <c r="K18" s="721">
        <v>1089000</v>
      </c>
      <c r="L18" s="721">
        <v>1089000</v>
      </c>
      <c r="M18" s="721">
        <v>907500</v>
      </c>
      <c r="N18" s="721">
        <v>680625</v>
      </c>
      <c r="O18" s="721">
        <v>272250</v>
      </c>
      <c r="P18" s="721">
        <v>226875</v>
      </c>
      <c r="Q18" s="721">
        <v>226875</v>
      </c>
      <c r="R18" s="721">
        <v>226875</v>
      </c>
      <c r="S18" s="721">
        <v>726000</v>
      </c>
      <c r="T18" s="721">
        <v>0</v>
      </c>
      <c r="X18" s="820"/>
      <c r="Y18" s="820"/>
      <c r="Z18" s="820"/>
      <c r="AA18" s="820"/>
      <c r="AB18" s="820"/>
      <c r="AN18" s="898">
        <v>0</v>
      </c>
      <c r="AO18" s="690">
        <v>0</v>
      </c>
      <c r="AP18" s="721">
        <v>0</v>
      </c>
    </row>
    <row r="19" spans="1:44" s="721" customFormat="1">
      <c r="A19" s="900"/>
      <c r="B19" s="818" t="s">
        <v>1082</v>
      </c>
      <c r="C19" s="818"/>
      <c r="D19" s="853"/>
      <c r="E19" s="817">
        <v>1000000</v>
      </c>
      <c r="F19" s="721">
        <v>25000</v>
      </c>
      <c r="G19" s="721">
        <v>75000</v>
      </c>
      <c r="H19" s="721">
        <v>75000</v>
      </c>
      <c r="I19" s="721">
        <v>100000</v>
      </c>
      <c r="J19" s="721">
        <v>125000</v>
      </c>
      <c r="K19" s="721">
        <v>120000</v>
      </c>
      <c r="L19" s="721">
        <v>120000</v>
      </c>
      <c r="M19" s="721">
        <v>100000</v>
      </c>
      <c r="N19" s="721">
        <v>75000</v>
      </c>
      <c r="O19" s="721">
        <v>30000</v>
      </c>
      <c r="P19" s="721">
        <v>25000</v>
      </c>
      <c r="Q19" s="721">
        <v>25000</v>
      </c>
      <c r="R19" s="721">
        <v>25000</v>
      </c>
      <c r="S19" s="721">
        <v>80000</v>
      </c>
      <c r="T19" s="721">
        <v>0</v>
      </c>
      <c r="AB19" s="736"/>
      <c r="AN19" s="898">
        <v>0</v>
      </c>
      <c r="AO19" s="690">
        <v>0</v>
      </c>
    </row>
    <row r="20" spans="1:44" s="721" customFormat="1">
      <c r="A20" s="900"/>
      <c r="B20" s="818" t="s">
        <v>1081</v>
      </c>
      <c r="C20" s="818"/>
      <c r="D20" s="853"/>
      <c r="E20" s="817">
        <v>544500</v>
      </c>
      <c r="F20" s="721">
        <v>13612.5</v>
      </c>
      <c r="G20" s="721">
        <v>40837.5</v>
      </c>
      <c r="H20" s="721">
        <v>40837.5</v>
      </c>
      <c r="I20" s="721">
        <v>54450</v>
      </c>
      <c r="J20" s="721">
        <v>68062.5</v>
      </c>
      <c r="K20" s="721">
        <v>65340</v>
      </c>
      <c r="L20" s="721">
        <v>65340</v>
      </c>
      <c r="M20" s="721">
        <v>54450</v>
      </c>
      <c r="N20" s="721">
        <v>40837.5</v>
      </c>
      <c r="O20" s="721">
        <v>16335</v>
      </c>
      <c r="P20" s="721">
        <v>13612.5</v>
      </c>
      <c r="Q20" s="721">
        <v>13612.5</v>
      </c>
      <c r="R20" s="721">
        <v>13612.5</v>
      </c>
      <c r="S20" s="721">
        <v>43560</v>
      </c>
      <c r="T20" s="721">
        <v>0</v>
      </c>
      <c r="AN20" s="898">
        <v>0</v>
      </c>
      <c r="AO20" s="690">
        <v>0</v>
      </c>
    </row>
    <row r="21" spans="1:44" s="721" customFormat="1">
      <c r="A21" s="900"/>
      <c r="B21" s="818" t="s">
        <v>1080</v>
      </c>
      <c r="C21" s="818"/>
      <c r="D21" s="852"/>
      <c r="E21" s="817">
        <v>181500</v>
      </c>
      <c r="F21" s="721">
        <v>4537.5</v>
      </c>
      <c r="G21" s="721">
        <v>13612.5</v>
      </c>
      <c r="H21" s="721">
        <v>13612.5</v>
      </c>
      <c r="I21" s="721">
        <v>18150</v>
      </c>
      <c r="J21" s="721">
        <v>22687.5</v>
      </c>
      <c r="K21" s="721">
        <v>21780</v>
      </c>
      <c r="L21" s="721">
        <v>21780</v>
      </c>
      <c r="M21" s="721">
        <v>18150</v>
      </c>
      <c r="N21" s="721">
        <v>13612.5</v>
      </c>
      <c r="O21" s="721">
        <v>5445</v>
      </c>
      <c r="P21" s="721">
        <v>4537.5</v>
      </c>
      <c r="Q21" s="721">
        <v>4537.5</v>
      </c>
      <c r="R21" s="721">
        <v>4537.5</v>
      </c>
      <c r="S21" s="721">
        <v>14520</v>
      </c>
      <c r="T21" s="721">
        <v>0</v>
      </c>
      <c r="AE21" s="721">
        <v>0</v>
      </c>
      <c r="AN21" s="898">
        <v>0</v>
      </c>
      <c r="AO21" s="690">
        <v>0</v>
      </c>
    </row>
    <row r="22" spans="1:44" s="721" customFormat="1">
      <c r="A22" s="900"/>
      <c r="B22" s="818" t="s">
        <v>1079</v>
      </c>
      <c r="C22" s="818"/>
      <c r="D22" s="852"/>
      <c r="E22" s="817">
        <v>544500</v>
      </c>
      <c r="F22" s="721">
        <v>13612.5</v>
      </c>
      <c r="G22" s="721">
        <v>40837.5</v>
      </c>
      <c r="H22" s="721">
        <v>40837.5</v>
      </c>
      <c r="I22" s="721">
        <v>54450</v>
      </c>
      <c r="J22" s="721">
        <v>68062.5</v>
      </c>
      <c r="K22" s="721">
        <v>65340</v>
      </c>
      <c r="L22" s="721">
        <v>65340</v>
      </c>
      <c r="M22" s="721">
        <v>54450</v>
      </c>
      <c r="N22" s="721">
        <v>40837.5</v>
      </c>
      <c r="O22" s="721">
        <v>16335</v>
      </c>
      <c r="P22" s="721">
        <v>13612.5</v>
      </c>
      <c r="Q22" s="721">
        <v>13612.5</v>
      </c>
      <c r="R22" s="721">
        <v>13612.5</v>
      </c>
      <c r="S22" s="721">
        <v>43560</v>
      </c>
      <c r="T22" s="721">
        <v>0</v>
      </c>
      <c r="AE22" s="721">
        <v>0</v>
      </c>
      <c r="AN22" s="898">
        <v>0</v>
      </c>
      <c r="AO22" s="690">
        <v>0</v>
      </c>
    </row>
    <row r="23" spans="1:44" s="721" customFormat="1" ht="13.5" customHeight="1">
      <c r="A23" s="900"/>
      <c r="B23" s="818" t="s">
        <v>1078</v>
      </c>
      <c r="C23" s="818"/>
      <c r="D23" s="852"/>
      <c r="E23" s="817"/>
      <c r="G23" s="721">
        <v>0</v>
      </c>
      <c r="H23" s="721">
        <v>0</v>
      </c>
      <c r="I23" s="721">
        <v>0</v>
      </c>
      <c r="J23" s="721">
        <v>0</v>
      </c>
      <c r="AB23" s="736"/>
      <c r="AN23" s="898">
        <v>0</v>
      </c>
      <c r="AO23" s="690">
        <v>0</v>
      </c>
    </row>
    <row r="24" spans="1:44" s="721" customFormat="1">
      <c r="A24" s="900"/>
      <c r="B24" s="818" t="s">
        <v>817</v>
      </c>
      <c r="C24" s="818"/>
      <c r="D24" s="852"/>
      <c r="E24" s="826">
        <v>725000</v>
      </c>
      <c r="F24" s="721">
        <v>0</v>
      </c>
      <c r="G24" s="721">
        <v>0</v>
      </c>
      <c r="H24" s="721">
        <v>217500</v>
      </c>
      <c r="I24" s="721">
        <v>0</v>
      </c>
      <c r="J24" s="721">
        <v>0</v>
      </c>
      <c r="K24" s="721">
        <v>145000</v>
      </c>
      <c r="L24" s="721">
        <v>0</v>
      </c>
      <c r="M24" s="721">
        <v>145000</v>
      </c>
      <c r="N24" s="721">
        <v>0</v>
      </c>
      <c r="O24" s="721">
        <v>0</v>
      </c>
      <c r="P24" s="721">
        <v>0</v>
      </c>
      <c r="Q24" s="721">
        <v>0</v>
      </c>
      <c r="R24" s="721">
        <v>0</v>
      </c>
      <c r="S24" s="721">
        <v>0</v>
      </c>
      <c r="U24" s="721">
        <v>0</v>
      </c>
      <c r="V24" s="721">
        <v>217500</v>
      </c>
      <c r="AN24" s="898">
        <v>0</v>
      </c>
      <c r="AO24" s="690">
        <v>0</v>
      </c>
    </row>
    <row r="25" spans="1:44" s="721" customFormat="1">
      <c r="A25" s="900"/>
      <c r="B25" s="721" t="s">
        <v>1077</v>
      </c>
      <c r="D25" s="852"/>
      <c r="E25" s="817">
        <v>250000</v>
      </c>
      <c r="F25" s="720">
        <v>37500</v>
      </c>
      <c r="G25" s="720">
        <v>0</v>
      </c>
      <c r="H25" s="720">
        <v>0</v>
      </c>
      <c r="I25" s="720">
        <v>25000</v>
      </c>
      <c r="J25" s="720">
        <v>25000</v>
      </c>
      <c r="K25" s="720">
        <v>0</v>
      </c>
      <c r="L25" s="720">
        <v>0</v>
      </c>
      <c r="M25" s="720">
        <v>0</v>
      </c>
      <c r="N25" s="720">
        <v>0</v>
      </c>
      <c r="O25" s="720">
        <v>0</v>
      </c>
      <c r="P25" s="720">
        <v>25000</v>
      </c>
      <c r="Q25" s="720">
        <v>25000</v>
      </c>
      <c r="R25" s="720">
        <v>25000</v>
      </c>
      <c r="S25" s="720">
        <v>37500</v>
      </c>
      <c r="T25" s="720">
        <v>50000</v>
      </c>
      <c r="U25" s="720">
        <v>0</v>
      </c>
      <c r="V25" s="721">
        <v>0</v>
      </c>
      <c r="W25" s="721">
        <v>0</v>
      </c>
      <c r="AB25" s="736"/>
      <c r="AN25" s="898">
        <v>0</v>
      </c>
      <c r="AO25" s="690">
        <v>0</v>
      </c>
    </row>
    <row r="26" spans="1:44" s="721" customFormat="1">
      <c r="A26" s="900"/>
      <c r="B26" s="721" t="s">
        <v>1076</v>
      </c>
      <c r="D26" s="854"/>
      <c r="E26" s="817"/>
      <c r="F26" s="721">
        <v>-28363.75</v>
      </c>
      <c r="G26" s="721">
        <v>-85091.25</v>
      </c>
      <c r="H26" s="721">
        <v>-85091.25</v>
      </c>
      <c r="I26" s="721">
        <v>-113455</v>
      </c>
      <c r="J26" s="721">
        <v>-141818.75</v>
      </c>
      <c r="K26" s="721">
        <v>-136146</v>
      </c>
      <c r="L26" s="721">
        <v>-68073</v>
      </c>
      <c r="M26" s="721">
        <v>-63977.5</v>
      </c>
      <c r="N26" s="721">
        <v>-42545.625</v>
      </c>
      <c r="O26" s="721">
        <v>-17018.25</v>
      </c>
      <c r="P26" s="721">
        <v>-14181.875</v>
      </c>
      <c r="Q26" s="721">
        <v>-14181.875</v>
      </c>
      <c r="R26" s="721">
        <v>-14181.875</v>
      </c>
      <c r="S26" s="721">
        <v>-45382</v>
      </c>
      <c r="T26" s="825">
        <v>869508</v>
      </c>
      <c r="U26" s="825">
        <v>0</v>
      </c>
      <c r="W26" s="721">
        <v>0</v>
      </c>
      <c r="AB26" s="736"/>
      <c r="AN26" s="898">
        <v>0</v>
      </c>
      <c r="AO26" s="690">
        <v>0</v>
      </c>
    </row>
    <row r="27" spans="1:44" s="691" customFormat="1" ht="12.75" customHeight="1">
      <c r="A27" s="883"/>
      <c r="B27" s="824" t="s">
        <v>1075</v>
      </c>
      <c r="C27" s="823"/>
      <c r="D27" s="855" t="s">
        <v>113</v>
      </c>
      <c r="E27" s="822">
        <v>12320500</v>
      </c>
      <c r="F27" s="794">
        <v>292773.75</v>
      </c>
      <c r="G27" s="794">
        <v>765821.25</v>
      </c>
      <c r="H27" s="794">
        <v>983321.25</v>
      </c>
      <c r="I27" s="794">
        <v>1046095</v>
      </c>
      <c r="J27" s="794">
        <v>1301368.75</v>
      </c>
      <c r="K27" s="794">
        <v>1370314</v>
      </c>
      <c r="L27" s="794">
        <v>1293387</v>
      </c>
      <c r="M27" s="794">
        <v>1215572.5</v>
      </c>
      <c r="N27" s="794">
        <v>808366.875</v>
      </c>
      <c r="O27" s="794">
        <v>323346.75</v>
      </c>
      <c r="P27" s="794">
        <v>294455.625</v>
      </c>
      <c r="Q27" s="794">
        <v>294455.625</v>
      </c>
      <c r="R27" s="794">
        <v>294455.625</v>
      </c>
      <c r="S27" s="794">
        <v>899758</v>
      </c>
      <c r="T27" s="794">
        <v>919508</v>
      </c>
      <c r="U27" s="794">
        <v>0</v>
      </c>
      <c r="V27" s="794">
        <v>217500</v>
      </c>
      <c r="W27" s="794">
        <v>0</v>
      </c>
      <c r="X27" s="794">
        <v>0</v>
      </c>
      <c r="Y27" s="794">
        <v>0</v>
      </c>
      <c r="Z27" s="794">
        <v>0</v>
      </c>
      <c r="AA27" s="794">
        <v>0</v>
      </c>
      <c r="AB27" s="821">
        <v>0</v>
      </c>
      <c r="AC27" s="794"/>
      <c r="AD27" s="794"/>
      <c r="AE27" s="791"/>
      <c r="AF27" s="791"/>
      <c r="AG27" s="791"/>
      <c r="AH27" s="791"/>
      <c r="AI27" s="791"/>
      <c r="AJ27" s="791"/>
      <c r="AK27" s="791"/>
      <c r="AL27" s="791"/>
      <c r="AM27" s="791"/>
      <c r="AN27" s="899">
        <v>0</v>
      </c>
      <c r="AO27" s="690">
        <v>0</v>
      </c>
    </row>
    <row r="28" spans="1:44" s="721" customFormat="1">
      <c r="A28" s="900"/>
      <c r="B28" s="896" t="s">
        <v>1074</v>
      </c>
      <c r="C28" s="896"/>
      <c r="D28" s="851"/>
      <c r="E28" s="750"/>
      <c r="K28" s="820"/>
      <c r="AB28" s="736"/>
      <c r="AN28" s="901"/>
      <c r="AO28" s="690">
        <v>0</v>
      </c>
    </row>
    <row r="29" spans="1:44" s="721" customFormat="1">
      <c r="A29" s="900"/>
      <c r="B29" s="818" t="s">
        <v>1073</v>
      </c>
      <c r="C29" s="818"/>
      <c r="D29" s="853"/>
      <c r="E29" s="817">
        <v>680000</v>
      </c>
      <c r="F29" s="721">
        <v>470000</v>
      </c>
      <c r="G29" s="721">
        <v>15000</v>
      </c>
      <c r="H29" s="721">
        <v>15000</v>
      </c>
      <c r="I29" s="721">
        <v>15000</v>
      </c>
      <c r="J29" s="721">
        <v>15000</v>
      </c>
      <c r="K29" s="721">
        <v>15000</v>
      </c>
      <c r="L29" s="721">
        <v>15000</v>
      </c>
      <c r="M29" s="721">
        <v>15000</v>
      </c>
      <c r="N29" s="721">
        <v>15000</v>
      </c>
      <c r="O29" s="721">
        <v>15000</v>
      </c>
      <c r="P29" s="721">
        <v>15000</v>
      </c>
      <c r="Q29" s="721">
        <v>15000</v>
      </c>
      <c r="R29" s="721">
        <v>15000</v>
      </c>
      <c r="S29" s="721">
        <v>30000</v>
      </c>
      <c r="T29" s="721">
        <v>0</v>
      </c>
      <c r="U29" s="721">
        <v>0</v>
      </c>
      <c r="V29" s="721">
        <v>0</v>
      </c>
      <c r="W29" s="721">
        <v>0</v>
      </c>
      <c r="X29" s="721">
        <v>0</v>
      </c>
      <c r="Y29" s="721">
        <v>0</v>
      </c>
      <c r="AN29" s="898">
        <v>0</v>
      </c>
      <c r="AO29" s="690">
        <v>0</v>
      </c>
    </row>
    <row r="30" spans="1:44" s="721" customFormat="1" hidden="1">
      <c r="A30" s="900"/>
      <c r="B30" s="818" t="s">
        <v>1072</v>
      </c>
      <c r="C30" s="818"/>
      <c r="D30" s="853"/>
      <c r="E30" s="817"/>
      <c r="G30" s="721">
        <v>0</v>
      </c>
      <c r="H30" s="721">
        <v>0</v>
      </c>
      <c r="I30" s="721">
        <v>0</v>
      </c>
      <c r="J30" s="721">
        <v>0</v>
      </c>
      <c r="K30" s="721">
        <v>0</v>
      </c>
      <c r="L30" s="721">
        <v>0</v>
      </c>
      <c r="M30" s="721">
        <v>0</v>
      </c>
      <c r="N30" s="721">
        <v>0</v>
      </c>
      <c r="O30" s="721">
        <v>0</v>
      </c>
      <c r="P30" s="721">
        <v>0</v>
      </c>
      <c r="Q30" s="721">
        <v>0</v>
      </c>
      <c r="R30" s="721">
        <v>0</v>
      </c>
      <c r="S30" s="721">
        <v>0</v>
      </c>
      <c r="T30" s="721">
        <v>0</v>
      </c>
      <c r="U30" s="721">
        <v>0</v>
      </c>
      <c r="V30" s="721">
        <v>0</v>
      </c>
      <c r="W30" s="721">
        <v>0</v>
      </c>
      <c r="X30" s="721">
        <v>0</v>
      </c>
      <c r="Y30" s="721">
        <v>0</v>
      </c>
      <c r="Z30" s="721">
        <v>0</v>
      </c>
      <c r="AA30" s="721">
        <v>0</v>
      </c>
      <c r="AB30" s="736">
        <v>0</v>
      </c>
      <c r="AN30" s="898">
        <v>0</v>
      </c>
      <c r="AO30" s="690">
        <v>0</v>
      </c>
    </row>
    <row r="31" spans="1:44" s="721" customFormat="1">
      <c r="A31" s="900"/>
      <c r="B31" s="818" t="s">
        <v>1071</v>
      </c>
      <c r="C31" s="818"/>
      <c r="D31" s="853"/>
      <c r="E31" s="817">
        <v>25000</v>
      </c>
      <c r="F31" s="721">
        <v>25000</v>
      </c>
      <c r="AB31" s="736"/>
      <c r="AN31" s="898">
        <v>0</v>
      </c>
      <c r="AO31" s="690">
        <v>0</v>
      </c>
    </row>
    <row r="32" spans="1:44" s="721" customFormat="1">
      <c r="A32" s="900"/>
      <c r="B32" s="818" t="s">
        <v>1070</v>
      </c>
      <c r="C32" s="818"/>
      <c r="D32" s="853"/>
      <c r="E32" s="817">
        <v>60000</v>
      </c>
      <c r="F32" s="721">
        <v>60000</v>
      </c>
      <c r="AB32" s="736"/>
      <c r="AN32" s="898">
        <v>0</v>
      </c>
      <c r="AO32" s="690">
        <v>0</v>
      </c>
    </row>
    <row r="33" spans="1:41" s="721" customFormat="1">
      <c r="A33" s="900"/>
      <c r="B33" s="818" t="s">
        <v>1069</v>
      </c>
      <c r="C33" s="818"/>
      <c r="D33" s="853"/>
      <c r="E33" s="817">
        <v>20000</v>
      </c>
      <c r="F33" s="721">
        <v>20000</v>
      </c>
      <c r="AB33" s="736"/>
      <c r="AN33" s="898">
        <v>0</v>
      </c>
      <c r="AO33" s="690">
        <v>0</v>
      </c>
    </row>
    <row r="34" spans="1:41" s="721" customFormat="1">
      <c r="A34" s="900"/>
      <c r="B34" s="818" t="s">
        <v>898</v>
      </c>
      <c r="C34" s="818"/>
      <c r="D34" s="853"/>
      <c r="E34" s="817">
        <v>60000</v>
      </c>
      <c r="F34" s="721">
        <v>30000</v>
      </c>
      <c r="G34" s="721">
        <v>0</v>
      </c>
      <c r="O34" s="721">
        <v>0</v>
      </c>
      <c r="R34" s="721">
        <v>30000</v>
      </c>
      <c r="AB34" s="736"/>
      <c r="AN34" s="898">
        <v>0</v>
      </c>
      <c r="AO34" s="690">
        <v>0</v>
      </c>
    </row>
    <row r="35" spans="1:41" s="721" customFormat="1" hidden="1">
      <c r="A35" s="900"/>
      <c r="B35" s="721" t="s">
        <v>1068</v>
      </c>
      <c r="D35" s="853"/>
      <c r="E35" s="817">
        <v>109250</v>
      </c>
      <c r="F35" s="721">
        <v>109250</v>
      </c>
      <c r="AB35" s="736"/>
      <c r="AN35" s="898">
        <v>0</v>
      </c>
      <c r="AO35" s="690">
        <v>0</v>
      </c>
    </row>
    <row r="36" spans="1:41" s="721" customFormat="1" hidden="1">
      <c r="A36" s="900"/>
      <c r="B36" s="721" t="s">
        <v>1067</v>
      </c>
      <c r="D36" s="853"/>
      <c r="E36" s="819">
        <v>475000</v>
      </c>
      <c r="G36" s="721">
        <v>1299.3057291666667</v>
      </c>
      <c r="H36" s="721">
        <v>2934.332527961405</v>
      </c>
      <c r="I36" s="721">
        <v>4166.666666666667</v>
      </c>
      <c r="J36" s="721">
        <v>4166.666666666667</v>
      </c>
      <c r="K36" s="721">
        <v>4166.666666666667</v>
      </c>
      <c r="L36" s="721">
        <v>6821.9458333333341</v>
      </c>
      <c r="M36" s="721">
        <v>12011.180959351281</v>
      </c>
      <c r="N36" s="721">
        <v>17238.293412066527</v>
      </c>
      <c r="O36" s="721">
        <v>20790.495395834751</v>
      </c>
      <c r="P36" s="721">
        <v>22336.581033702012</v>
      </c>
      <c r="Q36" s="721">
        <v>23768.729007560385</v>
      </c>
      <c r="R36" s="721">
        <v>25206.844264643169</v>
      </c>
      <c r="S36" s="721">
        <v>25206.844264643169</v>
      </c>
      <c r="T36" s="721">
        <v>25206.844264643169</v>
      </c>
      <c r="U36" s="721">
        <v>25206.844264643169</v>
      </c>
      <c r="V36" s="721">
        <v>25206.844264643169</v>
      </c>
      <c r="W36" s="721">
        <v>0</v>
      </c>
      <c r="X36" s="721">
        <v>0</v>
      </c>
      <c r="Y36" s="721">
        <v>229264.91477780775</v>
      </c>
      <c r="Z36" s="721">
        <v>0</v>
      </c>
      <c r="AA36" s="721">
        <v>0</v>
      </c>
      <c r="AB36" s="721">
        <v>0</v>
      </c>
      <c r="AC36" s="721">
        <v>0</v>
      </c>
      <c r="AD36" s="721">
        <v>0</v>
      </c>
      <c r="AN36" s="898">
        <v>0</v>
      </c>
      <c r="AO36" s="690">
        <v>0</v>
      </c>
    </row>
    <row r="37" spans="1:41" s="721" customFormat="1" collapsed="1">
      <c r="A37" s="900"/>
      <c r="B37" s="721" t="s">
        <v>1066</v>
      </c>
      <c r="D37" s="853"/>
      <c r="E37" s="817">
        <v>0</v>
      </c>
      <c r="F37" s="721">
        <v>0</v>
      </c>
      <c r="AB37" s="736"/>
      <c r="AN37" s="898">
        <v>0</v>
      </c>
      <c r="AO37" s="690">
        <v>0</v>
      </c>
    </row>
    <row r="38" spans="1:41" s="721" customFormat="1">
      <c r="A38" s="900"/>
      <c r="B38" s="721" t="s">
        <v>1065</v>
      </c>
      <c r="D38" s="853"/>
      <c r="E38" s="817">
        <v>48000</v>
      </c>
      <c r="F38" s="721">
        <v>48000</v>
      </c>
      <c r="AB38" s="736"/>
      <c r="AN38" s="898">
        <v>0</v>
      </c>
      <c r="AO38" s="690">
        <v>0</v>
      </c>
    </row>
    <row r="39" spans="1:41" s="721" customFormat="1" hidden="1">
      <c r="A39" s="900"/>
      <c r="B39" s="721" t="s">
        <v>1064</v>
      </c>
      <c r="D39" s="853"/>
      <c r="E39" s="819"/>
      <c r="AB39" s="736"/>
      <c r="AN39" s="898">
        <v>0</v>
      </c>
      <c r="AO39" s="690">
        <v>0</v>
      </c>
    </row>
    <row r="40" spans="1:41" s="721" customFormat="1" hidden="1">
      <c r="A40" s="900"/>
      <c r="B40" s="721" t="s">
        <v>1063</v>
      </c>
      <c r="D40" s="853"/>
      <c r="E40" s="817">
        <v>407767</v>
      </c>
      <c r="F40" s="721">
        <v>407767</v>
      </c>
      <c r="AB40" s="736"/>
      <c r="AN40" s="898">
        <v>0</v>
      </c>
      <c r="AO40" s="690">
        <v>0</v>
      </c>
    </row>
    <row r="41" spans="1:41" s="721" customFormat="1" hidden="1">
      <c r="A41" s="900"/>
      <c r="B41" s="721" t="s">
        <v>1062</v>
      </c>
      <c r="D41" s="853"/>
      <c r="E41" s="817">
        <v>0</v>
      </c>
      <c r="F41" s="721">
        <v>0</v>
      </c>
      <c r="AB41" s="736"/>
      <c r="AN41" s="898">
        <v>0</v>
      </c>
      <c r="AO41" s="690">
        <v>0</v>
      </c>
    </row>
    <row r="42" spans="1:41" s="721" customFormat="1" hidden="1">
      <c r="A42" s="900"/>
      <c r="B42" s="721" t="s">
        <v>1061</v>
      </c>
      <c r="D42" s="853"/>
      <c r="E42" s="817">
        <v>0</v>
      </c>
      <c r="F42" s="721">
        <v>0</v>
      </c>
      <c r="AN42" s="898">
        <v>0</v>
      </c>
      <c r="AO42" s="690">
        <v>0</v>
      </c>
    </row>
    <row r="43" spans="1:41" s="721" customFormat="1" hidden="1">
      <c r="A43" s="900"/>
      <c r="B43" s="721" t="s">
        <v>1060</v>
      </c>
      <c r="D43" s="853"/>
      <c r="E43" s="817">
        <v>0</v>
      </c>
      <c r="F43" s="721">
        <v>0</v>
      </c>
      <c r="AB43" s="736"/>
      <c r="AN43" s="898">
        <v>0</v>
      </c>
      <c r="AO43" s="690">
        <v>0</v>
      </c>
    </row>
    <row r="44" spans="1:41" s="721" customFormat="1" hidden="1">
      <c r="A44" s="900"/>
      <c r="B44" s="721" t="s">
        <v>1059</v>
      </c>
      <c r="D44" s="853"/>
      <c r="E44" s="817">
        <v>40000</v>
      </c>
      <c r="F44" s="721">
        <v>40000</v>
      </c>
      <c r="AB44" s="736"/>
      <c r="AN44" s="898">
        <v>0</v>
      </c>
      <c r="AO44" s="690">
        <v>0</v>
      </c>
    </row>
    <row r="45" spans="1:41" s="721" customFormat="1" collapsed="1">
      <c r="A45" s="900"/>
      <c r="B45" s="721" t="s">
        <v>1058</v>
      </c>
      <c r="D45" s="853"/>
      <c r="E45" s="817">
        <v>19625</v>
      </c>
      <c r="Y45" s="721">
        <v>19625</v>
      </c>
      <c r="AB45" s="736"/>
      <c r="AN45" s="898">
        <v>0</v>
      </c>
      <c r="AO45" s="690">
        <v>0</v>
      </c>
    </row>
    <row r="46" spans="1:41" s="721" customFormat="1" hidden="1">
      <c r="A46" s="900"/>
      <c r="B46" s="721" t="s">
        <v>1057</v>
      </c>
      <c r="D46" s="853"/>
      <c r="E46" s="817">
        <v>45000</v>
      </c>
      <c r="Y46" s="721">
        <v>45000</v>
      </c>
      <c r="AB46" s="736"/>
      <c r="AN46" s="898">
        <v>0</v>
      </c>
      <c r="AO46" s="690">
        <v>0</v>
      </c>
    </row>
    <row r="47" spans="1:41" s="721" customFormat="1" hidden="1">
      <c r="A47" s="900"/>
      <c r="B47" s="818"/>
      <c r="C47" s="818"/>
      <c r="D47" s="853"/>
      <c r="E47" s="817"/>
      <c r="AB47" s="736"/>
      <c r="AN47" s="898">
        <v>0</v>
      </c>
      <c r="AO47" s="690">
        <v>0</v>
      </c>
    </row>
    <row r="48" spans="1:41" s="721" customFormat="1" hidden="1">
      <c r="A48" s="900"/>
      <c r="B48" s="818"/>
      <c r="C48" s="818"/>
      <c r="D48" s="853"/>
      <c r="E48" s="817"/>
      <c r="AB48" s="736"/>
      <c r="AN48" s="898">
        <v>0</v>
      </c>
      <c r="AO48" s="690">
        <v>0</v>
      </c>
    </row>
    <row r="49" spans="1:41" s="721" customFormat="1" hidden="1">
      <c r="A49" s="900"/>
      <c r="B49" s="818"/>
      <c r="C49" s="818"/>
      <c r="D49" s="853"/>
      <c r="E49" s="817"/>
      <c r="AB49" s="736"/>
      <c r="AN49" s="898">
        <v>0</v>
      </c>
      <c r="AO49" s="690">
        <v>0</v>
      </c>
    </row>
    <row r="50" spans="1:41" s="721" customFormat="1" hidden="1" collapsed="1">
      <c r="A50" s="900"/>
      <c r="B50" s="818"/>
      <c r="C50" s="818"/>
      <c r="D50" s="853"/>
      <c r="E50" s="817"/>
      <c r="AB50" s="736"/>
      <c r="AN50" s="898">
        <v>0</v>
      </c>
      <c r="AO50" s="690">
        <v>0</v>
      </c>
    </row>
    <row r="51" spans="1:41" s="721" customFormat="1">
      <c r="A51" s="900"/>
      <c r="B51" s="818" t="s">
        <v>1051</v>
      </c>
      <c r="C51" s="818"/>
      <c r="D51" s="853"/>
      <c r="E51" s="817">
        <v>35000</v>
      </c>
      <c r="G51" s="721">
        <v>2692.3076923076924</v>
      </c>
      <c r="H51" s="721">
        <v>2692.3076923076924</v>
      </c>
      <c r="I51" s="721">
        <v>2692.3076923076924</v>
      </c>
      <c r="J51" s="721">
        <v>2692.3076923076924</v>
      </c>
      <c r="K51" s="721">
        <v>2692.3076923076924</v>
      </c>
      <c r="L51" s="721">
        <v>2692.3076923076924</v>
      </c>
      <c r="M51" s="721">
        <v>2692.3076923076924</v>
      </c>
      <c r="N51" s="721">
        <v>2692.3076923076924</v>
      </c>
      <c r="O51" s="721">
        <v>2692.3076923076924</v>
      </c>
      <c r="P51" s="721">
        <v>2692.3076923076924</v>
      </c>
      <c r="Q51" s="721">
        <v>2692.3076923076924</v>
      </c>
      <c r="R51" s="721">
        <v>2692.3076923076924</v>
      </c>
      <c r="S51" s="721">
        <v>2692.3076923076924</v>
      </c>
      <c r="AB51" s="736"/>
      <c r="AN51" s="898">
        <v>0</v>
      </c>
      <c r="AO51" s="690">
        <v>0</v>
      </c>
    </row>
    <row r="52" spans="1:41" s="721" customFormat="1">
      <c r="A52" s="900"/>
      <c r="B52" s="818" t="s">
        <v>1050</v>
      </c>
      <c r="C52" s="818"/>
      <c r="D52" s="853"/>
      <c r="E52" s="817">
        <v>34000</v>
      </c>
      <c r="F52" s="721">
        <v>34000</v>
      </c>
      <c r="Y52" s="721">
        <v>0</v>
      </c>
      <c r="AA52" s="721">
        <v>0</v>
      </c>
      <c r="AB52" s="736">
        <v>0</v>
      </c>
      <c r="AN52" s="898">
        <v>0</v>
      </c>
      <c r="AO52" s="690">
        <v>0</v>
      </c>
    </row>
    <row r="53" spans="1:41" s="721" customFormat="1" hidden="1">
      <c r="A53" s="900"/>
      <c r="B53" s="818" t="s">
        <v>1056</v>
      </c>
      <c r="C53" s="818"/>
      <c r="D53" s="853"/>
      <c r="E53" s="817"/>
      <c r="F53" s="721">
        <v>0</v>
      </c>
      <c r="AB53" s="736"/>
      <c r="AN53" s="898">
        <v>0</v>
      </c>
      <c r="AO53" s="690">
        <v>0</v>
      </c>
    </row>
    <row r="54" spans="1:41" s="721" customFormat="1" hidden="1">
      <c r="A54" s="900"/>
      <c r="B54" s="818" t="s">
        <v>1055</v>
      </c>
      <c r="C54" s="818"/>
      <c r="D54" s="853"/>
      <c r="E54" s="817"/>
      <c r="F54" s="721">
        <v>0</v>
      </c>
      <c r="AB54" s="736"/>
      <c r="AN54" s="898">
        <v>0</v>
      </c>
      <c r="AO54" s="690">
        <v>0</v>
      </c>
    </row>
    <row r="55" spans="1:41" s="721" customFormat="1" hidden="1">
      <c r="A55" s="900"/>
      <c r="B55" s="721" t="s">
        <v>1054</v>
      </c>
      <c r="D55" s="853"/>
      <c r="E55" s="817">
        <v>85000</v>
      </c>
      <c r="F55" s="721">
        <v>85000</v>
      </c>
      <c r="AB55" s="736"/>
      <c r="AN55" s="898">
        <v>0</v>
      </c>
      <c r="AO55" s="690">
        <v>0</v>
      </c>
    </row>
    <row r="56" spans="1:41" s="721" customFormat="1" hidden="1">
      <c r="A56" s="900"/>
      <c r="B56" s="721" t="s">
        <v>1053</v>
      </c>
      <c r="D56" s="853"/>
      <c r="E56" s="817">
        <v>62000</v>
      </c>
      <c r="R56" s="721">
        <v>31000</v>
      </c>
      <c r="Y56" s="721">
        <v>31000</v>
      </c>
      <c r="AB56" s="736"/>
      <c r="AN56" s="898">
        <v>0</v>
      </c>
      <c r="AO56" s="690">
        <v>0</v>
      </c>
    </row>
    <row r="57" spans="1:41" s="721" customFormat="1" hidden="1">
      <c r="A57" s="900"/>
      <c r="B57" s="818" t="s">
        <v>1052</v>
      </c>
      <c r="C57" s="818"/>
      <c r="D57" s="853"/>
      <c r="E57" s="817"/>
      <c r="AB57" s="736"/>
      <c r="AN57" s="898">
        <v>0</v>
      </c>
      <c r="AO57" s="690">
        <v>0</v>
      </c>
    </row>
    <row r="58" spans="1:41" s="721" customFormat="1" hidden="1">
      <c r="A58" s="900"/>
      <c r="B58" s="818" t="s">
        <v>1051</v>
      </c>
      <c r="C58" s="818"/>
      <c r="D58" s="853"/>
      <c r="E58" s="817"/>
      <c r="AB58" s="736"/>
      <c r="AN58" s="898">
        <v>0</v>
      </c>
      <c r="AO58" s="690">
        <v>0</v>
      </c>
    </row>
    <row r="59" spans="1:41" s="721" customFormat="1" hidden="1">
      <c r="A59" s="900"/>
      <c r="B59" s="818" t="s">
        <v>1050</v>
      </c>
      <c r="C59" s="818"/>
      <c r="D59" s="853"/>
      <c r="E59" s="817"/>
      <c r="AB59" s="736"/>
      <c r="AN59" s="898">
        <v>0</v>
      </c>
      <c r="AO59" s="690">
        <v>0</v>
      </c>
    </row>
    <row r="60" spans="1:41" s="721" customFormat="1" collapsed="1">
      <c r="A60" s="900"/>
      <c r="B60" s="721" t="s">
        <v>1049</v>
      </c>
      <c r="D60" s="853"/>
      <c r="E60" s="817">
        <v>125000</v>
      </c>
      <c r="F60" s="721">
        <v>100000</v>
      </c>
      <c r="Y60" s="721">
        <v>25000</v>
      </c>
      <c r="AB60" s="736"/>
      <c r="AN60" s="898">
        <v>0</v>
      </c>
      <c r="AO60" s="690">
        <v>0</v>
      </c>
    </row>
    <row r="61" spans="1:41" s="721" customFormat="1" hidden="1">
      <c r="A61" s="900"/>
      <c r="B61" s="818" t="s">
        <v>1048</v>
      </c>
      <c r="C61" s="818"/>
      <c r="D61" s="853"/>
      <c r="E61" s="817"/>
      <c r="F61" s="721">
        <v>0</v>
      </c>
      <c r="G61" s="721">
        <v>0</v>
      </c>
      <c r="AB61" s="736"/>
      <c r="AN61" s="898">
        <v>0</v>
      </c>
      <c r="AO61" s="690">
        <v>0</v>
      </c>
    </row>
    <row r="62" spans="1:41" s="721" customFormat="1" hidden="1">
      <c r="A62" s="900"/>
      <c r="B62" s="818" t="s">
        <v>1047</v>
      </c>
      <c r="C62" s="818"/>
      <c r="D62" s="853"/>
      <c r="E62" s="817"/>
      <c r="G62" s="721">
        <v>0</v>
      </c>
      <c r="AB62" s="736"/>
      <c r="AN62" s="898">
        <v>0</v>
      </c>
      <c r="AO62" s="690">
        <v>0</v>
      </c>
    </row>
    <row r="63" spans="1:41" s="721" customFormat="1" hidden="1">
      <c r="A63" s="900"/>
      <c r="B63" s="818" t="s">
        <v>1046</v>
      </c>
      <c r="C63" s="818"/>
      <c r="D63" s="853"/>
      <c r="E63" s="817"/>
      <c r="G63" s="721">
        <v>0</v>
      </c>
      <c r="AB63" s="736"/>
      <c r="AN63" s="898">
        <v>0</v>
      </c>
      <c r="AO63" s="690">
        <v>0</v>
      </c>
    </row>
    <row r="64" spans="1:41" s="721" customFormat="1" hidden="1">
      <c r="A64" s="900"/>
      <c r="B64" s="818" t="s">
        <v>1045</v>
      </c>
      <c r="C64" s="818"/>
      <c r="D64" s="853"/>
      <c r="E64" s="817"/>
      <c r="G64" s="721">
        <v>0</v>
      </c>
      <c r="AB64" s="736"/>
      <c r="AN64" s="898">
        <v>0</v>
      </c>
      <c r="AO64" s="690">
        <v>0</v>
      </c>
    </row>
    <row r="65" spans="1:42" s="721" customFormat="1">
      <c r="A65" s="900"/>
      <c r="B65" s="818" t="s">
        <v>1044</v>
      </c>
      <c r="C65" s="818"/>
      <c r="D65" s="853"/>
      <c r="E65" s="817">
        <v>80000</v>
      </c>
      <c r="F65" s="721">
        <v>40000</v>
      </c>
      <c r="R65" s="721">
        <v>0</v>
      </c>
      <c r="S65" s="721">
        <v>40000</v>
      </c>
      <c r="AB65" s="736"/>
      <c r="AN65" s="898">
        <v>0</v>
      </c>
      <c r="AO65" s="690">
        <v>0</v>
      </c>
    </row>
    <row r="66" spans="1:42" s="721" customFormat="1">
      <c r="A66" s="900"/>
      <c r="B66" s="818" t="s">
        <v>1043</v>
      </c>
      <c r="C66" s="818"/>
      <c r="D66" s="853"/>
      <c r="E66" s="817">
        <v>15000</v>
      </c>
      <c r="F66" s="721">
        <v>15000</v>
      </c>
      <c r="G66" s="721">
        <v>0</v>
      </c>
      <c r="AB66" s="736"/>
      <c r="AN66" s="898">
        <v>0</v>
      </c>
      <c r="AO66" s="690">
        <v>0</v>
      </c>
    </row>
    <row r="67" spans="1:42" s="721" customFormat="1">
      <c r="A67" s="900"/>
      <c r="B67" s="721" t="s">
        <v>1042</v>
      </c>
      <c r="D67" s="853"/>
      <c r="E67" s="817">
        <v>55000</v>
      </c>
      <c r="J67" s="721">
        <v>11000</v>
      </c>
      <c r="K67" s="721">
        <v>5500</v>
      </c>
      <c r="L67" s="721">
        <v>5500</v>
      </c>
      <c r="M67" s="721">
        <v>5500</v>
      </c>
      <c r="N67" s="721">
        <v>5500</v>
      </c>
      <c r="O67" s="721">
        <v>5500</v>
      </c>
      <c r="P67" s="721">
        <v>5500</v>
      </c>
      <c r="Q67" s="721">
        <v>5500</v>
      </c>
      <c r="R67" s="721">
        <v>5500</v>
      </c>
      <c r="AB67" s="736"/>
      <c r="AN67" s="898">
        <v>0</v>
      </c>
      <c r="AO67" s="690">
        <v>0</v>
      </c>
    </row>
    <row r="68" spans="1:42" s="736" customFormat="1">
      <c r="A68" s="903"/>
      <c r="B68" s="736" t="s">
        <v>1041</v>
      </c>
      <c r="D68" s="856"/>
      <c r="E68" s="819">
        <v>200000</v>
      </c>
      <c r="S68" s="736">
        <v>33333.333333333336</v>
      </c>
      <c r="T68" s="736">
        <v>33333.333333333336</v>
      </c>
      <c r="U68" s="736">
        <v>33333.333333333336</v>
      </c>
      <c r="V68" s="736">
        <v>33333.333333333336</v>
      </c>
      <c r="W68" s="736">
        <v>33333.333333333336</v>
      </c>
      <c r="X68" s="736">
        <v>33333.333333333336</v>
      </c>
      <c r="AA68" s="736">
        <v>0</v>
      </c>
      <c r="AN68" s="898">
        <v>0</v>
      </c>
      <c r="AO68" s="690">
        <v>0</v>
      </c>
    </row>
    <row r="69" spans="1:42" s="721" customFormat="1">
      <c r="A69" s="900"/>
      <c r="B69" s="721" t="s">
        <v>1040</v>
      </c>
      <c r="D69" s="853"/>
      <c r="E69" s="817">
        <v>48503</v>
      </c>
      <c r="M69" s="721">
        <v>3731</v>
      </c>
      <c r="N69" s="721">
        <v>3731</v>
      </c>
      <c r="O69" s="721">
        <v>3731</v>
      </c>
      <c r="P69" s="721">
        <v>3731</v>
      </c>
      <c r="Q69" s="721">
        <v>3731</v>
      </c>
      <c r="R69" s="721">
        <v>3731</v>
      </c>
      <c r="S69" s="721">
        <v>3731</v>
      </c>
      <c r="T69" s="721">
        <v>3731</v>
      </c>
      <c r="U69" s="721">
        <v>3731</v>
      </c>
      <c r="V69" s="721">
        <v>3731</v>
      </c>
      <c r="W69" s="721">
        <v>3731</v>
      </c>
      <c r="X69" s="721">
        <v>3731</v>
      </c>
      <c r="Y69" s="721">
        <v>3731</v>
      </c>
      <c r="AB69" s="736"/>
      <c r="AN69" s="898">
        <v>0</v>
      </c>
      <c r="AO69" s="690">
        <v>0</v>
      </c>
    </row>
    <row r="70" spans="1:42" s="721" customFormat="1">
      <c r="A70" s="900"/>
      <c r="B70" s="818" t="s">
        <v>1039</v>
      </c>
      <c r="C70" s="818"/>
      <c r="D70" s="853"/>
      <c r="E70" s="817">
        <v>581500</v>
      </c>
      <c r="R70" s="721">
        <v>0</v>
      </c>
      <c r="W70" s="721">
        <v>0</v>
      </c>
      <c r="Y70" s="721">
        <v>581500</v>
      </c>
      <c r="Z70" s="721">
        <v>0</v>
      </c>
      <c r="AA70" s="721">
        <v>0</v>
      </c>
      <c r="AB70" s="736">
        <v>0</v>
      </c>
      <c r="AN70" s="898">
        <v>0</v>
      </c>
      <c r="AO70" s="690">
        <v>0</v>
      </c>
    </row>
    <row r="71" spans="1:42" s="721" customFormat="1" hidden="1">
      <c r="A71" s="900"/>
      <c r="B71" s="818" t="s">
        <v>988</v>
      </c>
      <c r="C71" s="818"/>
      <c r="D71" s="853"/>
      <c r="E71" s="817">
        <v>0</v>
      </c>
      <c r="Y71" s="721">
        <v>0</v>
      </c>
      <c r="Z71" s="721">
        <v>0</v>
      </c>
      <c r="AB71" s="736">
        <v>0</v>
      </c>
      <c r="AN71" s="898">
        <v>0</v>
      </c>
      <c r="AO71" s="690">
        <v>0</v>
      </c>
    </row>
    <row r="72" spans="1:42" s="721" customFormat="1" hidden="1">
      <c r="A72" s="900"/>
      <c r="B72" s="721" t="s">
        <v>1038</v>
      </c>
      <c r="D72" s="853"/>
      <c r="E72" s="817">
        <v>0</v>
      </c>
      <c r="Y72" s="721">
        <v>0</v>
      </c>
      <c r="AB72" s="736"/>
      <c r="AN72" s="898">
        <v>0</v>
      </c>
      <c r="AO72" s="690">
        <v>0</v>
      </c>
    </row>
    <row r="73" spans="1:42" s="721" customFormat="1">
      <c r="A73" s="900"/>
      <c r="B73" s="721" t="s">
        <v>1037</v>
      </c>
      <c r="D73" s="853"/>
      <c r="E73" s="817">
        <v>49452</v>
      </c>
      <c r="Y73" s="721">
        <v>49452</v>
      </c>
      <c r="AB73" s="736"/>
      <c r="AN73" s="898">
        <v>0</v>
      </c>
      <c r="AO73" s="690">
        <v>0</v>
      </c>
    </row>
    <row r="74" spans="1:42" s="721" customFormat="1">
      <c r="A74" s="900"/>
      <c r="B74" s="721" t="s">
        <v>1036</v>
      </c>
      <c r="D74" s="853"/>
      <c r="E74" s="817">
        <v>4000</v>
      </c>
      <c r="F74" s="721">
        <v>4000</v>
      </c>
      <c r="G74" s="721">
        <v>0</v>
      </c>
      <c r="AB74" s="736"/>
      <c r="AN74" s="898">
        <v>0</v>
      </c>
      <c r="AO74" s="690">
        <v>0</v>
      </c>
    </row>
    <row r="75" spans="1:42" s="721" customFormat="1">
      <c r="A75" s="900"/>
      <c r="B75" s="818" t="s">
        <v>1035</v>
      </c>
      <c r="C75" s="818"/>
      <c r="D75" s="853"/>
      <c r="E75" s="817">
        <v>171700</v>
      </c>
      <c r="F75" s="721">
        <v>171700</v>
      </c>
      <c r="T75" s="721">
        <v>0</v>
      </c>
      <c r="U75" s="721">
        <v>0</v>
      </c>
      <c r="V75" s="721">
        <v>0</v>
      </c>
      <c r="W75" s="721">
        <v>0</v>
      </c>
      <c r="X75" s="721">
        <v>0</v>
      </c>
      <c r="Y75" s="721">
        <v>0</v>
      </c>
      <c r="Z75" s="721">
        <v>0</v>
      </c>
      <c r="AA75" s="721">
        <v>0</v>
      </c>
      <c r="AB75" s="736">
        <v>0</v>
      </c>
      <c r="AN75" s="898">
        <v>0</v>
      </c>
      <c r="AO75" s="690">
        <v>0</v>
      </c>
    </row>
    <row r="76" spans="1:42" s="721" customFormat="1">
      <c r="A76" s="900"/>
      <c r="B76" s="721" t="s">
        <v>1034</v>
      </c>
      <c r="D76" s="853"/>
      <c r="E76" s="817">
        <v>488800</v>
      </c>
      <c r="F76" s="721">
        <v>391040</v>
      </c>
      <c r="G76" s="721">
        <v>0</v>
      </c>
      <c r="H76" s="721">
        <v>0</v>
      </c>
      <c r="I76" s="721">
        <v>0</v>
      </c>
      <c r="J76" s="721">
        <v>0</v>
      </c>
      <c r="K76" s="721">
        <v>0</v>
      </c>
      <c r="L76" s="721">
        <v>0</v>
      </c>
      <c r="M76" s="721">
        <v>0</v>
      </c>
      <c r="N76" s="721">
        <v>0</v>
      </c>
      <c r="O76" s="721">
        <v>0</v>
      </c>
      <c r="P76" s="721">
        <v>0</v>
      </c>
      <c r="Q76" s="721">
        <v>0</v>
      </c>
      <c r="R76" s="721">
        <v>41396</v>
      </c>
      <c r="S76" s="721">
        <v>56364</v>
      </c>
      <c r="T76" s="721">
        <v>0</v>
      </c>
      <c r="U76" s="721">
        <v>0</v>
      </c>
      <c r="V76" s="721">
        <v>0</v>
      </c>
      <c r="W76" s="721">
        <v>0</v>
      </c>
      <c r="X76" s="721">
        <v>0</v>
      </c>
      <c r="Y76" s="721">
        <v>0</v>
      </c>
      <c r="AN76" s="898">
        <v>0</v>
      </c>
      <c r="AO76" s="690">
        <v>0</v>
      </c>
    </row>
    <row r="77" spans="1:42" s="721" customFormat="1">
      <c r="A77" s="900"/>
      <c r="B77" s="721" t="s">
        <v>1033</v>
      </c>
      <c r="D77" s="853"/>
      <c r="E77" s="817">
        <v>1466400</v>
      </c>
      <c r="F77" s="721">
        <v>0</v>
      </c>
      <c r="G77" s="721">
        <v>0</v>
      </c>
      <c r="H77" s="721">
        <v>0</v>
      </c>
      <c r="I77" s="721">
        <v>0</v>
      </c>
      <c r="J77" s="721">
        <v>0</v>
      </c>
      <c r="K77" s="721">
        <v>0</v>
      </c>
      <c r="L77" s="721">
        <v>0</v>
      </c>
      <c r="M77" s="721">
        <v>0</v>
      </c>
      <c r="N77" s="721">
        <v>0</v>
      </c>
      <c r="O77" s="721">
        <v>0</v>
      </c>
      <c r="P77" s="721">
        <v>0</v>
      </c>
      <c r="Q77" s="721">
        <v>0</v>
      </c>
      <c r="R77" s="721">
        <v>0</v>
      </c>
      <c r="S77" s="721">
        <v>0</v>
      </c>
      <c r="T77" s="721">
        <v>0</v>
      </c>
      <c r="U77" s="721">
        <v>0</v>
      </c>
      <c r="V77" s="721">
        <v>0</v>
      </c>
      <c r="W77" s="721">
        <v>0</v>
      </c>
      <c r="X77" s="721">
        <v>0</v>
      </c>
      <c r="Y77" s="721">
        <v>1466400</v>
      </c>
      <c r="AA77" s="721">
        <v>0</v>
      </c>
      <c r="AB77" s="721">
        <v>0</v>
      </c>
      <c r="AC77" s="721">
        <v>0</v>
      </c>
      <c r="AD77" s="721">
        <v>0</v>
      </c>
      <c r="AE77" s="721">
        <v>0</v>
      </c>
      <c r="AN77" s="898">
        <v>0</v>
      </c>
      <c r="AO77" s="690">
        <v>0</v>
      </c>
    </row>
    <row r="78" spans="1:42" s="721" customFormat="1">
      <c r="A78" s="900"/>
      <c r="B78" s="721" t="s">
        <v>1032</v>
      </c>
      <c r="D78" s="853"/>
      <c r="E78" s="817">
        <v>488800</v>
      </c>
      <c r="F78" s="721">
        <v>0</v>
      </c>
      <c r="G78" s="721">
        <v>0</v>
      </c>
      <c r="H78" s="721">
        <v>0</v>
      </c>
      <c r="I78" s="721">
        <v>0</v>
      </c>
      <c r="J78" s="721">
        <v>0</v>
      </c>
      <c r="K78" s="721">
        <v>0</v>
      </c>
      <c r="L78" s="721">
        <v>0</v>
      </c>
      <c r="M78" s="721">
        <v>0</v>
      </c>
      <c r="N78" s="721">
        <v>0</v>
      </c>
      <c r="O78" s="721">
        <v>0</v>
      </c>
      <c r="P78" s="721">
        <v>0</v>
      </c>
      <c r="Q78" s="721">
        <v>0</v>
      </c>
      <c r="R78" s="721">
        <v>0</v>
      </c>
      <c r="S78" s="721">
        <v>0</v>
      </c>
      <c r="T78" s="721">
        <v>0</v>
      </c>
      <c r="U78" s="721">
        <v>0</v>
      </c>
      <c r="V78" s="721">
        <v>0</v>
      </c>
      <c r="W78" s="721">
        <v>0</v>
      </c>
      <c r="X78" s="721">
        <v>0</v>
      </c>
      <c r="Y78" s="721">
        <v>488800</v>
      </c>
      <c r="Z78" s="721">
        <v>0</v>
      </c>
      <c r="AA78" s="721">
        <v>0</v>
      </c>
      <c r="AB78" s="721">
        <v>0</v>
      </c>
      <c r="AC78" s="721">
        <v>0</v>
      </c>
      <c r="AD78" s="721">
        <v>0</v>
      </c>
      <c r="AE78" s="721">
        <v>0</v>
      </c>
      <c r="AN78" s="898">
        <v>0</v>
      </c>
      <c r="AO78" s="690">
        <v>0</v>
      </c>
    </row>
    <row r="79" spans="1:42">
      <c r="A79" s="883"/>
      <c r="B79" s="816" t="s">
        <v>1031</v>
      </c>
      <c r="C79" s="816"/>
      <c r="D79" s="857"/>
      <c r="E79" s="815">
        <v>5979797</v>
      </c>
      <c r="F79" s="811">
        <v>2050757</v>
      </c>
      <c r="G79" s="811">
        <v>18991.613421474358</v>
      </c>
      <c r="H79" s="811">
        <v>20626.640220269095</v>
      </c>
      <c r="I79" s="811">
        <v>21858.974358974359</v>
      </c>
      <c r="J79" s="811">
        <v>32858.974358974359</v>
      </c>
      <c r="K79" s="811">
        <v>27358.974358974359</v>
      </c>
      <c r="L79" s="811">
        <v>30014.253525641026</v>
      </c>
      <c r="M79" s="811">
        <v>38934.488651658976</v>
      </c>
      <c r="N79" s="811">
        <v>44161.601104374218</v>
      </c>
      <c r="O79" s="811">
        <v>47713.803088142442</v>
      </c>
      <c r="P79" s="811">
        <v>49259.888726009704</v>
      </c>
      <c r="Q79" s="811">
        <v>50692.036699868077</v>
      </c>
      <c r="R79" s="811">
        <v>154526.15195695084</v>
      </c>
      <c r="S79" s="811">
        <v>191327.48529028421</v>
      </c>
      <c r="T79" s="811">
        <v>62271.177597976508</v>
      </c>
      <c r="U79" s="811">
        <v>62271.177597976508</v>
      </c>
      <c r="V79" s="811">
        <v>62271.177597976508</v>
      </c>
      <c r="W79" s="811">
        <v>37064.333333333336</v>
      </c>
      <c r="X79" s="811">
        <v>37064.333333333336</v>
      </c>
      <c r="Y79" s="811">
        <v>2939772.9147778079</v>
      </c>
      <c r="Z79" s="811">
        <v>0</v>
      </c>
      <c r="AA79" s="811">
        <v>0</v>
      </c>
      <c r="AB79" s="811">
        <v>0</v>
      </c>
      <c r="AC79" s="811">
        <v>0</v>
      </c>
      <c r="AD79" s="811">
        <v>0</v>
      </c>
      <c r="AE79" s="811">
        <v>0</v>
      </c>
      <c r="AF79" s="811"/>
      <c r="AG79" s="811"/>
      <c r="AH79" s="811"/>
      <c r="AI79" s="811"/>
      <c r="AJ79" s="811"/>
      <c r="AK79" s="811"/>
      <c r="AL79" s="811"/>
      <c r="AM79" s="811"/>
      <c r="AN79" s="904">
        <v>0</v>
      </c>
      <c r="AO79" s="690">
        <v>0</v>
      </c>
      <c r="AP79" s="690">
        <v>37064.333333333336</v>
      </c>
    </row>
    <row r="80" spans="1:42" ht="15.75" customHeight="1">
      <c r="A80" s="883"/>
      <c r="B80" s="814" t="s">
        <v>1027</v>
      </c>
      <c r="C80" s="814"/>
      <c r="D80" s="858"/>
      <c r="E80" s="813">
        <v>18300297</v>
      </c>
      <c r="F80" s="811">
        <v>2343530.75</v>
      </c>
      <c r="G80" s="811">
        <v>784812.86342147435</v>
      </c>
      <c r="H80" s="811">
        <v>1003947.8902202691</v>
      </c>
      <c r="I80" s="811">
        <v>1067953.9743589743</v>
      </c>
      <c r="J80" s="811">
        <v>1334227.7243589743</v>
      </c>
      <c r="K80" s="811">
        <v>1397672.9743589743</v>
      </c>
      <c r="L80" s="811">
        <v>1323401.253525641</v>
      </c>
      <c r="M80" s="811">
        <v>1254506.9886516589</v>
      </c>
      <c r="N80" s="811">
        <v>852528.47610437428</v>
      </c>
      <c r="O80" s="811">
        <v>371060.55308814242</v>
      </c>
      <c r="P80" s="811">
        <v>343715.5137260097</v>
      </c>
      <c r="Q80" s="811">
        <v>345147.6616998681</v>
      </c>
      <c r="R80" s="811">
        <v>448981.77695695084</v>
      </c>
      <c r="S80" s="811">
        <v>1091085.4852902843</v>
      </c>
      <c r="T80" s="811">
        <v>981779.17759797652</v>
      </c>
      <c r="U80" s="811">
        <v>62271.177597976508</v>
      </c>
      <c r="V80" s="811">
        <v>279771.17759797652</v>
      </c>
      <c r="W80" s="811">
        <v>37064.333333333336</v>
      </c>
      <c r="X80" s="811">
        <v>37064.333333333336</v>
      </c>
      <c r="Y80" s="811">
        <v>2939772.9147778079</v>
      </c>
      <c r="Z80" s="811">
        <v>0</v>
      </c>
      <c r="AA80" s="811">
        <v>0</v>
      </c>
      <c r="AB80" s="812">
        <v>0</v>
      </c>
      <c r="AC80" s="811">
        <v>0</v>
      </c>
      <c r="AD80" s="811">
        <v>0</v>
      </c>
      <c r="AE80" s="811">
        <v>0</v>
      </c>
      <c r="AF80" s="791"/>
      <c r="AG80" s="791"/>
      <c r="AH80" s="791"/>
      <c r="AI80" s="791"/>
      <c r="AJ80" s="791"/>
      <c r="AK80" s="791"/>
      <c r="AL80" s="791"/>
      <c r="AM80" s="791"/>
      <c r="AN80" s="904">
        <v>18300297.000000004</v>
      </c>
      <c r="AO80" s="690">
        <v>0</v>
      </c>
    </row>
    <row r="81" spans="1:41" ht="15.75" hidden="1" customHeight="1">
      <c r="A81" s="883"/>
      <c r="B81" s="808" t="s">
        <v>1030</v>
      </c>
      <c r="C81" s="808"/>
      <c r="D81" s="859"/>
      <c r="E81" s="803"/>
      <c r="F81" s="810"/>
      <c r="G81" s="810"/>
      <c r="H81" s="810"/>
      <c r="I81" s="810"/>
      <c r="J81" s="810"/>
      <c r="K81" s="810"/>
      <c r="L81" s="810"/>
      <c r="M81" s="810"/>
      <c r="N81" s="810"/>
      <c r="O81" s="810"/>
      <c r="P81" s="810"/>
      <c r="Q81" s="810"/>
      <c r="R81" s="810"/>
      <c r="S81" s="810"/>
      <c r="T81" s="810"/>
      <c r="U81" s="810"/>
      <c r="V81" s="810"/>
      <c r="W81" s="810"/>
      <c r="X81" s="810">
        <v>0</v>
      </c>
      <c r="Y81" s="810"/>
      <c r="Z81" s="810"/>
      <c r="AA81" s="810"/>
      <c r="AB81" s="807"/>
      <c r="AC81" s="810"/>
      <c r="AE81" s="691"/>
      <c r="AF81" s="691"/>
      <c r="AG81" s="691"/>
      <c r="AH81" s="691"/>
      <c r="AI81" s="691"/>
      <c r="AJ81" s="691"/>
      <c r="AK81" s="691"/>
      <c r="AL81" s="691"/>
      <c r="AM81" s="691"/>
      <c r="AN81" s="905">
        <v>0</v>
      </c>
      <c r="AO81" s="690">
        <v>0</v>
      </c>
    </row>
    <row r="82" spans="1:41" ht="15.75" hidden="1" customHeight="1">
      <c r="A82" s="883"/>
      <c r="B82" s="808" t="s">
        <v>1029</v>
      </c>
      <c r="C82" s="808"/>
      <c r="D82" s="859"/>
      <c r="E82" s="803"/>
      <c r="F82" s="810"/>
      <c r="G82" s="810"/>
      <c r="H82" s="810"/>
      <c r="I82" s="810"/>
      <c r="J82" s="810"/>
      <c r="K82" s="810"/>
      <c r="L82" s="810"/>
      <c r="M82" s="810"/>
      <c r="N82" s="810"/>
      <c r="O82" s="810"/>
      <c r="P82" s="810"/>
      <c r="Q82" s="810"/>
      <c r="R82" s="810"/>
      <c r="S82" s="810"/>
      <c r="T82" s="810"/>
      <c r="U82" s="810"/>
      <c r="V82" s="810"/>
      <c r="W82" s="810"/>
      <c r="X82" s="810"/>
      <c r="Y82" s="810"/>
      <c r="Z82" s="810"/>
      <c r="AA82" s="810"/>
      <c r="AB82" s="807"/>
      <c r="AC82" s="810"/>
      <c r="AE82" s="691"/>
      <c r="AF82" s="691"/>
      <c r="AG82" s="691"/>
      <c r="AH82" s="691"/>
      <c r="AI82" s="691"/>
      <c r="AJ82" s="691"/>
      <c r="AK82" s="691"/>
      <c r="AL82" s="691"/>
      <c r="AM82" s="691"/>
      <c r="AN82" s="905">
        <v>0</v>
      </c>
      <c r="AO82" s="690">
        <v>0</v>
      </c>
    </row>
    <row r="83" spans="1:41" hidden="1">
      <c r="A83" s="883"/>
      <c r="B83" s="808" t="s">
        <v>1028</v>
      </c>
      <c r="C83" s="808"/>
      <c r="D83" s="859"/>
      <c r="E83" s="803"/>
      <c r="F83" s="802"/>
      <c r="G83" s="807"/>
      <c r="H83" s="807"/>
      <c r="I83" s="807"/>
      <c r="J83" s="807"/>
      <c r="K83" s="807"/>
      <c r="L83" s="807"/>
      <c r="M83" s="807"/>
      <c r="N83" s="807"/>
      <c r="O83" s="807"/>
      <c r="P83" s="807"/>
      <c r="Q83" s="807"/>
      <c r="R83" s="807"/>
      <c r="S83" s="807"/>
      <c r="T83" s="807"/>
      <c r="U83" s="807"/>
      <c r="V83" s="807"/>
      <c r="W83" s="807">
        <v>0</v>
      </c>
      <c r="X83" s="807"/>
      <c r="Y83" s="807">
        <v>0</v>
      </c>
      <c r="Z83" s="807"/>
      <c r="AA83" s="807">
        <v>0</v>
      </c>
      <c r="AB83" s="807">
        <v>0</v>
      </c>
      <c r="AC83" s="807">
        <v>0</v>
      </c>
      <c r="AD83" s="807"/>
      <c r="AE83" s="807"/>
      <c r="AF83" s="807"/>
      <c r="AG83" s="807"/>
      <c r="AH83" s="807"/>
      <c r="AI83" s="807"/>
      <c r="AJ83" s="807"/>
      <c r="AK83" s="807"/>
      <c r="AL83" s="807"/>
      <c r="AM83" s="807"/>
      <c r="AN83" s="905">
        <v>0</v>
      </c>
      <c r="AO83" s="690">
        <v>0</v>
      </c>
    </row>
    <row r="84" spans="1:41" s="754" customFormat="1" ht="21" hidden="1" customHeight="1">
      <c r="A84" s="906"/>
      <c r="B84" s="757" t="s">
        <v>1027</v>
      </c>
      <c r="C84" s="757"/>
      <c r="D84" s="860"/>
      <c r="E84" s="755">
        <v>18300297</v>
      </c>
      <c r="F84" s="809">
        <v>2343530.75</v>
      </c>
      <c r="G84" s="756">
        <v>784812.86342147435</v>
      </c>
      <c r="H84" s="756">
        <v>1003947.8902202691</v>
      </c>
      <c r="I84" s="756">
        <v>1067953.9743589743</v>
      </c>
      <c r="J84" s="756">
        <v>1334227.7243589743</v>
      </c>
      <c r="K84" s="756">
        <v>1397672.9743589743</v>
      </c>
      <c r="L84" s="756">
        <v>1323401.253525641</v>
      </c>
      <c r="M84" s="756">
        <v>1254506.9886516589</v>
      </c>
      <c r="N84" s="756">
        <v>852528.47610437428</v>
      </c>
      <c r="O84" s="756">
        <v>371060.55308814242</v>
      </c>
      <c r="P84" s="756">
        <v>343715.5137260097</v>
      </c>
      <c r="Q84" s="756">
        <v>345147.6616998681</v>
      </c>
      <c r="R84" s="756">
        <v>448981.77695695084</v>
      </c>
      <c r="S84" s="756">
        <v>1091085.4852902843</v>
      </c>
      <c r="T84" s="756">
        <v>981779.17759797652</v>
      </c>
      <c r="U84" s="756">
        <v>62271.177597976508</v>
      </c>
      <c r="V84" s="756">
        <v>279771.17759797652</v>
      </c>
      <c r="W84" s="756">
        <v>37064.333333333336</v>
      </c>
      <c r="X84" s="756">
        <v>37064.333333333336</v>
      </c>
      <c r="Y84" s="756">
        <v>2939772.9147778079</v>
      </c>
      <c r="Z84" s="756">
        <v>0</v>
      </c>
      <c r="AA84" s="756">
        <v>0</v>
      </c>
      <c r="AB84" s="756">
        <v>0</v>
      </c>
      <c r="AC84" s="756">
        <v>0</v>
      </c>
      <c r="AD84" s="756">
        <v>0</v>
      </c>
      <c r="AE84" s="756"/>
      <c r="AF84" s="756"/>
      <c r="AG84" s="756"/>
      <c r="AH84" s="756"/>
      <c r="AI84" s="756"/>
      <c r="AJ84" s="756"/>
      <c r="AK84" s="755"/>
      <c r="AL84" s="756"/>
      <c r="AM84" s="756"/>
      <c r="AN84" s="904">
        <v>18300297.000000004</v>
      </c>
      <c r="AO84" s="690">
        <v>0</v>
      </c>
    </row>
    <row r="85" spans="1:41" collapsed="1">
      <c r="A85" s="883"/>
      <c r="B85" s="808" t="s">
        <v>1026</v>
      </c>
      <c r="C85" s="808"/>
      <c r="D85" s="859"/>
      <c r="E85" s="803">
        <v>10925000</v>
      </c>
      <c r="F85" s="802"/>
      <c r="G85" s="807"/>
      <c r="H85" s="807"/>
      <c r="I85" s="807"/>
      <c r="J85" s="807"/>
      <c r="K85" s="807"/>
      <c r="L85" s="807"/>
      <c r="M85" s="807"/>
      <c r="N85" s="807">
        <v>0</v>
      </c>
      <c r="O85" s="807"/>
      <c r="P85" s="807"/>
      <c r="Q85" s="807"/>
      <c r="R85" s="807"/>
      <c r="S85" s="807"/>
      <c r="T85" s="807"/>
      <c r="U85" s="807"/>
      <c r="V85" s="807">
        <v>10925000</v>
      </c>
      <c r="W85" s="807"/>
      <c r="X85" s="807">
        <v>0</v>
      </c>
      <c r="Y85" s="807">
        <v>0</v>
      </c>
      <c r="Z85" s="807"/>
      <c r="AA85" s="807">
        <v>0</v>
      </c>
      <c r="AB85" s="807"/>
      <c r="AC85" s="807"/>
      <c r="AD85" s="807"/>
      <c r="AE85" s="807"/>
      <c r="AF85" s="807"/>
      <c r="AG85" s="807"/>
      <c r="AH85" s="807"/>
      <c r="AI85" s="807"/>
      <c r="AJ85" s="807"/>
      <c r="AK85" s="807"/>
      <c r="AL85" s="807"/>
      <c r="AM85" s="807"/>
      <c r="AN85" s="905">
        <v>10925000</v>
      </c>
    </row>
    <row r="86" spans="1:41" s="692" customFormat="1" ht="21" customHeight="1" thickBot="1">
      <c r="A86" s="907"/>
      <c r="B86" s="806" t="s">
        <v>1025</v>
      </c>
      <c r="C86" s="806"/>
      <c r="D86" s="861" t="s">
        <v>113</v>
      </c>
      <c r="E86" s="805">
        <v>29225297</v>
      </c>
      <c r="F86" s="804">
        <v>2343530.75</v>
      </c>
      <c r="G86" s="804">
        <v>784812.86342147435</v>
      </c>
      <c r="H86" s="804">
        <v>1003947.8902202691</v>
      </c>
      <c r="I86" s="804">
        <v>1067953.9743589743</v>
      </c>
      <c r="J86" s="804">
        <v>1334227.7243589743</v>
      </c>
      <c r="K86" s="804">
        <v>1397672.9743589743</v>
      </c>
      <c r="L86" s="804">
        <v>1323401.253525641</v>
      </c>
      <c r="M86" s="804">
        <v>1254506.9886516589</v>
      </c>
      <c r="N86" s="804">
        <v>852528.47610437428</v>
      </c>
      <c r="O86" s="804">
        <v>371060.55308814242</v>
      </c>
      <c r="P86" s="804">
        <v>343715.5137260097</v>
      </c>
      <c r="Q86" s="804">
        <v>345147.6616998681</v>
      </c>
      <c r="R86" s="804">
        <v>448981.77695695084</v>
      </c>
      <c r="S86" s="804">
        <v>1091085.4852902843</v>
      </c>
      <c r="T86" s="804">
        <v>981779.17759797652</v>
      </c>
      <c r="U86" s="804">
        <v>62271.177597976508</v>
      </c>
      <c r="V86" s="804">
        <v>11204771.177597977</v>
      </c>
      <c r="W86" s="804">
        <v>37064.333333333336</v>
      </c>
      <c r="X86" s="804">
        <v>37064.333333333336</v>
      </c>
      <c r="Y86" s="804">
        <v>2939772.9147778079</v>
      </c>
      <c r="Z86" s="804">
        <v>0</v>
      </c>
      <c r="AA86" s="804">
        <v>0</v>
      </c>
      <c r="AB86" s="804">
        <v>0</v>
      </c>
      <c r="AC86" s="804">
        <v>0</v>
      </c>
      <c r="AD86" s="804">
        <v>0</v>
      </c>
      <c r="AE86" s="804"/>
      <c r="AF86" s="804"/>
      <c r="AG86" s="804"/>
      <c r="AH86" s="804"/>
      <c r="AI86" s="804"/>
      <c r="AJ86" s="804"/>
      <c r="AK86" s="804"/>
      <c r="AL86" s="804"/>
      <c r="AM86" s="804"/>
      <c r="AN86" s="908">
        <v>29225297</v>
      </c>
      <c r="AO86" s="690"/>
    </row>
    <row r="87" spans="1:41" s="692" customFormat="1" ht="11.25" hidden="1" customHeight="1">
      <c r="A87" s="907"/>
      <c r="B87" s="751"/>
      <c r="C87" s="751"/>
      <c r="D87" s="862"/>
      <c r="E87" s="803"/>
      <c r="F87" s="802"/>
      <c r="G87" s="802"/>
      <c r="H87" s="802"/>
      <c r="I87" s="802"/>
      <c r="J87" s="802"/>
      <c r="K87" s="802"/>
      <c r="L87" s="802"/>
      <c r="M87" s="802"/>
      <c r="N87" s="802"/>
      <c r="O87" s="802"/>
      <c r="P87" s="802"/>
      <c r="Q87" s="802"/>
      <c r="R87" s="802"/>
      <c r="S87" s="802"/>
      <c r="T87" s="802"/>
      <c r="U87" s="802"/>
      <c r="V87" s="802"/>
      <c r="W87" s="802"/>
      <c r="X87" s="802"/>
      <c r="Y87" s="802"/>
      <c r="Z87" s="802"/>
      <c r="AA87" s="802"/>
      <c r="AB87" s="802"/>
      <c r="AC87" s="802"/>
      <c r="AD87" s="802"/>
      <c r="AE87" s="802"/>
      <c r="AF87" s="802"/>
      <c r="AG87" s="802"/>
      <c r="AH87" s="802"/>
      <c r="AI87" s="802"/>
      <c r="AJ87" s="802"/>
      <c r="AK87" s="802"/>
      <c r="AL87" s="802"/>
      <c r="AM87" s="802"/>
      <c r="AN87" s="909"/>
    </row>
    <row r="88" spans="1:41" s="692" customFormat="1" ht="21" hidden="1" customHeight="1">
      <c r="A88" s="907"/>
      <c r="B88" s="751" t="s">
        <v>1024</v>
      </c>
      <c r="C88" s="751"/>
      <c r="D88" s="863"/>
      <c r="E88" s="803"/>
      <c r="F88" s="802"/>
      <c r="G88" s="802"/>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909">
        <v>0</v>
      </c>
    </row>
    <row r="89" spans="1:41" hidden="1">
      <c r="A89" s="883"/>
      <c r="B89" s="715" t="s">
        <v>992</v>
      </c>
      <c r="C89" s="715"/>
      <c r="D89" s="867"/>
      <c r="E89" s="722">
        <v>0</v>
      </c>
      <c r="F89" s="691">
        <v>0</v>
      </c>
      <c r="G89" s="797"/>
      <c r="H89" s="797"/>
      <c r="I89" s="797"/>
      <c r="J89" s="797"/>
      <c r="K89" s="797"/>
      <c r="L89" s="797"/>
      <c r="M89" s="797"/>
      <c r="N89" s="797"/>
      <c r="O89" s="797"/>
      <c r="P89" s="797"/>
      <c r="Q89" s="797"/>
      <c r="R89" s="797"/>
      <c r="S89" s="797"/>
      <c r="T89" s="797"/>
      <c r="U89" s="797"/>
      <c r="V89" s="797"/>
      <c r="W89" s="797"/>
      <c r="X89" s="797"/>
      <c r="Y89" s="797"/>
      <c r="Z89" s="797"/>
      <c r="AA89" s="797"/>
      <c r="AB89" s="801"/>
      <c r="AC89" s="797"/>
      <c r="AD89" s="797"/>
      <c r="AE89" s="720"/>
      <c r="AF89" s="797"/>
      <c r="AG89" s="797"/>
      <c r="AH89" s="797"/>
      <c r="AI89" s="797"/>
      <c r="AJ89" s="797"/>
      <c r="AK89" s="797"/>
      <c r="AL89" s="797"/>
      <c r="AM89" s="797"/>
      <c r="AN89" s="909">
        <v>0</v>
      </c>
    </row>
    <row r="90" spans="1:41" hidden="1">
      <c r="A90" s="883"/>
      <c r="B90" s="715" t="s">
        <v>991</v>
      </c>
      <c r="C90" s="715"/>
      <c r="D90" s="867"/>
      <c r="E90" s="722">
        <v>0</v>
      </c>
      <c r="F90" s="691">
        <v>0</v>
      </c>
      <c r="G90" s="797"/>
      <c r="H90" s="797"/>
      <c r="I90" s="797"/>
      <c r="J90" s="797"/>
      <c r="K90" s="797"/>
      <c r="L90" s="797"/>
      <c r="M90" s="797"/>
      <c r="N90" s="797"/>
      <c r="O90" s="797"/>
      <c r="P90" s="797"/>
      <c r="Q90" s="797"/>
      <c r="R90" s="797"/>
      <c r="S90" s="797"/>
      <c r="T90" s="797"/>
      <c r="U90" s="797"/>
      <c r="V90" s="797"/>
      <c r="W90" s="797"/>
      <c r="X90" s="797"/>
      <c r="Y90" s="797"/>
      <c r="Z90" s="797"/>
      <c r="AA90" s="797"/>
      <c r="AB90" s="801"/>
      <c r="AC90" s="797"/>
      <c r="AD90" s="797"/>
      <c r="AE90" s="720"/>
      <c r="AF90" s="797"/>
      <c r="AG90" s="797"/>
      <c r="AH90" s="797"/>
      <c r="AI90" s="797"/>
      <c r="AJ90" s="797"/>
      <c r="AK90" s="797"/>
      <c r="AL90" s="797"/>
      <c r="AM90" s="797"/>
      <c r="AN90" s="909">
        <v>0</v>
      </c>
    </row>
    <row r="91" spans="1:41" hidden="1">
      <c r="A91" s="883"/>
      <c r="B91" s="715" t="s">
        <v>990</v>
      </c>
      <c r="C91" s="715"/>
      <c r="D91" s="867"/>
      <c r="E91" s="722">
        <v>0</v>
      </c>
      <c r="F91" s="691"/>
      <c r="G91" s="797">
        <v>0</v>
      </c>
      <c r="H91" s="797">
        <v>0</v>
      </c>
      <c r="I91" s="797">
        <v>0</v>
      </c>
      <c r="J91" s="797">
        <v>0</v>
      </c>
      <c r="K91" s="797">
        <v>0</v>
      </c>
      <c r="L91" s="797">
        <v>0</v>
      </c>
      <c r="M91" s="797">
        <v>0</v>
      </c>
      <c r="N91" s="797">
        <v>0</v>
      </c>
      <c r="O91" s="797">
        <v>0</v>
      </c>
      <c r="P91" s="797">
        <v>0</v>
      </c>
      <c r="Q91" s="797">
        <v>0</v>
      </c>
      <c r="R91" s="797">
        <v>0</v>
      </c>
      <c r="S91" s="797">
        <v>0</v>
      </c>
      <c r="T91" s="797">
        <v>0</v>
      </c>
      <c r="U91" s="797">
        <v>0</v>
      </c>
      <c r="V91" s="797">
        <v>0</v>
      </c>
      <c r="W91" s="797">
        <v>0</v>
      </c>
      <c r="X91" s="797">
        <v>0</v>
      </c>
      <c r="Y91" s="797">
        <v>0</v>
      </c>
      <c r="Z91" s="797">
        <v>0</v>
      </c>
      <c r="AA91" s="797">
        <v>0</v>
      </c>
      <c r="AB91" s="801">
        <v>0</v>
      </c>
      <c r="AC91" s="797"/>
      <c r="AD91" s="797"/>
      <c r="AE91" s="797"/>
      <c r="AF91" s="797"/>
      <c r="AG91" s="797"/>
      <c r="AH91" s="797"/>
      <c r="AI91" s="797"/>
      <c r="AJ91" s="797"/>
      <c r="AK91" s="797"/>
      <c r="AL91" s="797"/>
      <c r="AM91" s="797"/>
      <c r="AN91" s="909">
        <v>0</v>
      </c>
    </row>
    <row r="92" spans="1:41" hidden="1">
      <c r="A92" s="883"/>
      <c r="B92" s="715" t="s">
        <v>989</v>
      </c>
      <c r="C92" s="715"/>
      <c r="D92" s="867"/>
      <c r="E92" s="722"/>
      <c r="F92" s="691"/>
      <c r="G92" s="797">
        <v>0</v>
      </c>
      <c r="H92" s="797">
        <v>0</v>
      </c>
      <c r="I92" s="797">
        <v>0</v>
      </c>
      <c r="J92" s="797">
        <v>0</v>
      </c>
      <c r="K92" s="797">
        <v>0</v>
      </c>
      <c r="L92" s="797">
        <v>0</v>
      </c>
      <c r="M92" s="797">
        <v>0</v>
      </c>
      <c r="N92" s="797">
        <v>0</v>
      </c>
      <c r="O92" s="797">
        <v>0</v>
      </c>
      <c r="P92" s="797">
        <v>0</v>
      </c>
      <c r="Q92" s="797">
        <v>0</v>
      </c>
      <c r="R92" s="797">
        <v>0</v>
      </c>
      <c r="S92" s="797">
        <v>0</v>
      </c>
      <c r="T92" s="797">
        <v>0</v>
      </c>
      <c r="U92" s="797">
        <v>0</v>
      </c>
      <c r="V92" s="797">
        <v>0</v>
      </c>
      <c r="W92" s="797">
        <v>0</v>
      </c>
      <c r="X92" s="797">
        <v>0</v>
      </c>
      <c r="Y92" s="797">
        <v>0</v>
      </c>
      <c r="Z92" s="797">
        <v>0</v>
      </c>
      <c r="AA92" s="797">
        <v>0</v>
      </c>
      <c r="AB92" s="801">
        <v>0</v>
      </c>
      <c r="AC92" s="797"/>
      <c r="AD92" s="797"/>
      <c r="AE92" s="797"/>
      <c r="AF92" s="797"/>
      <c r="AG92" s="797"/>
      <c r="AH92" s="797"/>
      <c r="AI92" s="797"/>
      <c r="AJ92" s="797"/>
      <c r="AK92" s="797"/>
      <c r="AL92" s="797"/>
      <c r="AM92" s="797"/>
      <c r="AN92" s="909">
        <v>0</v>
      </c>
    </row>
    <row r="93" spans="1:41" ht="13.5" hidden="1" thickBot="1">
      <c r="A93" s="883"/>
      <c r="B93" s="800" t="s">
        <v>988</v>
      </c>
      <c r="C93" s="800"/>
      <c r="D93" s="864"/>
      <c r="E93" s="726"/>
      <c r="F93" s="694"/>
      <c r="G93" s="798">
        <v>0</v>
      </c>
      <c r="H93" s="798">
        <v>0</v>
      </c>
      <c r="I93" s="798">
        <v>0</v>
      </c>
      <c r="J93" s="798">
        <v>0</v>
      </c>
      <c r="K93" s="798">
        <v>0</v>
      </c>
      <c r="L93" s="798">
        <v>0</v>
      </c>
      <c r="M93" s="798">
        <v>0</v>
      </c>
      <c r="N93" s="798">
        <v>0</v>
      </c>
      <c r="O93" s="798">
        <v>0</v>
      </c>
      <c r="P93" s="798">
        <v>0</v>
      </c>
      <c r="Q93" s="798">
        <v>0</v>
      </c>
      <c r="R93" s="798">
        <v>0</v>
      </c>
      <c r="S93" s="798">
        <v>0</v>
      </c>
      <c r="T93" s="798">
        <v>0</v>
      </c>
      <c r="U93" s="798">
        <v>0</v>
      </c>
      <c r="V93" s="798">
        <v>0</v>
      </c>
      <c r="W93" s="798">
        <v>0</v>
      </c>
      <c r="X93" s="798">
        <v>0</v>
      </c>
      <c r="Y93" s="798"/>
      <c r="Z93" s="798">
        <v>0</v>
      </c>
      <c r="AA93" s="798">
        <v>0</v>
      </c>
      <c r="AB93" s="799">
        <v>0</v>
      </c>
      <c r="AC93" s="798"/>
      <c r="AD93" s="798"/>
      <c r="AE93" s="798"/>
      <c r="AF93" s="798"/>
      <c r="AG93" s="798"/>
      <c r="AH93" s="798"/>
      <c r="AI93" s="798"/>
      <c r="AJ93" s="798"/>
      <c r="AK93" s="798"/>
      <c r="AL93" s="797"/>
      <c r="AM93" s="797"/>
      <c r="AN93" s="910">
        <v>0</v>
      </c>
    </row>
    <row r="94" spans="1:41" ht="15.75" hidden="1" customHeight="1" collapsed="1" thickBot="1">
      <c r="A94" s="883"/>
      <c r="B94" s="796" t="s">
        <v>1023</v>
      </c>
      <c r="C94" s="796"/>
      <c r="D94" s="850"/>
      <c r="E94" s="795">
        <v>0</v>
      </c>
      <c r="F94" s="794">
        <v>0</v>
      </c>
      <c r="G94" s="794">
        <v>0</v>
      </c>
      <c r="H94" s="794">
        <v>0</v>
      </c>
      <c r="I94" s="794">
        <v>0</v>
      </c>
      <c r="J94" s="794">
        <v>0</v>
      </c>
      <c r="K94" s="794">
        <v>0</v>
      </c>
      <c r="L94" s="794">
        <v>0</v>
      </c>
      <c r="M94" s="794">
        <v>0</v>
      </c>
      <c r="N94" s="794">
        <v>0</v>
      </c>
      <c r="O94" s="794">
        <v>0</v>
      </c>
      <c r="P94" s="794">
        <v>0</v>
      </c>
      <c r="Q94" s="794">
        <v>0</v>
      </c>
      <c r="R94" s="794">
        <v>0</v>
      </c>
      <c r="S94" s="794">
        <v>0</v>
      </c>
      <c r="T94" s="794">
        <v>0</v>
      </c>
      <c r="U94" s="794">
        <v>0</v>
      </c>
      <c r="V94" s="794">
        <v>0</v>
      </c>
      <c r="W94" s="794">
        <v>0</v>
      </c>
      <c r="X94" s="791">
        <v>0</v>
      </c>
      <c r="Y94" s="791">
        <v>0</v>
      </c>
      <c r="Z94" s="791">
        <v>0</v>
      </c>
      <c r="AA94" s="791">
        <v>0</v>
      </c>
      <c r="AB94" s="793">
        <v>0</v>
      </c>
      <c r="AC94" s="791"/>
      <c r="AD94" s="791"/>
      <c r="AE94" s="791"/>
      <c r="AF94" s="791"/>
      <c r="AG94" s="791"/>
      <c r="AH94" s="791"/>
      <c r="AI94" s="791"/>
      <c r="AJ94" s="791"/>
      <c r="AK94" s="792"/>
      <c r="AL94" s="791"/>
      <c r="AM94" s="791"/>
      <c r="AN94" s="911">
        <v>0</v>
      </c>
    </row>
    <row r="95" spans="1:41" s="738" customFormat="1" ht="13.5" hidden="1" thickBot="1">
      <c r="A95" s="912"/>
      <c r="B95" s="740" t="s">
        <v>1022</v>
      </c>
      <c r="C95" s="740"/>
      <c r="D95" s="865"/>
      <c r="E95" s="739">
        <v>29225297</v>
      </c>
      <c r="F95" s="790">
        <v>2343530.75</v>
      </c>
      <c r="G95" s="740">
        <v>784812.86342147435</v>
      </c>
      <c r="H95" s="740">
        <v>1003947.8902202691</v>
      </c>
      <c r="I95" s="740">
        <v>1067953.9743589743</v>
      </c>
      <c r="J95" s="740">
        <v>1334227.7243589743</v>
      </c>
      <c r="K95" s="740">
        <v>1397672.9743589743</v>
      </c>
      <c r="L95" s="740">
        <v>1323401.253525641</v>
      </c>
      <c r="M95" s="740">
        <v>1254506.9886516589</v>
      </c>
      <c r="N95" s="740">
        <v>852528.47610437428</v>
      </c>
      <c r="O95" s="740">
        <v>371060.55308814242</v>
      </c>
      <c r="P95" s="740">
        <v>343715.5137260097</v>
      </c>
      <c r="Q95" s="740">
        <v>345147.6616998681</v>
      </c>
      <c r="R95" s="740">
        <v>448981.77695695084</v>
      </c>
      <c r="S95" s="740">
        <v>1091085.4852902843</v>
      </c>
      <c r="T95" s="740">
        <v>981779.17759797652</v>
      </c>
      <c r="U95" s="740">
        <v>62271.177597976508</v>
      </c>
      <c r="V95" s="740">
        <v>279771.17759797652</v>
      </c>
      <c r="W95" s="740">
        <v>37064.333333333336</v>
      </c>
      <c r="X95" s="740">
        <v>37064.333333333336</v>
      </c>
      <c r="Y95" s="740">
        <v>2939772.9147778079</v>
      </c>
      <c r="Z95" s="740">
        <v>0</v>
      </c>
      <c r="AA95" s="740">
        <v>0</v>
      </c>
      <c r="AB95" s="741">
        <v>0</v>
      </c>
      <c r="AC95" s="740">
        <v>0</v>
      </c>
      <c r="AD95" s="740"/>
      <c r="AE95" s="789"/>
      <c r="AF95" s="788"/>
      <c r="AG95" s="788"/>
      <c r="AH95" s="788"/>
      <c r="AI95" s="788"/>
      <c r="AJ95" s="788"/>
      <c r="AK95" s="788"/>
      <c r="AL95" s="788"/>
      <c r="AM95" s="788"/>
      <c r="AN95" s="913">
        <v>29225297</v>
      </c>
      <c r="AO95" s="738">
        <v>0</v>
      </c>
    </row>
    <row r="96" spans="1:41" hidden="1">
      <c r="A96" s="883"/>
      <c r="B96" s="737"/>
      <c r="C96" s="737"/>
      <c r="D96" s="851"/>
      <c r="E96" s="786"/>
      <c r="F96" s="721"/>
      <c r="G96" s="721"/>
      <c r="H96" s="721"/>
      <c r="I96" s="721"/>
      <c r="J96" s="721"/>
      <c r="K96" s="721"/>
      <c r="L96" s="721"/>
      <c r="M96" s="721"/>
      <c r="N96" s="721"/>
      <c r="O96" s="721"/>
      <c r="P96" s="721"/>
      <c r="Q96" s="721"/>
      <c r="R96" s="721"/>
      <c r="S96" s="721"/>
      <c r="T96" s="721"/>
      <c r="U96" s="721"/>
      <c r="V96" s="721"/>
      <c r="W96" s="721"/>
      <c r="X96" s="721"/>
      <c r="Y96" s="721"/>
      <c r="Z96" s="721"/>
      <c r="AA96" s="721"/>
      <c r="AB96" s="787"/>
      <c r="AC96" s="721"/>
      <c r="AD96" s="721"/>
      <c r="AE96" s="721"/>
      <c r="AF96" s="721"/>
      <c r="AG96" s="721"/>
      <c r="AH96" s="721"/>
      <c r="AI96" s="721"/>
      <c r="AJ96" s="721"/>
      <c r="AK96" s="750"/>
      <c r="AL96" s="721"/>
      <c r="AM96" s="721"/>
      <c r="AN96" s="914"/>
    </row>
    <row r="97" spans="1:53" s="770" customFormat="1" ht="26.25" customHeight="1" collapsed="1">
      <c r="A97" s="894"/>
      <c r="B97" s="1386" t="s">
        <v>1021</v>
      </c>
      <c r="C97" s="1386"/>
      <c r="D97" s="832"/>
      <c r="E97" s="876" t="s">
        <v>1128</v>
      </c>
      <c r="F97" s="782">
        <v>0.23954081408811928</v>
      </c>
      <c r="G97" s="782">
        <v>0</v>
      </c>
      <c r="H97" s="782">
        <v>0</v>
      </c>
      <c r="I97" s="782">
        <v>0</v>
      </c>
      <c r="J97" s="782">
        <v>0</v>
      </c>
      <c r="K97" s="782">
        <v>0</v>
      </c>
      <c r="L97" s="782">
        <v>0</v>
      </c>
      <c r="M97" s="782">
        <v>0</v>
      </c>
      <c r="N97" s="782">
        <v>0</v>
      </c>
      <c r="O97" s="782">
        <v>0</v>
      </c>
      <c r="P97" s="782">
        <v>0</v>
      </c>
      <c r="Q97" s="782">
        <v>0</v>
      </c>
      <c r="R97" s="782">
        <v>0.35931122113217889</v>
      </c>
      <c r="S97" s="782">
        <v>0</v>
      </c>
      <c r="T97" s="782">
        <v>0</v>
      </c>
      <c r="U97" s="782">
        <v>0</v>
      </c>
      <c r="V97" s="782">
        <v>0.4191964246542087</v>
      </c>
      <c r="W97" s="785">
        <v>0</v>
      </c>
      <c r="X97" s="784">
        <v>0</v>
      </c>
      <c r="Y97" s="784">
        <v>0.17965561056608945</v>
      </c>
      <c r="Z97" s="782">
        <v>0</v>
      </c>
      <c r="AA97" s="782">
        <v>0</v>
      </c>
      <c r="AB97" s="783">
        <v>0</v>
      </c>
      <c r="AC97" s="782"/>
      <c r="AD97" s="782"/>
      <c r="AE97" s="782"/>
      <c r="AF97" s="782"/>
      <c r="AG97" s="782"/>
      <c r="AH97" s="782"/>
      <c r="AI97" s="782"/>
      <c r="AJ97" s="782"/>
      <c r="AK97" s="782"/>
      <c r="AL97" s="782"/>
      <c r="AM97" s="782"/>
      <c r="AN97" s="915" t="s">
        <v>1020</v>
      </c>
    </row>
    <row r="98" spans="1:53" s="770" customFormat="1" ht="15" hidden="1" customHeight="1">
      <c r="A98" s="894"/>
      <c r="B98" s="780" t="s">
        <v>1019</v>
      </c>
      <c r="C98" s="780"/>
      <c r="D98" s="849"/>
      <c r="E98" s="778"/>
      <c r="F98" s="774"/>
      <c r="G98" s="771"/>
      <c r="H98" s="771"/>
      <c r="I98" s="771"/>
      <c r="J98" s="771"/>
      <c r="K98" s="771"/>
      <c r="L98" s="771"/>
      <c r="M98" s="777"/>
      <c r="N98" s="774"/>
      <c r="O98" s="775"/>
      <c r="P98" s="775"/>
      <c r="Q98" s="775"/>
      <c r="R98" s="775"/>
      <c r="S98" s="771"/>
      <c r="T98" s="771"/>
      <c r="U98" s="771"/>
      <c r="V98" s="775"/>
      <c r="W98" s="775"/>
      <c r="X98" s="774"/>
      <c r="Y98" s="781"/>
      <c r="Z98" s="771"/>
      <c r="AA98" s="771"/>
      <c r="AB98" s="773"/>
      <c r="AC98" s="775"/>
      <c r="AD98" s="771"/>
      <c r="AE98" s="771"/>
      <c r="AF98" s="771"/>
      <c r="AG98" s="771"/>
      <c r="AH98" s="771"/>
      <c r="AI98" s="771"/>
      <c r="AJ98" s="771"/>
      <c r="AK98" s="771"/>
      <c r="AL98" s="771"/>
      <c r="AM98" s="771"/>
      <c r="AN98" s="916">
        <v>0</v>
      </c>
    </row>
    <row r="99" spans="1:53" s="770" customFormat="1" ht="15" hidden="1" customHeight="1">
      <c r="A99" s="894"/>
      <c r="B99" s="780"/>
      <c r="C99" s="780"/>
      <c r="D99" s="849"/>
      <c r="E99" s="778"/>
      <c r="F99" s="774"/>
      <c r="G99" s="771"/>
      <c r="H99" s="771"/>
      <c r="I99" s="771"/>
      <c r="J99" s="771"/>
      <c r="K99" s="771"/>
      <c r="L99" s="771"/>
      <c r="M99" s="777"/>
      <c r="N99" s="776"/>
      <c r="O99" s="775"/>
      <c r="P99" s="775"/>
      <c r="Q99" s="775"/>
      <c r="R99" s="775"/>
      <c r="S99" s="771"/>
      <c r="T99" s="771"/>
      <c r="U99" s="771"/>
      <c r="V99" s="775"/>
      <c r="W99" s="775"/>
      <c r="X99" s="774"/>
      <c r="Y99" s="774"/>
      <c r="Z99" s="771"/>
      <c r="AA99" s="771"/>
      <c r="AB99" s="773"/>
      <c r="AC99" s="772"/>
      <c r="AD99" s="771"/>
      <c r="AE99" s="771"/>
      <c r="AF99" s="771"/>
      <c r="AG99" s="771"/>
      <c r="AH99" s="771"/>
      <c r="AI99" s="771"/>
      <c r="AJ99" s="771"/>
      <c r="AK99" s="771"/>
      <c r="AL99" s="771"/>
      <c r="AM99" s="771"/>
      <c r="AN99" s="916"/>
    </row>
    <row r="100" spans="1:53" ht="21" hidden="1" customHeight="1" thickBot="1">
      <c r="A100" s="883"/>
      <c r="B100" s="769" t="s">
        <v>1018</v>
      </c>
      <c r="C100" s="769"/>
      <c r="D100" s="866"/>
      <c r="E100" s="768"/>
      <c r="F100" s="767">
        <v>1719864</v>
      </c>
      <c r="G100" s="765">
        <v>0</v>
      </c>
      <c r="H100" s="765">
        <v>0</v>
      </c>
      <c r="I100" s="765">
        <v>0</v>
      </c>
      <c r="J100" s="765">
        <v>0</v>
      </c>
      <c r="K100" s="765">
        <v>0</v>
      </c>
      <c r="L100" s="765">
        <v>0</v>
      </c>
      <c r="M100" s="765">
        <v>0</v>
      </c>
      <c r="N100" s="749">
        <v>0</v>
      </c>
      <c r="O100" s="765">
        <v>0</v>
      </c>
      <c r="P100" s="765"/>
      <c r="Q100" s="765"/>
      <c r="R100" s="767">
        <v>2579796</v>
      </c>
      <c r="S100" s="765"/>
      <c r="T100" s="765"/>
      <c r="U100" s="765"/>
      <c r="V100" s="767">
        <v>3009762</v>
      </c>
      <c r="W100" s="765">
        <v>0</v>
      </c>
      <c r="X100" s="765">
        <v>0</v>
      </c>
      <c r="Y100" s="767">
        <v>1289898</v>
      </c>
      <c r="Z100" s="765">
        <v>0</v>
      </c>
      <c r="AA100" s="765"/>
      <c r="AB100" s="765"/>
      <c r="AC100" s="765">
        <v>0</v>
      </c>
      <c r="AD100" s="765"/>
      <c r="AE100" s="765"/>
      <c r="AF100" s="766"/>
      <c r="AG100" s="765"/>
      <c r="AH100" s="765"/>
      <c r="AI100" s="765"/>
      <c r="AJ100" s="765"/>
      <c r="AK100" s="765"/>
      <c r="AL100" s="765"/>
      <c r="AM100" s="765"/>
      <c r="AN100" s="917">
        <v>8599320</v>
      </c>
      <c r="AP100" s="692"/>
    </row>
    <row r="101" spans="1:53" collapsed="1">
      <c r="A101" s="883"/>
      <c r="B101" s="721" t="s">
        <v>1017</v>
      </c>
      <c r="C101" s="721"/>
      <c r="D101" s="867"/>
      <c r="E101" s="764">
        <v>8599320</v>
      </c>
      <c r="F101" s="691">
        <v>1719864</v>
      </c>
      <c r="G101" s="691">
        <v>0</v>
      </c>
      <c r="H101" s="691">
        <v>0</v>
      </c>
      <c r="I101" s="691">
        <v>0</v>
      </c>
      <c r="J101" s="691">
        <v>0</v>
      </c>
      <c r="K101" s="691">
        <v>0</v>
      </c>
      <c r="L101" s="691">
        <v>0</v>
      </c>
      <c r="M101" s="691">
        <v>0</v>
      </c>
      <c r="N101" s="691">
        <v>0</v>
      </c>
      <c r="O101" s="691">
        <v>0</v>
      </c>
      <c r="P101" s="691">
        <v>0</v>
      </c>
      <c r="Q101" s="691"/>
      <c r="R101" s="691">
        <v>448981.77695695084</v>
      </c>
      <c r="S101" s="691">
        <v>1091085.4852902843</v>
      </c>
      <c r="T101" s="691">
        <v>464779.17759797606</v>
      </c>
      <c r="U101" s="691">
        <v>62271.177597976508</v>
      </c>
      <c r="V101" s="691">
        <v>2404413.3825568124</v>
      </c>
      <c r="W101" s="691">
        <v>37064.333333333336</v>
      </c>
      <c r="X101" s="691">
        <v>37064.333333333336</v>
      </c>
      <c r="Y101" s="691">
        <v>2333796.3333333335</v>
      </c>
      <c r="Z101" s="691">
        <v>0</v>
      </c>
      <c r="AA101" s="691">
        <v>0</v>
      </c>
      <c r="AB101" s="691">
        <v>0</v>
      </c>
      <c r="AC101" s="691">
        <v>0</v>
      </c>
      <c r="AD101" s="691">
        <v>0</v>
      </c>
      <c r="AE101" s="691"/>
      <c r="AF101" s="691"/>
      <c r="AG101" s="691"/>
      <c r="AH101" s="691"/>
      <c r="AI101" s="691"/>
      <c r="AJ101" s="691"/>
      <c r="AK101" s="691"/>
      <c r="AL101" s="691"/>
      <c r="AM101" s="691"/>
      <c r="AN101" s="918">
        <v>8599320</v>
      </c>
    </row>
    <row r="102" spans="1:53">
      <c r="A102" s="883"/>
      <c r="B102" s="706" t="s">
        <v>1016</v>
      </c>
      <c r="C102" s="706"/>
      <c r="D102" s="864"/>
      <c r="E102" s="726">
        <v>0</v>
      </c>
      <c r="F102" s="694">
        <v>0</v>
      </c>
      <c r="G102" s="694">
        <v>0</v>
      </c>
      <c r="H102" s="694">
        <v>0</v>
      </c>
      <c r="I102" s="694">
        <v>0</v>
      </c>
      <c r="J102" s="694">
        <v>0</v>
      </c>
      <c r="K102" s="694">
        <v>0</v>
      </c>
      <c r="L102" s="694">
        <v>0</v>
      </c>
      <c r="M102" s="694">
        <v>0</v>
      </c>
      <c r="N102" s="694"/>
      <c r="O102" s="694">
        <v>0</v>
      </c>
      <c r="P102" s="694">
        <v>0</v>
      </c>
      <c r="Q102" s="694">
        <v>0</v>
      </c>
      <c r="R102" s="694">
        <v>2130814.2230430492</v>
      </c>
      <c r="S102" s="694">
        <v>1039728.737752765</v>
      </c>
      <c r="T102" s="694">
        <v>574949.56015478889</v>
      </c>
      <c r="U102" s="694">
        <v>512678.38255681237</v>
      </c>
      <c r="V102" s="694">
        <v>1118027</v>
      </c>
      <c r="W102" s="694">
        <v>1080962.6666666667</v>
      </c>
      <c r="X102" s="694">
        <v>1043898.3333333334</v>
      </c>
      <c r="Y102" s="694">
        <v>0</v>
      </c>
      <c r="Z102" s="694">
        <v>0</v>
      </c>
      <c r="AA102" s="694">
        <v>0</v>
      </c>
      <c r="AB102" s="763">
        <v>0</v>
      </c>
      <c r="AC102" s="763">
        <v>0</v>
      </c>
      <c r="AD102" s="763">
        <v>0</v>
      </c>
      <c r="AE102" s="694"/>
      <c r="AF102" s="694"/>
      <c r="AG102" s="694"/>
      <c r="AH102" s="694"/>
      <c r="AI102" s="694"/>
      <c r="AJ102" s="694"/>
      <c r="AK102" s="694"/>
      <c r="AL102" s="694"/>
      <c r="AM102" s="694"/>
      <c r="AN102" s="919"/>
    </row>
    <row r="103" spans="1:53" hidden="1">
      <c r="A103" s="883"/>
      <c r="B103" s="721" t="s">
        <v>1015</v>
      </c>
      <c r="C103" s="721"/>
      <c r="D103" s="714">
        <v>1E-10</v>
      </c>
      <c r="E103" s="750"/>
      <c r="F103" s="691">
        <v>0</v>
      </c>
      <c r="G103" s="691">
        <v>0</v>
      </c>
      <c r="H103" s="691">
        <v>0</v>
      </c>
      <c r="I103" s="691">
        <v>0</v>
      </c>
      <c r="J103" s="691">
        <v>0</v>
      </c>
      <c r="K103" s="691">
        <v>0</v>
      </c>
      <c r="L103" s="691">
        <v>0</v>
      </c>
      <c r="M103" s="691">
        <v>0</v>
      </c>
      <c r="N103" s="691">
        <v>0</v>
      </c>
      <c r="O103" s="691">
        <v>0</v>
      </c>
      <c r="P103" s="691">
        <v>0</v>
      </c>
      <c r="Q103" s="691">
        <v>0</v>
      </c>
      <c r="R103" s="691">
        <v>1.775678519202541E-5</v>
      </c>
      <c r="S103" s="691">
        <v>8.6644061479397076E-6</v>
      </c>
      <c r="T103" s="691">
        <v>4.7912463346232406E-6</v>
      </c>
      <c r="U103" s="691">
        <v>4.2723198546401036E-6</v>
      </c>
      <c r="V103" s="691">
        <v>9.3168916666666672E-6</v>
      </c>
      <c r="W103" s="691">
        <v>9.0080222222222237E-6</v>
      </c>
      <c r="X103" s="691">
        <v>8.6991527777777785E-6</v>
      </c>
      <c r="Y103" s="691">
        <v>0</v>
      </c>
      <c r="Z103" s="691">
        <v>0</v>
      </c>
      <c r="AA103" s="691">
        <v>0</v>
      </c>
      <c r="AB103" s="720">
        <v>0</v>
      </c>
      <c r="AC103" s="691">
        <v>0</v>
      </c>
      <c r="AE103" s="691"/>
      <c r="AF103" s="691"/>
      <c r="AG103" s="691"/>
      <c r="AH103" s="691"/>
      <c r="AI103" s="691"/>
      <c r="AJ103" s="691"/>
      <c r="AK103" s="691"/>
      <c r="AL103" s="691"/>
      <c r="AM103" s="691"/>
      <c r="AN103" s="918"/>
      <c r="BA103" s="691"/>
    </row>
    <row r="104" spans="1:53" hidden="1">
      <c r="A104" s="883"/>
      <c r="B104" s="721" t="s">
        <v>1014</v>
      </c>
      <c r="C104" s="721"/>
      <c r="D104" s="867"/>
      <c r="E104" s="722"/>
      <c r="F104" s="691">
        <v>623666.75</v>
      </c>
      <c r="G104" s="691">
        <v>784812.86342147435</v>
      </c>
      <c r="H104" s="691">
        <v>1003947.8902202691</v>
      </c>
      <c r="I104" s="691">
        <v>1067953.9743589743</v>
      </c>
      <c r="J104" s="691">
        <v>1334227.7243589743</v>
      </c>
      <c r="K104" s="691">
        <v>1397672.9743589743</v>
      </c>
      <c r="L104" s="691">
        <v>1323401.253525641</v>
      </c>
      <c r="M104" s="691">
        <v>1254506.9886516589</v>
      </c>
      <c r="N104" s="691">
        <v>852528.47610437428</v>
      </c>
      <c r="O104" s="691">
        <v>371060.55308814242</v>
      </c>
      <c r="P104" s="691">
        <v>343715.5137260097</v>
      </c>
      <c r="Q104" s="691">
        <v>345147.6616998681</v>
      </c>
      <c r="R104" s="691">
        <v>0</v>
      </c>
      <c r="S104" s="691">
        <v>0</v>
      </c>
      <c r="T104" s="691">
        <v>516999.99999520922</v>
      </c>
      <c r="U104" s="691">
        <v>0</v>
      </c>
      <c r="V104" s="691">
        <v>8800357.7950318474</v>
      </c>
      <c r="W104" s="691">
        <v>0</v>
      </c>
      <c r="X104" s="691">
        <v>0</v>
      </c>
      <c r="Y104" s="691">
        <v>605976.5814444744</v>
      </c>
      <c r="Z104" s="691">
        <v>0</v>
      </c>
      <c r="AA104" s="691">
        <v>0</v>
      </c>
      <c r="AB104" s="691">
        <v>0</v>
      </c>
      <c r="AC104" s="691">
        <v>0</v>
      </c>
      <c r="AD104" s="691">
        <v>0</v>
      </c>
      <c r="AE104" s="691">
        <v>0</v>
      </c>
      <c r="AF104" s="691"/>
      <c r="AG104" s="691"/>
      <c r="AH104" s="691"/>
      <c r="AI104" s="691"/>
      <c r="AJ104" s="691"/>
      <c r="AK104" s="691"/>
      <c r="AL104" s="691"/>
      <c r="AM104" s="691"/>
      <c r="AN104" s="918"/>
    </row>
    <row r="105" spans="1:53" hidden="1">
      <c r="A105" s="883"/>
      <c r="B105" s="721" t="s">
        <v>1013</v>
      </c>
      <c r="C105" s="721"/>
      <c r="D105" s="867"/>
      <c r="E105" s="722">
        <v>10925000</v>
      </c>
      <c r="F105" s="691">
        <v>10925000</v>
      </c>
      <c r="G105" s="691">
        <v>10613166.625</v>
      </c>
      <c r="H105" s="691">
        <v>10220760.193289263</v>
      </c>
      <c r="I105" s="691">
        <v>9925000</v>
      </c>
      <c r="J105" s="691">
        <v>9925000</v>
      </c>
      <c r="K105" s="691">
        <v>9925000</v>
      </c>
      <c r="L105" s="691">
        <v>9287733</v>
      </c>
      <c r="M105" s="691">
        <v>8042316.569755693</v>
      </c>
      <c r="N105" s="691">
        <v>6787809.5811040346</v>
      </c>
      <c r="O105" s="691">
        <v>5935281.1049996605</v>
      </c>
      <c r="P105" s="691">
        <v>5564220.551911518</v>
      </c>
      <c r="Q105" s="691">
        <v>5220505.038185508</v>
      </c>
      <c r="R105" s="691">
        <v>4875357.3764856402</v>
      </c>
      <c r="S105" s="691">
        <v>4875357.3764856402</v>
      </c>
      <c r="T105" s="691">
        <v>4875357.3764856402</v>
      </c>
      <c r="U105" s="691">
        <v>4875357.3764856402</v>
      </c>
      <c r="V105" s="691">
        <v>4875357.3764856402</v>
      </c>
      <c r="W105" s="691">
        <v>0</v>
      </c>
      <c r="X105" s="691">
        <v>0</v>
      </c>
      <c r="Y105" s="691">
        <v>0</v>
      </c>
      <c r="Z105" s="691">
        <v>0</v>
      </c>
      <c r="AA105" s="691">
        <v>0</v>
      </c>
      <c r="AB105" s="691">
        <v>0</v>
      </c>
      <c r="AC105" s="691"/>
      <c r="AE105" s="691"/>
      <c r="AF105" s="691"/>
      <c r="AG105" s="691"/>
      <c r="AH105" s="691"/>
      <c r="AI105" s="691"/>
      <c r="AJ105" s="691"/>
      <c r="AK105" s="691"/>
      <c r="AL105" s="691"/>
      <c r="AM105" s="691"/>
      <c r="AN105" s="918"/>
    </row>
    <row r="106" spans="1:53" collapsed="1">
      <c r="A106" s="883"/>
      <c r="B106" s="721" t="s">
        <v>1012</v>
      </c>
      <c r="C106" s="721"/>
      <c r="D106" s="920">
        <v>0.5</v>
      </c>
      <c r="E106" s="722">
        <v>10925000</v>
      </c>
      <c r="F106" s="691">
        <v>311833.375</v>
      </c>
      <c r="G106" s="691">
        <v>392406.43171073718</v>
      </c>
      <c r="H106" s="691">
        <v>295760.19328926282</v>
      </c>
      <c r="I106" s="691">
        <v>0</v>
      </c>
      <c r="J106" s="691">
        <v>0</v>
      </c>
      <c r="K106" s="691">
        <v>637267</v>
      </c>
      <c r="L106" s="691">
        <v>1245416.4302443073</v>
      </c>
      <c r="M106" s="691">
        <v>1254506.9886516589</v>
      </c>
      <c r="N106" s="691">
        <v>852528.47610437428</v>
      </c>
      <c r="O106" s="691">
        <v>371060.55308814242</v>
      </c>
      <c r="P106" s="691">
        <v>343715.5137260097</v>
      </c>
      <c r="Q106" s="691">
        <v>345147.6616998681</v>
      </c>
      <c r="R106" s="691">
        <v>0</v>
      </c>
      <c r="S106" s="691">
        <v>0</v>
      </c>
      <c r="T106" s="691">
        <v>0</v>
      </c>
      <c r="U106" s="691">
        <v>0</v>
      </c>
      <c r="V106" s="691">
        <v>4875357.3764856402</v>
      </c>
      <c r="W106" s="691">
        <v>0</v>
      </c>
      <c r="X106" s="691">
        <v>0</v>
      </c>
      <c r="Y106" s="691">
        <v>0</v>
      </c>
      <c r="Z106" s="691">
        <v>0</v>
      </c>
      <c r="AA106" s="691">
        <v>0</v>
      </c>
      <c r="AB106" s="691">
        <v>0</v>
      </c>
      <c r="AC106" s="691">
        <v>0</v>
      </c>
      <c r="AE106" s="691"/>
      <c r="AF106" s="691"/>
      <c r="AG106" s="691"/>
      <c r="AH106" s="691"/>
      <c r="AI106" s="691"/>
      <c r="AJ106" s="691"/>
      <c r="AK106" s="691"/>
      <c r="AL106" s="691"/>
      <c r="AM106" s="691"/>
      <c r="AN106" s="918">
        <v>10925000</v>
      </c>
    </row>
    <row r="107" spans="1:53" hidden="1">
      <c r="A107" s="883"/>
      <c r="B107" s="721" t="s">
        <v>1011</v>
      </c>
      <c r="C107" s="721"/>
      <c r="D107" s="867"/>
      <c r="E107" s="722">
        <v>5170000</v>
      </c>
      <c r="F107" s="691">
        <v>5170000</v>
      </c>
      <c r="G107" s="691">
        <v>4858166.625</v>
      </c>
      <c r="H107" s="691">
        <v>4465760.1932892632</v>
      </c>
      <c r="I107" s="691">
        <v>3757572.4963582568</v>
      </c>
      <c r="J107" s="691">
        <v>2689618.5219992828</v>
      </c>
      <c r="K107" s="691">
        <v>1355390.7976403085</v>
      </c>
      <c r="L107" s="691">
        <v>594984.82328133425</v>
      </c>
      <c r="M107" s="691">
        <v>517000</v>
      </c>
      <c r="N107" s="691">
        <v>517000</v>
      </c>
      <c r="O107" s="691">
        <v>517000</v>
      </c>
      <c r="P107" s="691">
        <v>517000</v>
      </c>
      <c r="Q107" s="691">
        <v>517000</v>
      </c>
      <c r="R107" s="691">
        <v>517000</v>
      </c>
      <c r="S107" s="691">
        <v>517000</v>
      </c>
      <c r="T107" s="691">
        <v>517000</v>
      </c>
      <c r="U107" s="691">
        <v>0</v>
      </c>
      <c r="V107" s="691">
        <v>0</v>
      </c>
      <c r="W107" s="691">
        <v>0</v>
      </c>
      <c r="X107" s="691">
        <v>0</v>
      </c>
      <c r="Y107" s="691">
        <v>0</v>
      </c>
      <c r="Z107" s="691">
        <v>0</v>
      </c>
      <c r="AA107" s="691">
        <v>0</v>
      </c>
      <c r="AB107" s="720">
        <v>0</v>
      </c>
      <c r="AC107" s="691">
        <v>0</v>
      </c>
      <c r="AD107" s="691">
        <v>0</v>
      </c>
      <c r="AE107" s="720">
        <v>0</v>
      </c>
      <c r="AF107" s="691">
        <v>0</v>
      </c>
      <c r="AG107" s="691">
        <v>0</v>
      </c>
      <c r="AH107" s="691">
        <v>0</v>
      </c>
      <c r="AI107" s="691">
        <v>0</v>
      </c>
      <c r="AJ107" s="691">
        <v>0</v>
      </c>
      <c r="AK107" s="691">
        <v>0</v>
      </c>
      <c r="AL107" s="691">
        <v>0</v>
      </c>
      <c r="AM107" s="691">
        <v>0</v>
      </c>
      <c r="AN107" s="918"/>
    </row>
    <row r="108" spans="1:53" collapsed="1">
      <c r="A108" s="883"/>
      <c r="B108" s="721" t="s">
        <v>1010</v>
      </c>
      <c r="C108" s="721"/>
      <c r="D108" s="920">
        <v>0.5</v>
      </c>
      <c r="E108" s="722">
        <v>5170000</v>
      </c>
      <c r="F108" s="691">
        <v>311833.375</v>
      </c>
      <c r="G108" s="691">
        <v>392406.43171073718</v>
      </c>
      <c r="H108" s="691">
        <v>708187.69693100627</v>
      </c>
      <c r="I108" s="691">
        <v>1067953.9743589743</v>
      </c>
      <c r="J108" s="691">
        <v>1334227.7243589743</v>
      </c>
      <c r="K108" s="691">
        <v>760405.97435897426</v>
      </c>
      <c r="L108" s="691">
        <v>77984.823281333782</v>
      </c>
      <c r="M108" s="691"/>
      <c r="N108" s="691"/>
      <c r="O108" s="691"/>
      <c r="P108" s="691"/>
      <c r="Q108" s="691"/>
      <c r="R108" s="691"/>
      <c r="S108" s="691"/>
      <c r="T108" s="691">
        <v>517000</v>
      </c>
      <c r="U108" s="691">
        <v>0</v>
      </c>
      <c r="V108" s="691"/>
      <c r="W108" s="691"/>
      <c r="X108" s="691"/>
      <c r="Y108" s="691">
        <v>0</v>
      </c>
      <c r="Z108" s="691"/>
      <c r="AA108" s="691"/>
      <c r="AB108" s="691"/>
      <c r="AC108" s="691"/>
      <c r="AE108" s="691"/>
      <c r="AF108" s="691"/>
      <c r="AG108" s="691"/>
      <c r="AH108" s="691"/>
      <c r="AI108" s="691"/>
      <c r="AJ108" s="691"/>
      <c r="AK108" s="691"/>
      <c r="AL108" s="691"/>
      <c r="AM108" s="691"/>
      <c r="AN108" s="918">
        <v>5170000</v>
      </c>
    </row>
    <row r="109" spans="1:53" hidden="1">
      <c r="A109" s="883"/>
      <c r="B109" s="721" t="s">
        <v>1009</v>
      </c>
      <c r="C109" s="721"/>
      <c r="D109" s="867"/>
      <c r="E109" s="722"/>
      <c r="F109" s="691">
        <v>0</v>
      </c>
      <c r="G109" s="691">
        <v>0</v>
      </c>
      <c r="H109" s="691">
        <v>0</v>
      </c>
      <c r="I109" s="691">
        <v>0</v>
      </c>
      <c r="J109" s="691">
        <v>0</v>
      </c>
      <c r="K109" s="691">
        <v>0</v>
      </c>
      <c r="L109" s="691">
        <v>0</v>
      </c>
      <c r="M109" s="691">
        <v>0</v>
      </c>
      <c r="N109" s="691">
        <v>0</v>
      </c>
      <c r="O109" s="691">
        <v>0</v>
      </c>
      <c r="P109" s="691">
        <v>0</v>
      </c>
      <c r="Q109" s="691">
        <v>0</v>
      </c>
      <c r="R109" s="691">
        <v>0</v>
      </c>
      <c r="S109" s="691">
        <v>0</v>
      </c>
      <c r="T109" s="691">
        <v>-4.7912471927702427E-6</v>
      </c>
      <c r="U109" s="691">
        <v>0</v>
      </c>
      <c r="V109" s="691">
        <v>3925000.4185462072</v>
      </c>
      <c r="W109" s="691">
        <v>0</v>
      </c>
      <c r="X109" s="691">
        <v>0</v>
      </c>
      <c r="Y109" s="691">
        <v>605976.5814444744</v>
      </c>
      <c r="Z109" s="691">
        <v>0</v>
      </c>
      <c r="AA109" s="691">
        <v>0</v>
      </c>
      <c r="AB109" s="691">
        <v>0</v>
      </c>
      <c r="AC109" s="691">
        <v>0</v>
      </c>
      <c r="AD109" s="691">
        <v>0</v>
      </c>
      <c r="AE109" s="691">
        <v>0</v>
      </c>
      <c r="AF109" s="691">
        <v>0</v>
      </c>
      <c r="AG109" s="691">
        <v>0</v>
      </c>
      <c r="AH109" s="691">
        <v>0</v>
      </c>
      <c r="AI109" s="691">
        <v>0</v>
      </c>
      <c r="AJ109" s="691">
        <v>0</v>
      </c>
      <c r="AK109" s="691">
        <v>0</v>
      </c>
      <c r="AL109" s="691">
        <v>0</v>
      </c>
      <c r="AM109" s="691">
        <v>0</v>
      </c>
      <c r="AN109" s="918"/>
    </row>
    <row r="110" spans="1:53" collapsed="1">
      <c r="A110" s="883"/>
      <c r="B110" s="721" t="s">
        <v>996</v>
      </c>
      <c r="C110" s="721"/>
      <c r="D110" s="921"/>
      <c r="E110" s="722">
        <v>605976.79793222575</v>
      </c>
      <c r="F110" s="691"/>
      <c r="G110" s="691"/>
      <c r="H110" s="691"/>
      <c r="I110" s="691"/>
      <c r="J110" s="691"/>
      <c r="K110" s="691"/>
      <c r="L110" s="691"/>
      <c r="M110" s="691"/>
      <c r="N110" s="691"/>
      <c r="O110" s="691"/>
      <c r="P110" s="691"/>
      <c r="Q110" s="691"/>
      <c r="R110" s="691">
        <v>0</v>
      </c>
      <c r="S110" s="691"/>
      <c r="T110" s="691">
        <v>-4.7912471927702427E-6</v>
      </c>
      <c r="U110" s="691"/>
      <c r="V110" s="691"/>
      <c r="W110" s="691"/>
      <c r="X110" s="691">
        <v>-0.20206298306584358</v>
      </c>
      <c r="Y110" s="691">
        <v>605977</v>
      </c>
      <c r="Z110" s="691">
        <v>0</v>
      </c>
      <c r="AA110" s="691"/>
      <c r="AB110" s="720"/>
      <c r="AC110" s="691"/>
      <c r="AE110" s="691"/>
      <c r="AF110" s="691"/>
      <c r="AG110" s="691"/>
      <c r="AH110" s="691"/>
      <c r="AI110" s="691"/>
      <c r="AJ110" s="691"/>
      <c r="AK110" s="691"/>
      <c r="AL110" s="691"/>
      <c r="AM110" s="691"/>
      <c r="AN110" s="918">
        <v>605976.79793222575</v>
      </c>
    </row>
    <row r="111" spans="1:53" hidden="1">
      <c r="A111" s="883"/>
      <c r="B111" s="721"/>
      <c r="C111" s="721"/>
      <c r="D111" s="867"/>
      <c r="E111" s="722"/>
      <c r="F111" s="691"/>
      <c r="G111" s="691"/>
      <c r="H111" s="691"/>
      <c r="I111" s="691"/>
      <c r="J111" s="691"/>
      <c r="K111" s="691"/>
      <c r="L111" s="691"/>
      <c r="M111" s="691"/>
      <c r="N111" s="691"/>
      <c r="O111" s="691"/>
      <c r="P111" s="691"/>
      <c r="Q111" s="691"/>
      <c r="R111" s="691"/>
      <c r="S111" s="691"/>
      <c r="T111" s="691"/>
      <c r="U111" s="691"/>
      <c r="V111" s="691"/>
      <c r="W111" s="691"/>
      <c r="X111" s="691"/>
      <c r="Y111" s="691"/>
      <c r="Z111" s="691"/>
      <c r="AA111" s="691"/>
      <c r="AB111" s="720"/>
      <c r="AC111" s="691"/>
      <c r="AE111" s="691"/>
      <c r="AF111" s="691"/>
      <c r="AG111" s="691"/>
      <c r="AH111" s="691"/>
      <c r="AI111" s="691"/>
      <c r="AJ111" s="691"/>
      <c r="AK111" s="691"/>
      <c r="AL111" s="691"/>
      <c r="AM111" s="691"/>
      <c r="AN111" s="918"/>
    </row>
    <row r="112" spans="1:53" collapsed="1">
      <c r="A112" s="883"/>
      <c r="B112" s="721"/>
      <c r="C112" s="721"/>
      <c r="D112" s="867"/>
      <c r="E112" s="722"/>
      <c r="F112" s="691"/>
      <c r="G112" s="691"/>
      <c r="H112" s="691"/>
      <c r="I112" s="691"/>
      <c r="J112" s="691"/>
      <c r="K112" s="691"/>
      <c r="L112" s="691"/>
      <c r="M112" s="691"/>
      <c r="N112" s="691"/>
      <c r="O112" s="691"/>
      <c r="P112" s="691"/>
      <c r="Q112" s="691"/>
      <c r="R112" s="691"/>
      <c r="S112" s="691"/>
      <c r="T112" s="691"/>
      <c r="U112" s="691"/>
      <c r="V112" s="691"/>
      <c r="W112" s="691"/>
      <c r="X112" s="691"/>
      <c r="Y112" s="691"/>
      <c r="Z112" s="691"/>
      <c r="AA112" s="691"/>
      <c r="AB112" s="720"/>
      <c r="AC112" s="691"/>
      <c r="AE112" s="691"/>
      <c r="AF112" s="691"/>
      <c r="AG112" s="691"/>
      <c r="AH112" s="691"/>
      <c r="AI112" s="691"/>
      <c r="AJ112" s="691"/>
      <c r="AK112" s="691"/>
      <c r="AL112" s="691"/>
      <c r="AM112" s="691"/>
      <c r="AN112" s="918"/>
    </row>
    <row r="113" spans="1:42" hidden="1">
      <c r="A113" s="883"/>
      <c r="B113" s="721"/>
      <c r="C113" s="721"/>
      <c r="D113" s="867"/>
      <c r="E113" s="722"/>
      <c r="F113" s="691"/>
      <c r="G113" s="691"/>
      <c r="H113" s="691"/>
      <c r="I113" s="691"/>
      <c r="J113" s="691"/>
      <c r="K113" s="691"/>
      <c r="L113" s="691"/>
      <c r="M113" s="691"/>
      <c r="N113" s="691"/>
      <c r="O113" s="691"/>
      <c r="P113" s="691"/>
      <c r="Q113" s="691"/>
      <c r="R113" s="691"/>
      <c r="S113" s="691"/>
      <c r="T113" s="691"/>
      <c r="U113" s="691"/>
      <c r="V113" s="691"/>
      <c r="W113" s="691"/>
      <c r="X113" s="691"/>
      <c r="Y113" s="691"/>
      <c r="Z113" s="691"/>
      <c r="AA113" s="691"/>
      <c r="AB113" s="720"/>
      <c r="AC113" s="691"/>
      <c r="AE113" s="691"/>
      <c r="AF113" s="691"/>
      <c r="AG113" s="691"/>
      <c r="AH113" s="691"/>
      <c r="AI113" s="691"/>
      <c r="AJ113" s="691"/>
      <c r="AK113" s="691"/>
      <c r="AL113" s="691"/>
      <c r="AM113" s="691"/>
      <c r="AN113" s="918"/>
    </row>
    <row r="114" spans="1:42" hidden="1">
      <c r="A114" s="883"/>
      <c r="B114" s="721"/>
      <c r="C114" s="721"/>
      <c r="D114" s="867"/>
      <c r="E114" s="722"/>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720"/>
      <c r="AC114" s="691"/>
      <c r="AE114" s="691"/>
      <c r="AF114" s="691"/>
      <c r="AG114" s="691"/>
      <c r="AH114" s="691"/>
      <c r="AI114" s="691"/>
      <c r="AJ114" s="691"/>
      <c r="AK114" s="691"/>
      <c r="AL114" s="691"/>
      <c r="AM114" s="691"/>
      <c r="AN114" s="918"/>
    </row>
    <row r="115" spans="1:42" ht="13.5" customHeight="1" collapsed="1">
      <c r="A115" s="883"/>
      <c r="B115" s="721"/>
      <c r="C115" s="721"/>
      <c r="D115" s="867"/>
      <c r="E115" s="722"/>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720"/>
      <c r="AC115" s="691"/>
      <c r="AE115" s="691"/>
      <c r="AF115" s="691"/>
      <c r="AG115" s="691"/>
      <c r="AH115" s="691"/>
      <c r="AI115" s="691"/>
      <c r="AJ115" s="691"/>
      <c r="AK115" s="691"/>
      <c r="AL115" s="691"/>
      <c r="AM115" s="691"/>
      <c r="AN115" s="918"/>
    </row>
    <row r="116" spans="1:42" s="692" customFormat="1" ht="13.9" hidden="1" customHeight="1">
      <c r="A116" s="907"/>
      <c r="B116" s="736" t="s">
        <v>1008</v>
      </c>
      <c r="C116" s="736"/>
      <c r="D116" s="868"/>
      <c r="E116" s="762"/>
      <c r="F116" s="720">
        <v>0</v>
      </c>
      <c r="G116" s="720">
        <v>0</v>
      </c>
      <c r="H116" s="720">
        <v>0</v>
      </c>
      <c r="I116" s="720">
        <v>0</v>
      </c>
      <c r="J116" s="720">
        <v>0</v>
      </c>
      <c r="K116" s="720">
        <v>0</v>
      </c>
      <c r="L116" s="720">
        <v>0</v>
      </c>
      <c r="M116" s="720">
        <v>0</v>
      </c>
      <c r="N116" s="720">
        <v>0</v>
      </c>
      <c r="O116" s="720">
        <v>0</v>
      </c>
      <c r="P116" s="720">
        <v>0</v>
      </c>
      <c r="Q116" s="720">
        <v>0</v>
      </c>
      <c r="R116" s="720">
        <v>0</v>
      </c>
      <c r="S116" s="720">
        <v>0</v>
      </c>
      <c r="T116" s="720">
        <v>0</v>
      </c>
      <c r="U116" s="720">
        <v>0</v>
      </c>
      <c r="V116" s="720">
        <v>0</v>
      </c>
      <c r="W116" s="720">
        <v>0</v>
      </c>
      <c r="X116" s="720">
        <v>0</v>
      </c>
      <c r="Y116" s="720">
        <v>0</v>
      </c>
      <c r="Z116" s="720">
        <v>0</v>
      </c>
      <c r="AA116" s="720">
        <v>0</v>
      </c>
      <c r="AB116" s="720">
        <v>0</v>
      </c>
      <c r="AC116" s="720">
        <v>0</v>
      </c>
      <c r="AD116" s="720"/>
      <c r="AE116" s="720"/>
      <c r="AF116" s="720"/>
      <c r="AG116" s="720"/>
      <c r="AH116" s="720"/>
      <c r="AI116" s="720"/>
      <c r="AJ116" s="720"/>
      <c r="AK116" s="720"/>
      <c r="AL116" s="720"/>
      <c r="AM116" s="720"/>
      <c r="AN116" s="918"/>
    </row>
    <row r="117" spans="1:42" ht="13.9" hidden="1" customHeight="1">
      <c r="A117" s="883"/>
      <c r="B117" s="721"/>
      <c r="C117" s="721"/>
      <c r="D117" s="867"/>
      <c r="E117" s="722"/>
      <c r="F117" s="691"/>
      <c r="G117" s="691"/>
      <c r="H117" s="691"/>
      <c r="I117" s="691"/>
      <c r="J117" s="691"/>
      <c r="K117" s="691"/>
      <c r="L117" s="691"/>
      <c r="M117" s="691"/>
      <c r="N117" s="691"/>
      <c r="O117" s="691"/>
      <c r="P117" s="691"/>
      <c r="Q117" s="691"/>
      <c r="R117" s="691"/>
      <c r="S117" s="691"/>
      <c r="T117" s="691"/>
      <c r="U117" s="691"/>
      <c r="V117" s="691"/>
      <c r="W117" s="691"/>
      <c r="X117" s="691"/>
      <c r="Y117" s="691"/>
      <c r="Z117" s="691"/>
      <c r="AA117" s="691"/>
      <c r="AB117" s="720"/>
      <c r="AC117" s="691"/>
      <c r="AE117" s="691"/>
      <c r="AF117" s="691"/>
      <c r="AG117" s="691"/>
      <c r="AH117" s="691"/>
      <c r="AI117" s="691"/>
      <c r="AJ117" s="691"/>
      <c r="AK117" s="691"/>
      <c r="AL117" s="691"/>
      <c r="AM117" s="691"/>
      <c r="AN117" s="918"/>
    </row>
    <row r="118" spans="1:42" ht="13.5" hidden="1" customHeight="1">
      <c r="A118" s="883"/>
      <c r="B118" s="721"/>
      <c r="C118" s="721"/>
      <c r="D118" s="867"/>
      <c r="E118" s="722"/>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720"/>
      <c r="AC118" s="691"/>
      <c r="AE118" s="691"/>
      <c r="AF118" s="691"/>
      <c r="AG118" s="691"/>
      <c r="AH118" s="691"/>
      <c r="AI118" s="691"/>
      <c r="AJ118" s="691"/>
      <c r="AK118" s="691"/>
      <c r="AL118" s="691"/>
      <c r="AM118" s="691"/>
      <c r="AN118" s="918"/>
    </row>
    <row r="119" spans="1:42" hidden="1">
      <c r="A119" s="883"/>
      <c r="B119" s="721" t="s">
        <v>1007</v>
      </c>
      <c r="C119" s="721"/>
      <c r="D119" s="867"/>
      <c r="E119" s="722"/>
      <c r="F119" s="691"/>
      <c r="G119" s="691">
        <v>0</v>
      </c>
      <c r="H119" s="691">
        <v>0</v>
      </c>
      <c r="I119" s="691">
        <v>0</v>
      </c>
      <c r="J119" s="691">
        <v>0</v>
      </c>
      <c r="K119" s="691">
        <v>0</v>
      </c>
      <c r="L119" s="691">
        <v>0</v>
      </c>
      <c r="M119" s="691">
        <v>0</v>
      </c>
      <c r="N119" s="691">
        <v>0</v>
      </c>
      <c r="O119" s="691">
        <v>0</v>
      </c>
      <c r="P119" s="691">
        <v>0</v>
      </c>
      <c r="Q119" s="691">
        <v>0</v>
      </c>
      <c r="R119" s="691"/>
      <c r="S119" s="691">
        <v>0</v>
      </c>
      <c r="T119" s="691">
        <v>0</v>
      </c>
      <c r="U119" s="691">
        <v>0</v>
      </c>
      <c r="V119" s="691">
        <v>0</v>
      </c>
      <c r="W119" s="691"/>
      <c r="X119" s="691">
        <v>0</v>
      </c>
      <c r="Y119" s="691">
        <v>0</v>
      </c>
      <c r="Z119" s="691">
        <v>0</v>
      </c>
      <c r="AA119" s="691">
        <v>0</v>
      </c>
      <c r="AB119" s="720">
        <v>0</v>
      </c>
      <c r="AC119" s="691">
        <v>0</v>
      </c>
      <c r="AE119" s="691"/>
      <c r="AF119" s="691"/>
      <c r="AG119" s="691"/>
      <c r="AH119" s="691"/>
      <c r="AI119" s="691"/>
      <c r="AJ119" s="691"/>
      <c r="AK119" s="691"/>
      <c r="AL119" s="691"/>
      <c r="AM119" s="691"/>
      <c r="AN119" s="918">
        <v>0</v>
      </c>
    </row>
    <row r="120" spans="1:42" hidden="1">
      <c r="A120" s="883"/>
      <c r="B120" s="721" t="s">
        <v>1006</v>
      </c>
      <c r="C120" s="721"/>
      <c r="D120" s="867"/>
      <c r="E120" s="722">
        <v>0</v>
      </c>
      <c r="F120" s="691"/>
      <c r="G120" s="691">
        <v>0</v>
      </c>
      <c r="H120" s="691">
        <v>0</v>
      </c>
      <c r="I120" s="691">
        <v>0</v>
      </c>
      <c r="J120" s="691">
        <v>0</v>
      </c>
      <c r="K120" s="691">
        <v>0</v>
      </c>
      <c r="L120" s="691">
        <v>0</v>
      </c>
      <c r="M120" s="691">
        <v>0</v>
      </c>
      <c r="N120" s="691">
        <v>0</v>
      </c>
      <c r="O120" s="691">
        <v>0</v>
      </c>
      <c r="P120" s="691">
        <v>0</v>
      </c>
      <c r="Q120" s="691">
        <v>0</v>
      </c>
      <c r="R120" s="691">
        <v>0</v>
      </c>
      <c r="S120" s="691">
        <v>0</v>
      </c>
      <c r="T120" s="691">
        <v>0</v>
      </c>
      <c r="U120" s="691">
        <v>0</v>
      </c>
      <c r="V120" s="691">
        <v>0</v>
      </c>
      <c r="W120" s="691">
        <v>0</v>
      </c>
      <c r="X120" s="691">
        <v>0</v>
      </c>
      <c r="Y120" s="691">
        <v>0</v>
      </c>
      <c r="Z120" s="691">
        <v>0</v>
      </c>
      <c r="AA120" s="691">
        <v>0</v>
      </c>
      <c r="AB120" s="720">
        <v>0</v>
      </c>
      <c r="AC120" s="691">
        <v>0</v>
      </c>
      <c r="AE120" s="691"/>
      <c r="AF120" s="691"/>
      <c r="AG120" s="691"/>
      <c r="AH120" s="691"/>
      <c r="AI120" s="691"/>
      <c r="AJ120" s="691"/>
      <c r="AK120" s="691"/>
      <c r="AL120" s="691"/>
      <c r="AM120" s="691"/>
      <c r="AN120" s="922">
        <v>0</v>
      </c>
    </row>
    <row r="121" spans="1:42" ht="13.5" hidden="1" customHeight="1">
      <c r="A121" s="883"/>
      <c r="B121" s="721" t="s">
        <v>1005</v>
      </c>
      <c r="C121" s="721"/>
      <c r="D121" s="867"/>
      <c r="E121" s="722"/>
      <c r="F121" s="691"/>
      <c r="G121" s="691">
        <v>0</v>
      </c>
      <c r="H121" s="691">
        <v>0</v>
      </c>
      <c r="I121" s="691">
        <v>0</v>
      </c>
      <c r="J121" s="691">
        <v>0</v>
      </c>
      <c r="K121" s="691">
        <v>0</v>
      </c>
      <c r="L121" s="691">
        <v>0</v>
      </c>
      <c r="M121" s="691">
        <v>0</v>
      </c>
      <c r="N121" s="691">
        <v>0</v>
      </c>
      <c r="O121" s="691">
        <v>0</v>
      </c>
      <c r="P121" s="691">
        <v>0</v>
      </c>
      <c r="Q121" s="691">
        <v>0</v>
      </c>
      <c r="R121" s="691">
        <v>0</v>
      </c>
      <c r="S121" s="691">
        <v>0</v>
      </c>
      <c r="T121" s="691">
        <v>0</v>
      </c>
      <c r="U121" s="691">
        <v>0</v>
      </c>
      <c r="V121" s="691">
        <v>0</v>
      </c>
      <c r="W121" s="691">
        <v>0</v>
      </c>
      <c r="X121" s="691">
        <v>0</v>
      </c>
      <c r="Y121" s="691">
        <v>0</v>
      </c>
      <c r="Z121" s="691">
        <v>0</v>
      </c>
      <c r="AA121" s="691">
        <v>0</v>
      </c>
      <c r="AB121" s="720">
        <v>0</v>
      </c>
      <c r="AC121" s="691">
        <v>0</v>
      </c>
      <c r="AE121" s="691"/>
      <c r="AF121" s="691"/>
      <c r="AG121" s="691"/>
      <c r="AH121" s="691"/>
      <c r="AI121" s="691"/>
      <c r="AJ121" s="691"/>
      <c r="AK121" s="691"/>
      <c r="AL121" s="691"/>
      <c r="AM121" s="691"/>
      <c r="AN121" s="922"/>
    </row>
    <row r="122" spans="1:42" s="738" customFormat="1" collapsed="1">
      <c r="A122" s="912"/>
      <c r="B122" s="923" t="s">
        <v>1004</v>
      </c>
      <c r="C122" s="923"/>
      <c r="D122" s="873"/>
      <c r="E122" s="761"/>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60"/>
      <c r="AC122" s="759"/>
      <c r="AD122" s="759"/>
      <c r="AE122" s="759"/>
      <c r="AF122" s="759"/>
      <c r="AG122" s="759"/>
      <c r="AH122" s="759"/>
      <c r="AI122" s="759"/>
      <c r="AJ122" s="759"/>
      <c r="AK122" s="759"/>
      <c r="AL122" s="759"/>
      <c r="AM122" s="759"/>
      <c r="AN122" s="918"/>
      <c r="AP122" s="690"/>
    </row>
    <row r="123" spans="1:42" ht="12.75" hidden="1" customHeight="1">
      <c r="A123" s="883"/>
      <c r="B123" s="721" t="s">
        <v>1003</v>
      </c>
      <c r="C123" s="721"/>
      <c r="D123" s="867"/>
      <c r="E123" s="722"/>
      <c r="F123" s="691"/>
      <c r="G123" s="691"/>
      <c r="H123" s="691"/>
      <c r="I123" s="691"/>
      <c r="J123" s="691"/>
      <c r="K123" s="691"/>
      <c r="L123" s="691"/>
      <c r="M123" s="691"/>
      <c r="N123" s="691"/>
      <c r="O123" s="691"/>
      <c r="P123" s="691"/>
      <c r="Q123" s="691"/>
      <c r="R123" s="691"/>
      <c r="S123" s="691"/>
      <c r="T123" s="691"/>
      <c r="U123" s="691"/>
      <c r="V123" s="691"/>
      <c r="W123" s="691"/>
      <c r="X123" s="691"/>
      <c r="Y123" s="691"/>
      <c r="Z123" s="691"/>
      <c r="AA123" s="691"/>
      <c r="AB123" s="720"/>
      <c r="AC123" s="691"/>
      <c r="AE123" s="691"/>
      <c r="AF123" s="691"/>
      <c r="AG123" s="691"/>
      <c r="AH123" s="691"/>
      <c r="AI123" s="691"/>
      <c r="AJ123" s="691"/>
      <c r="AK123" s="691"/>
      <c r="AL123" s="691"/>
      <c r="AM123" s="691"/>
      <c r="AN123" s="922">
        <v>0</v>
      </c>
    </row>
    <row r="124" spans="1:42" hidden="1">
      <c r="A124" s="883"/>
      <c r="B124" s="721" t="s">
        <v>1002</v>
      </c>
      <c r="C124" s="721"/>
      <c r="D124" s="867"/>
      <c r="E124" s="722"/>
      <c r="F124" s="691"/>
      <c r="G124" s="691"/>
      <c r="H124" s="691"/>
      <c r="I124" s="691"/>
      <c r="J124" s="691"/>
      <c r="K124" s="691"/>
      <c r="L124" s="691"/>
      <c r="M124" s="691"/>
      <c r="N124" s="691"/>
      <c r="O124" s="691"/>
      <c r="P124" s="691"/>
      <c r="Q124" s="691"/>
      <c r="R124" s="691"/>
      <c r="S124" s="691"/>
      <c r="T124" s="691"/>
      <c r="U124" s="691"/>
      <c r="V124" s="691"/>
      <c r="W124" s="691"/>
      <c r="X124" s="691"/>
      <c r="Y124" s="691"/>
      <c r="Z124" s="691"/>
      <c r="AA124" s="691">
        <v>0</v>
      </c>
      <c r="AB124" s="720">
        <v>0</v>
      </c>
      <c r="AC124" s="691">
        <v>0</v>
      </c>
      <c r="AE124" s="691"/>
      <c r="AF124" s="691"/>
      <c r="AG124" s="691"/>
      <c r="AH124" s="691"/>
      <c r="AI124" s="691"/>
      <c r="AJ124" s="691"/>
      <c r="AK124" s="691"/>
      <c r="AL124" s="691"/>
      <c r="AM124" s="691"/>
      <c r="AN124" s="918">
        <v>0</v>
      </c>
    </row>
    <row r="125" spans="1:42" hidden="1">
      <c r="A125" s="883"/>
      <c r="B125" s="721" t="s">
        <v>1001</v>
      </c>
      <c r="C125" s="721"/>
      <c r="D125" s="867"/>
      <c r="E125" s="722"/>
      <c r="F125" s="691"/>
      <c r="G125" s="691"/>
      <c r="H125" s="691"/>
      <c r="I125" s="691"/>
      <c r="J125" s="691"/>
      <c r="K125" s="691"/>
      <c r="L125" s="691"/>
      <c r="M125" s="691"/>
      <c r="N125" s="691"/>
      <c r="O125" s="691"/>
      <c r="P125" s="691"/>
      <c r="Q125" s="691"/>
      <c r="R125" s="691"/>
      <c r="S125" s="691"/>
      <c r="T125" s="691"/>
      <c r="U125" s="691"/>
      <c r="V125" s="691"/>
      <c r="W125" s="691"/>
      <c r="X125" s="691"/>
      <c r="Y125" s="691"/>
      <c r="Z125" s="691"/>
      <c r="AA125" s="691"/>
      <c r="AB125" s="720"/>
      <c r="AC125" s="691"/>
      <c r="AE125" s="691"/>
      <c r="AF125" s="691"/>
      <c r="AG125" s="691"/>
      <c r="AH125" s="691"/>
      <c r="AI125" s="691"/>
      <c r="AJ125" s="691"/>
      <c r="AK125" s="691"/>
      <c r="AL125" s="691"/>
      <c r="AM125" s="691"/>
      <c r="AN125" s="918">
        <v>0</v>
      </c>
    </row>
    <row r="126" spans="1:42" hidden="1">
      <c r="A126" s="883"/>
      <c r="B126" s="721" t="s">
        <v>1000</v>
      </c>
      <c r="C126" s="721"/>
      <c r="D126" s="867"/>
      <c r="E126" s="722"/>
      <c r="F126" s="691"/>
      <c r="G126" s="691"/>
      <c r="H126" s="691"/>
      <c r="I126" s="691"/>
      <c r="J126" s="691"/>
      <c r="K126" s="691"/>
      <c r="L126" s="691"/>
      <c r="M126" s="691"/>
      <c r="N126" s="691"/>
      <c r="O126" s="691"/>
      <c r="P126" s="691"/>
      <c r="Q126" s="691"/>
      <c r="R126" s="691"/>
      <c r="S126" s="691"/>
      <c r="T126" s="691"/>
      <c r="U126" s="691"/>
      <c r="V126" s="691"/>
      <c r="W126" s="691"/>
      <c r="X126" s="691"/>
      <c r="Y126" s="691">
        <v>0</v>
      </c>
      <c r="Z126" s="691"/>
      <c r="AA126" s="691">
        <v>0</v>
      </c>
      <c r="AB126" s="720">
        <v>0</v>
      </c>
      <c r="AC126" s="691"/>
      <c r="AE126" s="691"/>
      <c r="AF126" s="691"/>
      <c r="AG126" s="691"/>
      <c r="AH126" s="691"/>
      <c r="AI126" s="691"/>
      <c r="AJ126" s="691"/>
      <c r="AK126" s="691"/>
      <c r="AL126" s="691"/>
      <c r="AM126" s="691"/>
      <c r="AN126" s="918">
        <v>0</v>
      </c>
    </row>
    <row r="127" spans="1:42" hidden="1">
      <c r="A127" s="883"/>
      <c r="B127" s="721" t="s">
        <v>999</v>
      </c>
      <c r="C127" s="721"/>
      <c r="D127" s="867"/>
      <c r="E127" s="722">
        <v>3924999.9999906817</v>
      </c>
      <c r="F127" s="691"/>
      <c r="G127" s="691"/>
      <c r="H127" s="691"/>
      <c r="I127" s="691"/>
      <c r="J127" s="691"/>
      <c r="K127" s="691"/>
      <c r="L127" s="691"/>
      <c r="M127" s="691"/>
      <c r="N127" s="691"/>
      <c r="O127" s="691"/>
      <c r="P127" s="691"/>
      <c r="Q127" s="691"/>
      <c r="R127" s="691"/>
      <c r="S127" s="691"/>
      <c r="T127" s="691"/>
      <c r="U127" s="691"/>
      <c r="V127" s="691">
        <v>3925000.4185462072</v>
      </c>
      <c r="W127" s="691">
        <v>0</v>
      </c>
      <c r="X127" s="691">
        <v>0</v>
      </c>
      <c r="Y127" s="691">
        <v>-0.4185555255971849</v>
      </c>
      <c r="Z127" s="691"/>
      <c r="AA127" s="691"/>
      <c r="AB127" s="720"/>
      <c r="AC127" s="691"/>
      <c r="AD127" s="691">
        <v>0</v>
      </c>
      <c r="AE127" s="691"/>
      <c r="AF127" s="691"/>
      <c r="AG127" s="691"/>
      <c r="AH127" s="691"/>
      <c r="AI127" s="691"/>
      <c r="AJ127" s="691"/>
      <c r="AK127" s="691"/>
      <c r="AL127" s="691"/>
      <c r="AM127" s="691"/>
      <c r="AN127" s="918">
        <v>3924999.9999906817</v>
      </c>
    </row>
    <row r="128" spans="1:42" collapsed="1">
      <c r="A128" s="883"/>
      <c r="B128" s="721" t="s">
        <v>998</v>
      </c>
      <c r="C128" s="721"/>
      <c r="D128" s="867"/>
      <c r="E128" s="722"/>
      <c r="F128" s="691"/>
      <c r="G128" s="691"/>
      <c r="H128" s="691"/>
      <c r="I128" s="691"/>
      <c r="J128" s="691"/>
      <c r="K128" s="691"/>
      <c r="L128" s="691"/>
      <c r="M128" s="691"/>
      <c r="N128" s="691"/>
      <c r="O128" s="691"/>
      <c r="P128" s="691"/>
      <c r="Q128" s="691"/>
      <c r="R128" s="691"/>
      <c r="S128" s="691"/>
      <c r="T128" s="691"/>
      <c r="U128" s="691"/>
      <c r="V128" s="691"/>
      <c r="W128" s="691"/>
      <c r="X128" s="691"/>
      <c r="Y128" s="691"/>
      <c r="Z128" s="691"/>
      <c r="AA128" s="691">
        <v>0</v>
      </c>
      <c r="AB128" s="720"/>
      <c r="AC128" s="691"/>
      <c r="AE128" s="691"/>
      <c r="AF128" s="691"/>
      <c r="AG128" s="691"/>
      <c r="AH128" s="691"/>
      <c r="AI128" s="691"/>
      <c r="AJ128" s="691"/>
      <c r="AK128" s="691"/>
      <c r="AL128" s="691"/>
      <c r="AM128" s="691"/>
      <c r="AN128" s="918">
        <v>0</v>
      </c>
    </row>
    <row r="129" spans="1:53" hidden="1">
      <c r="A129" s="883"/>
      <c r="B129" s="721" t="s">
        <v>997</v>
      </c>
      <c r="C129" s="721"/>
      <c r="D129" s="867"/>
      <c r="E129" s="722">
        <v>0</v>
      </c>
      <c r="F129" s="691"/>
      <c r="G129" s="691"/>
      <c r="H129" s="691"/>
      <c r="I129" s="691"/>
      <c r="J129" s="691"/>
      <c r="K129" s="691"/>
      <c r="L129" s="691"/>
      <c r="M129" s="691"/>
      <c r="N129" s="691"/>
      <c r="O129" s="691"/>
      <c r="P129" s="691"/>
      <c r="Q129" s="691"/>
      <c r="R129" s="691"/>
      <c r="S129" s="691"/>
      <c r="T129" s="691"/>
      <c r="U129" s="691"/>
      <c r="V129" s="691"/>
      <c r="W129" s="691"/>
      <c r="X129" s="691">
        <v>0</v>
      </c>
      <c r="Y129" s="691"/>
      <c r="Z129" s="691"/>
      <c r="AA129" s="691"/>
      <c r="AB129" s="720"/>
      <c r="AC129" s="691"/>
      <c r="AE129" s="691"/>
      <c r="AF129" s="691"/>
      <c r="AG129" s="691"/>
      <c r="AH129" s="691"/>
      <c r="AI129" s="691"/>
      <c r="AJ129" s="691"/>
      <c r="AK129" s="691"/>
      <c r="AL129" s="691"/>
      <c r="AM129" s="691"/>
      <c r="AN129" s="918">
        <v>0</v>
      </c>
    </row>
    <row r="130" spans="1:53" s="758" customFormat="1">
      <c r="A130" s="924"/>
      <c r="B130" s="721" t="s">
        <v>996</v>
      </c>
      <c r="C130" s="721"/>
      <c r="D130" s="867"/>
      <c r="E130" s="722"/>
      <c r="F130" s="691">
        <v>0</v>
      </c>
      <c r="G130" s="723"/>
      <c r="H130" s="723"/>
      <c r="I130" s="723"/>
      <c r="J130" s="723"/>
      <c r="K130" s="723"/>
      <c r="L130" s="723"/>
      <c r="M130" s="723"/>
      <c r="N130" s="723"/>
      <c r="O130" s="723"/>
      <c r="P130" s="723"/>
      <c r="Q130" s="723"/>
      <c r="R130" s="723"/>
      <c r="S130" s="723"/>
      <c r="T130" s="723"/>
      <c r="U130" s="723"/>
      <c r="V130" s="723"/>
      <c r="W130" s="691"/>
      <c r="X130" s="723"/>
      <c r="Y130" s="723"/>
      <c r="Z130" s="723"/>
      <c r="AA130" s="691">
        <v>0</v>
      </c>
      <c r="AB130" s="691">
        <v>0</v>
      </c>
      <c r="AC130" s="691">
        <v>0</v>
      </c>
      <c r="AD130" s="691">
        <v>0</v>
      </c>
      <c r="AE130" s="723"/>
      <c r="AF130" s="723"/>
      <c r="AG130" s="723"/>
      <c r="AH130" s="723"/>
      <c r="AI130" s="723"/>
      <c r="AJ130" s="723"/>
      <c r="AK130" s="723"/>
      <c r="AL130" s="723"/>
      <c r="AM130" s="723"/>
      <c r="AN130" s="918"/>
      <c r="AO130" s="690"/>
      <c r="AP130" s="690"/>
      <c r="AQ130" s="690"/>
    </row>
    <row r="131" spans="1:53" ht="16.5" hidden="1" customHeight="1">
      <c r="A131" s="883"/>
      <c r="B131" s="721" t="s">
        <v>995</v>
      </c>
      <c r="C131" s="721"/>
      <c r="D131" s="867"/>
      <c r="E131" s="722"/>
      <c r="F131" s="691"/>
      <c r="G131" s="691">
        <v>0</v>
      </c>
      <c r="H131" s="691">
        <v>0</v>
      </c>
      <c r="I131" s="691">
        <v>0</v>
      </c>
      <c r="J131" s="691">
        <v>0</v>
      </c>
      <c r="K131" s="691">
        <v>0</v>
      </c>
      <c r="L131" s="691">
        <v>0</v>
      </c>
      <c r="M131" s="691">
        <v>0</v>
      </c>
      <c r="N131" s="691">
        <v>0</v>
      </c>
      <c r="O131" s="691">
        <v>0</v>
      </c>
      <c r="P131" s="691">
        <v>0</v>
      </c>
      <c r="Q131" s="691">
        <v>0</v>
      </c>
      <c r="R131" s="691">
        <v>0</v>
      </c>
      <c r="S131" s="691">
        <v>0</v>
      </c>
      <c r="T131" s="691">
        <v>0</v>
      </c>
      <c r="U131" s="691">
        <v>0</v>
      </c>
      <c r="V131" s="691">
        <v>0</v>
      </c>
      <c r="W131" s="691">
        <v>0</v>
      </c>
      <c r="X131" s="691">
        <v>0</v>
      </c>
      <c r="Y131" s="691" t="e">
        <v>#REF!</v>
      </c>
      <c r="Z131" s="691">
        <v>0</v>
      </c>
      <c r="AA131" s="691">
        <v>0</v>
      </c>
      <c r="AB131" s="720">
        <v>0</v>
      </c>
      <c r="AC131" s="691"/>
      <c r="AE131" s="691"/>
      <c r="AF131" s="691"/>
      <c r="AG131" s="691"/>
      <c r="AH131" s="691"/>
      <c r="AI131" s="691"/>
      <c r="AJ131" s="691"/>
      <c r="AK131" s="691"/>
      <c r="AL131" s="691"/>
      <c r="AM131" s="691"/>
      <c r="AN131" s="918" t="e">
        <v>#REF!</v>
      </c>
    </row>
    <row r="132" spans="1:53" s="754" customFormat="1" ht="21" customHeight="1">
      <c r="A132" s="906"/>
      <c r="B132" s="757" t="s">
        <v>994</v>
      </c>
      <c r="C132" s="757"/>
      <c r="D132" s="860"/>
      <c r="E132" s="755">
        <v>29225296.797922909</v>
      </c>
      <c r="F132" s="756">
        <v>2343530.75</v>
      </c>
      <c r="G132" s="756">
        <v>784812.86342147435</v>
      </c>
      <c r="H132" s="756">
        <v>1003947.8902202691</v>
      </c>
      <c r="I132" s="756">
        <v>1067953.9743589743</v>
      </c>
      <c r="J132" s="756">
        <v>1334227.7243589743</v>
      </c>
      <c r="K132" s="756">
        <v>1397672.9743589743</v>
      </c>
      <c r="L132" s="756">
        <v>1323401.253525641</v>
      </c>
      <c r="M132" s="756">
        <v>1254506.9886516589</v>
      </c>
      <c r="N132" s="756">
        <v>852528.47610437428</v>
      </c>
      <c r="O132" s="756">
        <v>371060.55308814242</v>
      </c>
      <c r="P132" s="756">
        <v>343715.5137260097</v>
      </c>
      <c r="Q132" s="756">
        <v>345147.6616998681</v>
      </c>
      <c r="R132" s="756">
        <v>448981.77695695084</v>
      </c>
      <c r="S132" s="756">
        <v>1091085.4852902843</v>
      </c>
      <c r="T132" s="756">
        <v>981779.17759318533</v>
      </c>
      <c r="U132" s="756">
        <v>62271.177597976508</v>
      </c>
      <c r="V132" s="756">
        <v>11204771.17758866</v>
      </c>
      <c r="W132" s="756">
        <v>37064.333333333336</v>
      </c>
      <c r="X132" s="756">
        <v>37064.333333333336</v>
      </c>
      <c r="Y132" s="756">
        <v>2939772.9147778079</v>
      </c>
      <c r="Z132" s="756">
        <v>0</v>
      </c>
      <c r="AA132" s="756">
        <v>0</v>
      </c>
      <c r="AB132" s="756">
        <v>0</v>
      </c>
      <c r="AC132" s="756">
        <v>0</v>
      </c>
      <c r="AD132" s="756">
        <v>0</v>
      </c>
      <c r="AE132" s="755">
        <v>0</v>
      </c>
      <c r="AF132" s="756"/>
      <c r="AG132" s="756"/>
      <c r="AH132" s="756"/>
      <c r="AI132" s="756"/>
      <c r="AJ132" s="756"/>
      <c r="AK132" s="756"/>
      <c r="AL132" s="756"/>
      <c r="AM132" s="755"/>
      <c r="AN132" s="925">
        <v>29225296.797922906</v>
      </c>
      <c r="AO132" s="754">
        <v>0</v>
      </c>
      <c r="AP132" s="738"/>
    </row>
    <row r="133" spans="1:53">
      <c r="A133" s="883"/>
      <c r="B133" s="721"/>
      <c r="C133" s="721"/>
      <c r="D133" s="867"/>
      <c r="E133" s="691">
        <v>0</v>
      </c>
      <c r="F133" s="691">
        <v>0</v>
      </c>
      <c r="G133" s="691">
        <v>0</v>
      </c>
      <c r="H133" s="691">
        <v>0</v>
      </c>
      <c r="I133" s="691">
        <v>0</v>
      </c>
      <c r="J133" s="691">
        <v>0</v>
      </c>
      <c r="K133" s="691">
        <v>0</v>
      </c>
      <c r="L133" s="691">
        <v>0</v>
      </c>
      <c r="M133" s="691">
        <v>0</v>
      </c>
      <c r="N133" s="691">
        <v>0</v>
      </c>
      <c r="O133" s="691">
        <v>0</v>
      </c>
      <c r="P133" s="691">
        <v>0</v>
      </c>
      <c r="Q133" s="691">
        <v>0</v>
      </c>
      <c r="R133" s="691">
        <v>0</v>
      </c>
      <c r="S133" s="691">
        <v>0</v>
      </c>
      <c r="T133" s="691">
        <v>4.7911889851093292E-6</v>
      </c>
      <c r="U133" s="691">
        <v>0</v>
      </c>
      <c r="V133" s="691">
        <v>9.3169510364532471E-6</v>
      </c>
      <c r="W133" s="753">
        <v>0</v>
      </c>
      <c r="X133" s="753">
        <v>0</v>
      </c>
      <c r="Y133" s="753">
        <v>0</v>
      </c>
      <c r="Z133" s="691">
        <v>0</v>
      </c>
      <c r="AA133" s="691">
        <v>0</v>
      </c>
      <c r="AB133" s="752">
        <v>0</v>
      </c>
      <c r="AC133" s="691">
        <v>0</v>
      </c>
      <c r="AD133" s="691">
        <v>0</v>
      </c>
      <c r="AE133" s="722"/>
      <c r="AF133" s="691"/>
      <c r="AG133" s="691"/>
      <c r="AH133" s="691"/>
      <c r="AI133" s="691"/>
      <c r="AJ133" s="691"/>
      <c r="AK133" s="732"/>
      <c r="AL133" s="691"/>
      <c r="AM133" s="722"/>
      <c r="AN133" s="926">
        <v>0.20207709446549416</v>
      </c>
      <c r="AO133" s="691"/>
    </row>
    <row r="134" spans="1:53" hidden="1">
      <c r="A134" s="883"/>
      <c r="B134" s="751" t="s">
        <v>993</v>
      </c>
      <c r="C134" s="751"/>
      <c r="D134" s="867"/>
      <c r="E134" s="722"/>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720"/>
      <c r="AC134" s="691"/>
      <c r="AE134" s="722"/>
      <c r="AF134" s="691"/>
      <c r="AG134" s="691"/>
      <c r="AH134" s="691"/>
      <c r="AI134" s="691"/>
      <c r="AJ134" s="691"/>
      <c r="AK134" s="691"/>
      <c r="AL134" s="691"/>
      <c r="AM134" s="722"/>
      <c r="AN134" s="927"/>
    </row>
    <row r="135" spans="1:53" hidden="1">
      <c r="A135" s="883"/>
      <c r="B135" s="721" t="s">
        <v>992</v>
      </c>
      <c r="C135" s="721"/>
      <c r="D135" s="851">
        <v>0</v>
      </c>
      <c r="E135" s="750">
        <v>0</v>
      </c>
      <c r="F135" s="721">
        <v>0</v>
      </c>
      <c r="G135" s="691"/>
      <c r="H135" s="691"/>
      <c r="I135" s="691"/>
      <c r="J135" s="691"/>
      <c r="K135" s="691"/>
      <c r="L135" s="691"/>
      <c r="M135" s="691"/>
      <c r="N135" s="691"/>
      <c r="O135" s="691"/>
      <c r="P135" s="691"/>
      <c r="Q135" s="691"/>
      <c r="R135" s="691"/>
      <c r="S135" s="691"/>
      <c r="T135" s="691"/>
      <c r="U135" s="691"/>
      <c r="V135" s="691"/>
      <c r="W135" s="691"/>
      <c r="X135" s="691"/>
      <c r="Y135" s="691"/>
      <c r="Z135" s="691"/>
      <c r="AA135" s="691"/>
      <c r="AB135" s="720"/>
      <c r="AC135" s="691"/>
      <c r="AE135" s="722"/>
      <c r="AF135" s="691"/>
      <c r="AG135" s="691"/>
      <c r="AH135" s="691"/>
      <c r="AI135" s="691"/>
      <c r="AJ135" s="691"/>
      <c r="AK135" s="691"/>
      <c r="AL135" s="691"/>
      <c r="AM135" s="691"/>
      <c r="AN135" s="918">
        <v>0</v>
      </c>
    </row>
    <row r="136" spans="1:53" hidden="1">
      <c r="A136" s="883"/>
      <c r="B136" s="721" t="s">
        <v>991</v>
      </c>
      <c r="C136" s="721"/>
      <c r="D136" s="851">
        <v>0</v>
      </c>
      <c r="E136" s="750">
        <v>0</v>
      </c>
      <c r="F136" s="721">
        <v>0</v>
      </c>
      <c r="G136" s="691"/>
      <c r="H136" s="691"/>
      <c r="I136" s="691"/>
      <c r="J136" s="691"/>
      <c r="K136" s="691"/>
      <c r="L136" s="691"/>
      <c r="M136" s="691"/>
      <c r="N136" s="691"/>
      <c r="O136" s="691"/>
      <c r="P136" s="691"/>
      <c r="Q136" s="691"/>
      <c r="R136" s="691"/>
      <c r="S136" s="691"/>
      <c r="T136" s="691"/>
      <c r="U136" s="691"/>
      <c r="V136" s="691"/>
      <c r="W136" s="691"/>
      <c r="X136" s="691"/>
      <c r="Y136" s="691"/>
      <c r="Z136" s="691"/>
      <c r="AA136" s="691"/>
      <c r="AB136" s="720"/>
      <c r="AC136" s="691"/>
      <c r="AE136" s="722"/>
      <c r="AF136" s="691"/>
      <c r="AG136" s="691"/>
      <c r="AH136" s="691"/>
      <c r="AI136" s="691"/>
      <c r="AJ136" s="691"/>
      <c r="AK136" s="691"/>
      <c r="AL136" s="691"/>
      <c r="AM136" s="691"/>
      <c r="AN136" s="918">
        <v>0</v>
      </c>
    </row>
    <row r="137" spans="1:53" hidden="1">
      <c r="A137" s="883"/>
      <c r="B137" s="721" t="s">
        <v>990</v>
      </c>
      <c r="C137" s="721"/>
      <c r="D137" s="851">
        <v>0</v>
      </c>
      <c r="E137" s="750">
        <v>0</v>
      </c>
      <c r="F137" s="721">
        <v>0</v>
      </c>
      <c r="G137" s="691">
        <v>0</v>
      </c>
      <c r="H137" s="691">
        <v>0</v>
      </c>
      <c r="I137" s="691">
        <v>0</v>
      </c>
      <c r="J137" s="691">
        <v>0</v>
      </c>
      <c r="K137" s="691">
        <v>0</v>
      </c>
      <c r="L137" s="691">
        <v>0</v>
      </c>
      <c r="M137" s="691">
        <v>0</v>
      </c>
      <c r="N137" s="691">
        <v>0</v>
      </c>
      <c r="O137" s="691">
        <v>0</v>
      </c>
      <c r="P137" s="691">
        <v>0</v>
      </c>
      <c r="Q137" s="691">
        <v>0</v>
      </c>
      <c r="R137" s="691">
        <v>0</v>
      </c>
      <c r="S137" s="691">
        <v>0</v>
      </c>
      <c r="T137" s="691">
        <v>0</v>
      </c>
      <c r="U137" s="691">
        <v>0</v>
      </c>
      <c r="V137" s="691">
        <v>0</v>
      </c>
      <c r="W137" s="691">
        <v>0</v>
      </c>
      <c r="X137" s="691">
        <v>0</v>
      </c>
      <c r="Y137" s="691">
        <v>0</v>
      </c>
      <c r="Z137" s="691">
        <v>0</v>
      </c>
      <c r="AA137" s="691">
        <v>0</v>
      </c>
      <c r="AB137" s="720">
        <v>0</v>
      </c>
      <c r="AC137" s="691"/>
      <c r="AE137" s="722"/>
      <c r="AF137" s="691"/>
      <c r="AG137" s="691"/>
      <c r="AH137" s="691"/>
      <c r="AI137" s="691"/>
      <c r="AJ137" s="691"/>
      <c r="AK137" s="691"/>
      <c r="AL137" s="691"/>
      <c r="AM137" s="691"/>
      <c r="AN137" s="918">
        <v>0</v>
      </c>
    </row>
    <row r="138" spans="1:53" hidden="1">
      <c r="A138" s="883"/>
      <c r="B138" s="721" t="s">
        <v>989</v>
      </c>
      <c r="C138" s="721"/>
      <c r="D138" s="851">
        <v>0</v>
      </c>
      <c r="E138" s="750">
        <v>0</v>
      </c>
      <c r="F138" s="721">
        <v>0</v>
      </c>
      <c r="G138" s="691">
        <v>0</v>
      </c>
      <c r="H138" s="691">
        <v>0</v>
      </c>
      <c r="I138" s="691">
        <v>0</v>
      </c>
      <c r="J138" s="691">
        <v>0</v>
      </c>
      <c r="K138" s="691">
        <v>0</v>
      </c>
      <c r="L138" s="691">
        <v>0</v>
      </c>
      <c r="M138" s="691">
        <v>0</v>
      </c>
      <c r="N138" s="691">
        <v>0</v>
      </c>
      <c r="O138" s="691">
        <v>0</v>
      </c>
      <c r="P138" s="691">
        <v>0</v>
      </c>
      <c r="Q138" s="691">
        <v>0</v>
      </c>
      <c r="R138" s="691">
        <v>0</v>
      </c>
      <c r="S138" s="691">
        <v>0</v>
      </c>
      <c r="T138" s="691">
        <v>0</v>
      </c>
      <c r="U138" s="691">
        <v>0</v>
      </c>
      <c r="V138" s="691">
        <v>0</v>
      </c>
      <c r="W138" s="691">
        <v>0</v>
      </c>
      <c r="X138" s="691">
        <v>0</v>
      </c>
      <c r="Y138" s="691">
        <v>0</v>
      </c>
      <c r="Z138" s="691">
        <v>0</v>
      </c>
      <c r="AA138" s="691">
        <v>0</v>
      </c>
      <c r="AB138" s="720">
        <v>0</v>
      </c>
      <c r="AC138" s="691"/>
      <c r="AE138" s="722"/>
      <c r="AF138" s="691"/>
      <c r="AG138" s="691"/>
      <c r="AH138" s="691"/>
      <c r="AI138" s="691"/>
      <c r="AJ138" s="691"/>
      <c r="AK138" s="691"/>
      <c r="AL138" s="691"/>
      <c r="AM138" s="691"/>
      <c r="AN138" s="918">
        <v>0</v>
      </c>
    </row>
    <row r="139" spans="1:53" ht="30.75" hidden="1" customHeight="1" thickBot="1">
      <c r="A139" s="883"/>
      <c r="B139" s="928" t="s">
        <v>988</v>
      </c>
      <c r="C139" s="928"/>
      <c r="D139" s="851">
        <v>0</v>
      </c>
      <c r="E139" s="750">
        <v>0</v>
      </c>
      <c r="F139" s="721">
        <v>0</v>
      </c>
      <c r="G139" s="691">
        <v>0</v>
      </c>
      <c r="H139" s="691">
        <v>0</v>
      </c>
      <c r="I139" s="691">
        <v>0</v>
      </c>
      <c r="J139" s="691">
        <v>0</v>
      </c>
      <c r="K139" s="691">
        <v>0</v>
      </c>
      <c r="L139" s="691">
        <v>0</v>
      </c>
      <c r="M139" s="691">
        <v>0</v>
      </c>
      <c r="N139" s="691">
        <v>0</v>
      </c>
      <c r="O139" s="691">
        <v>0</v>
      </c>
      <c r="P139" s="691">
        <v>0</v>
      </c>
      <c r="Q139" s="691">
        <v>0</v>
      </c>
      <c r="R139" s="691">
        <v>0</v>
      </c>
      <c r="S139" s="691">
        <v>0</v>
      </c>
      <c r="T139" s="691">
        <v>0</v>
      </c>
      <c r="U139" s="691">
        <v>0</v>
      </c>
      <c r="V139" s="691">
        <v>0</v>
      </c>
      <c r="W139" s="691">
        <v>0</v>
      </c>
      <c r="X139" s="691">
        <v>0</v>
      </c>
      <c r="Y139" s="691">
        <v>0</v>
      </c>
      <c r="Z139" s="691">
        <v>0</v>
      </c>
      <c r="AA139" s="691">
        <v>0</v>
      </c>
      <c r="AB139" s="749">
        <v>0</v>
      </c>
      <c r="AC139" s="748"/>
      <c r="AD139" s="748"/>
      <c r="AE139" s="747"/>
      <c r="AF139" s="691"/>
      <c r="AG139" s="691"/>
      <c r="AH139" s="691"/>
      <c r="AI139" s="691"/>
      <c r="AJ139" s="691"/>
      <c r="AK139" s="691"/>
      <c r="AL139" s="691"/>
      <c r="AM139" s="691"/>
      <c r="AN139" s="929">
        <v>0</v>
      </c>
    </row>
    <row r="140" spans="1:53" ht="13.5" hidden="1" thickBot="1">
      <c r="A140" s="883"/>
      <c r="B140" s="740" t="s">
        <v>987</v>
      </c>
      <c r="C140" s="740"/>
      <c r="D140" s="869"/>
      <c r="E140" s="746">
        <v>0</v>
      </c>
      <c r="F140" s="746"/>
      <c r="G140" s="744"/>
      <c r="H140" s="744"/>
      <c r="I140" s="744"/>
      <c r="J140" s="744"/>
      <c r="K140" s="744"/>
      <c r="L140" s="744"/>
      <c r="M140" s="744"/>
      <c r="N140" s="744"/>
      <c r="O140" s="744"/>
      <c r="P140" s="744"/>
      <c r="Q140" s="744"/>
      <c r="R140" s="744"/>
      <c r="S140" s="744"/>
      <c r="T140" s="744"/>
      <c r="U140" s="744"/>
      <c r="V140" s="744"/>
      <c r="W140" s="744"/>
      <c r="X140" s="744"/>
      <c r="Y140" s="744"/>
      <c r="Z140" s="744"/>
      <c r="AA140" s="744">
        <v>0</v>
      </c>
      <c r="AB140" s="745"/>
      <c r="AC140" s="744"/>
      <c r="AD140" s="744"/>
      <c r="AE140" s="744"/>
      <c r="AF140" s="744"/>
      <c r="AG140" s="744"/>
      <c r="AH140" s="744"/>
      <c r="AI140" s="744"/>
      <c r="AJ140" s="744"/>
      <c r="AK140" s="744"/>
      <c r="AL140" s="744"/>
      <c r="AM140" s="744"/>
      <c r="AN140" s="743">
        <v>0</v>
      </c>
    </row>
    <row r="141" spans="1:53" s="738" customFormat="1" ht="13.5" hidden="1" thickBot="1">
      <c r="A141" s="912"/>
      <c r="B141" s="740" t="s">
        <v>986</v>
      </c>
      <c r="C141" s="740"/>
      <c r="D141" s="865"/>
      <c r="E141" s="740">
        <v>29225297</v>
      </c>
      <c r="F141" s="740">
        <v>2343530.75</v>
      </c>
      <c r="G141" s="740">
        <v>784812.86342147435</v>
      </c>
      <c r="H141" s="740">
        <v>1003947.8902202691</v>
      </c>
      <c r="I141" s="740">
        <v>1067953.9743589743</v>
      </c>
      <c r="J141" s="740">
        <v>1334227.7243589743</v>
      </c>
      <c r="K141" s="740">
        <v>1397672.9743589743</v>
      </c>
      <c r="L141" s="740">
        <v>1323401.253525641</v>
      </c>
      <c r="M141" s="740">
        <v>1254506.9886516589</v>
      </c>
      <c r="N141" s="740">
        <v>852528.47610437428</v>
      </c>
      <c r="O141" s="740">
        <v>371060.55308814242</v>
      </c>
      <c r="P141" s="740">
        <v>343715.5137260097</v>
      </c>
      <c r="Q141" s="740">
        <v>345147.6616998681</v>
      </c>
      <c r="R141" s="740">
        <v>448981.77695695084</v>
      </c>
      <c r="S141" s="740">
        <v>1091085.4852902843</v>
      </c>
      <c r="T141" s="740">
        <v>981779.17759318533</v>
      </c>
      <c r="U141" s="740">
        <v>62271.177597976508</v>
      </c>
      <c r="V141" s="740">
        <v>11204771.17758866</v>
      </c>
      <c r="W141" s="740">
        <v>37064.333333333336</v>
      </c>
      <c r="X141" s="740">
        <v>37064.333333333336</v>
      </c>
      <c r="Y141" s="740">
        <v>2939772.9147778079</v>
      </c>
      <c r="Z141" s="742">
        <v>0</v>
      </c>
      <c r="AA141" s="742">
        <v>0</v>
      </c>
      <c r="AB141" s="741">
        <v>0</v>
      </c>
      <c r="AC141" s="740">
        <v>0</v>
      </c>
      <c r="AD141" s="740"/>
      <c r="AE141" s="740"/>
      <c r="AF141" s="740"/>
      <c r="AG141" s="740"/>
      <c r="AH141" s="740"/>
      <c r="AI141" s="740"/>
      <c r="AJ141" s="740"/>
      <c r="AK141" s="740"/>
      <c r="AL141" s="740"/>
      <c r="AM141" s="740"/>
      <c r="AN141" s="739">
        <v>29225296.797922906</v>
      </c>
    </row>
    <row r="142" spans="1:53" hidden="1">
      <c r="A142" s="883"/>
      <c r="B142" s="737"/>
      <c r="C142" s="737"/>
      <c r="D142" s="851"/>
      <c r="E142" s="737"/>
      <c r="F142" s="721"/>
      <c r="G142" s="721"/>
      <c r="H142" s="721"/>
      <c r="I142" s="721"/>
      <c r="J142" s="721"/>
      <c r="K142" s="721"/>
      <c r="L142" s="721"/>
      <c r="M142" s="721"/>
      <c r="N142" s="721"/>
      <c r="O142" s="721"/>
      <c r="P142" s="721"/>
      <c r="Q142" s="721"/>
      <c r="R142" s="721"/>
      <c r="S142" s="721"/>
      <c r="T142" s="721"/>
      <c r="U142" s="721"/>
      <c r="V142" s="721"/>
      <c r="W142" s="721"/>
      <c r="X142" s="721"/>
      <c r="Y142" s="721"/>
      <c r="Z142" s="721"/>
      <c r="AA142" s="721"/>
      <c r="AB142" s="736"/>
      <c r="AC142" s="721"/>
      <c r="AD142" s="721"/>
      <c r="AE142" s="721"/>
      <c r="AF142" s="721"/>
      <c r="AG142" s="721"/>
      <c r="AH142" s="721"/>
      <c r="AI142" s="721"/>
      <c r="AJ142" s="721"/>
      <c r="AK142" s="721"/>
      <c r="AL142" s="721"/>
      <c r="AM142" s="721"/>
      <c r="AN142" s="927"/>
    </row>
    <row r="143" spans="1:53" s="697" customFormat="1" ht="14.25" collapsed="1">
      <c r="A143" s="930"/>
      <c r="B143" s="735" t="s">
        <v>985</v>
      </c>
      <c r="C143" s="734"/>
      <c r="D143" s="870"/>
      <c r="E143" s="733">
        <v>5170000</v>
      </c>
      <c r="F143" s="733">
        <v>1544723.75</v>
      </c>
      <c r="G143" s="733">
        <v>784812.86342147447</v>
      </c>
      <c r="H143" s="733">
        <v>1003947.8902202691</v>
      </c>
      <c r="I143" s="733">
        <v>1067953.9743589745</v>
      </c>
      <c r="J143" s="733">
        <v>1334227.7243589745</v>
      </c>
      <c r="K143" s="733">
        <v>1355390.7976403085</v>
      </c>
      <c r="L143" s="733">
        <v>594984.82328133425</v>
      </c>
      <c r="M143" s="733">
        <v>517000</v>
      </c>
      <c r="N143" s="733">
        <v>517000</v>
      </c>
      <c r="O143" s="733">
        <v>371060.55308814242</v>
      </c>
      <c r="P143" s="733">
        <v>343715.5137260097</v>
      </c>
      <c r="Q143" s="733">
        <v>345147.6616998681</v>
      </c>
      <c r="R143" s="733">
        <v>407585.77695695084</v>
      </c>
      <c r="S143" s="733">
        <v>517000</v>
      </c>
      <c r="T143" s="733">
        <v>517000</v>
      </c>
      <c r="U143" s="733">
        <v>0</v>
      </c>
      <c r="V143" s="733">
        <v>0</v>
      </c>
      <c r="W143" s="733">
        <v>0</v>
      </c>
      <c r="X143" s="733">
        <v>0</v>
      </c>
      <c r="Y143" s="733"/>
      <c r="Z143" s="733">
        <v>0</v>
      </c>
      <c r="AA143" s="733">
        <v>0</v>
      </c>
      <c r="AB143" s="733">
        <v>0</v>
      </c>
      <c r="AC143" s="733">
        <v>0</v>
      </c>
      <c r="AD143" s="733">
        <v>0</v>
      </c>
      <c r="AE143" s="733">
        <v>0</v>
      </c>
      <c r="AF143" s="733"/>
      <c r="AG143" s="733"/>
      <c r="AH143" s="733"/>
      <c r="AI143" s="733"/>
      <c r="AJ143" s="733"/>
      <c r="AK143" s="733"/>
      <c r="AL143" s="733"/>
      <c r="AM143" s="733"/>
      <c r="AN143" s="926">
        <v>11221551.328752307</v>
      </c>
      <c r="AO143" s="691"/>
      <c r="AP143" s="691"/>
      <c r="AQ143" s="691"/>
      <c r="AR143" s="691"/>
      <c r="AS143" s="691"/>
      <c r="AT143" s="691"/>
      <c r="AU143" s="691"/>
      <c r="AV143" s="691"/>
      <c r="AW143" s="691"/>
      <c r="AX143" s="691"/>
      <c r="AY143" s="691"/>
      <c r="AZ143" s="691"/>
      <c r="BA143" s="698"/>
    </row>
    <row r="144" spans="1:53" s="697" customFormat="1" ht="14.25">
      <c r="A144" s="930"/>
      <c r="B144" s="731" t="s">
        <v>984</v>
      </c>
      <c r="C144" s="725"/>
      <c r="D144" s="867"/>
      <c r="E144" s="691"/>
      <c r="F144" s="691">
        <v>311833.375</v>
      </c>
      <c r="G144" s="691">
        <v>392406.43171073718</v>
      </c>
      <c r="H144" s="691">
        <v>708187.69693100627</v>
      </c>
      <c r="I144" s="691">
        <v>1067953.9743589743</v>
      </c>
      <c r="J144" s="691">
        <v>1334227.7243589743</v>
      </c>
      <c r="K144" s="691">
        <v>760405.97435897426</v>
      </c>
      <c r="L144" s="691">
        <v>77984.823281333782</v>
      </c>
      <c r="M144" s="691">
        <v>0</v>
      </c>
      <c r="N144" s="691">
        <v>0</v>
      </c>
      <c r="O144" s="691">
        <v>0</v>
      </c>
      <c r="P144" s="691">
        <v>0</v>
      </c>
      <c r="Q144" s="691">
        <v>0</v>
      </c>
      <c r="R144" s="691">
        <v>0</v>
      </c>
      <c r="S144" s="691">
        <v>0</v>
      </c>
      <c r="T144" s="691">
        <v>517000</v>
      </c>
      <c r="U144" s="691">
        <v>0</v>
      </c>
      <c r="V144" s="691">
        <v>0</v>
      </c>
      <c r="W144" s="691">
        <v>0</v>
      </c>
      <c r="X144" s="691">
        <v>0</v>
      </c>
      <c r="Y144" s="691"/>
      <c r="Z144" s="691">
        <v>0</v>
      </c>
      <c r="AA144" s="691">
        <v>0</v>
      </c>
      <c r="AB144" s="691">
        <v>0</v>
      </c>
      <c r="AC144" s="691">
        <v>0</v>
      </c>
      <c r="AD144" s="691">
        <v>0</v>
      </c>
      <c r="AE144" s="691">
        <v>0</v>
      </c>
      <c r="AF144" s="691"/>
      <c r="AG144" s="691"/>
      <c r="AH144" s="691"/>
      <c r="AI144" s="691"/>
      <c r="AJ144" s="691"/>
      <c r="AK144" s="691"/>
      <c r="AL144" s="691"/>
      <c r="AM144" s="691"/>
      <c r="AN144" s="884">
        <v>5170000</v>
      </c>
      <c r="AO144" s="649"/>
      <c r="AP144" s="691"/>
      <c r="AQ144" s="691"/>
      <c r="AR144" s="691"/>
      <c r="AS144" s="691"/>
      <c r="AT144" s="691"/>
      <c r="AU144" s="691"/>
      <c r="AV144" s="691"/>
      <c r="AW144" s="691"/>
      <c r="AX144" s="691"/>
      <c r="AY144" s="691"/>
      <c r="AZ144" s="691"/>
      <c r="BA144" s="698"/>
    </row>
    <row r="145" spans="1:53" s="698" customFormat="1" ht="14.25">
      <c r="A145" s="930"/>
      <c r="B145" s="731" t="s">
        <v>983</v>
      </c>
      <c r="C145" s="725"/>
      <c r="D145" s="867"/>
      <c r="E145" s="730"/>
      <c r="F145" s="691">
        <v>5170000</v>
      </c>
      <c r="G145" s="691">
        <v>4858166.625</v>
      </c>
      <c r="H145" s="691">
        <v>4465760.1932892632</v>
      </c>
      <c r="I145" s="691">
        <v>3757572.4963582568</v>
      </c>
      <c r="J145" s="691">
        <v>2689618.5219992828</v>
      </c>
      <c r="K145" s="691">
        <v>1355390.7976403085</v>
      </c>
      <c r="L145" s="691">
        <v>594984.82328133425</v>
      </c>
      <c r="M145" s="691">
        <v>517000</v>
      </c>
      <c r="N145" s="691">
        <v>517000</v>
      </c>
      <c r="O145" s="691">
        <v>517000</v>
      </c>
      <c r="P145" s="691">
        <v>517000</v>
      </c>
      <c r="Q145" s="691">
        <v>517000</v>
      </c>
      <c r="R145" s="691">
        <v>517000</v>
      </c>
      <c r="S145" s="691">
        <v>517000</v>
      </c>
      <c r="T145" s="691">
        <v>517000</v>
      </c>
      <c r="U145" s="691">
        <v>0</v>
      </c>
      <c r="V145" s="691">
        <v>0</v>
      </c>
      <c r="W145" s="691">
        <v>0</v>
      </c>
      <c r="X145" s="691">
        <v>0</v>
      </c>
      <c r="Y145" s="691">
        <v>0</v>
      </c>
      <c r="Z145" s="691">
        <v>0</v>
      </c>
      <c r="AA145" s="691">
        <v>0</v>
      </c>
      <c r="AB145" s="691">
        <v>0</v>
      </c>
      <c r="AC145" s="691">
        <v>0</v>
      </c>
      <c r="AD145" s="691">
        <v>0</v>
      </c>
      <c r="AE145" s="720">
        <v>0</v>
      </c>
      <c r="AF145" s="691"/>
      <c r="AG145" s="691"/>
      <c r="AH145" s="691"/>
      <c r="AI145" s="691"/>
      <c r="AJ145" s="691"/>
      <c r="AK145" s="691"/>
      <c r="AL145" s="691"/>
      <c r="AM145" s="691"/>
      <c r="AN145" s="884">
        <v>0</v>
      </c>
      <c r="AO145" s="649"/>
      <c r="AP145" s="691"/>
      <c r="AQ145" s="691"/>
      <c r="AR145" s="691"/>
      <c r="AS145" s="691"/>
      <c r="AT145" s="691"/>
      <c r="AU145" s="691"/>
      <c r="AV145" s="691"/>
      <c r="AW145" s="691"/>
      <c r="AX145" s="691"/>
      <c r="AY145" s="691"/>
      <c r="AZ145" s="691"/>
    </row>
    <row r="146" spans="1:53" s="697" customFormat="1" ht="14.25" hidden="1">
      <c r="A146" s="930"/>
      <c r="B146" s="729"/>
      <c r="C146" s="728"/>
      <c r="D146" s="864"/>
      <c r="E146" s="694"/>
      <c r="F146" s="694"/>
      <c r="G146" s="694"/>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727"/>
      <c r="AG146" s="727"/>
      <c r="AH146" s="727"/>
      <c r="AI146" s="727"/>
      <c r="AJ146" s="727"/>
      <c r="AK146" s="727"/>
      <c r="AL146" s="694"/>
      <c r="AM146" s="694"/>
      <c r="AN146" s="931"/>
      <c r="AO146" s="649"/>
      <c r="AP146" s="691"/>
      <c r="AQ146" s="691"/>
      <c r="AR146" s="691"/>
      <c r="AS146" s="691"/>
      <c r="AT146" s="691"/>
      <c r="AU146" s="691"/>
      <c r="AV146" s="691"/>
      <c r="AW146" s="691"/>
      <c r="AX146" s="691"/>
      <c r="AY146" s="691"/>
      <c r="AZ146" s="691"/>
      <c r="BA146" s="698"/>
    </row>
    <row r="147" spans="1:53" s="697" customFormat="1" ht="14.25">
      <c r="A147" s="930"/>
      <c r="B147" s="724" t="s">
        <v>982</v>
      </c>
      <c r="C147" s="725"/>
      <c r="D147" s="867"/>
      <c r="E147" s="691"/>
      <c r="F147" s="725" t="s">
        <v>981</v>
      </c>
      <c r="G147" s="725" t="s">
        <v>981</v>
      </c>
      <c r="H147" s="725" t="s">
        <v>981</v>
      </c>
      <c r="I147" s="725" t="s">
        <v>981</v>
      </c>
      <c r="J147" s="725" t="s">
        <v>981</v>
      </c>
      <c r="K147" s="725" t="s">
        <v>981</v>
      </c>
      <c r="L147" s="725" t="s">
        <v>981</v>
      </c>
      <c r="M147" s="725" t="s">
        <v>981</v>
      </c>
      <c r="N147" s="725" t="s">
        <v>981</v>
      </c>
      <c r="O147" s="725" t="s">
        <v>981</v>
      </c>
      <c r="P147" s="725" t="s">
        <v>981</v>
      </c>
      <c r="Q147" s="725" t="s">
        <v>981</v>
      </c>
      <c r="R147" s="725" t="s">
        <v>981</v>
      </c>
      <c r="S147" s="725" t="s">
        <v>981</v>
      </c>
      <c r="T147" s="725" t="s">
        <v>981</v>
      </c>
      <c r="U147" s="725" t="s">
        <v>981</v>
      </c>
      <c r="V147" s="725" t="s">
        <v>981</v>
      </c>
      <c r="W147" s="725" t="s">
        <v>981</v>
      </c>
      <c r="X147" s="725" t="s">
        <v>981</v>
      </c>
      <c r="Y147" s="725"/>
      <c r="Z147" s="725" t="s">
        <v>981</v>
      </c>
      <c r="AA147" s="725" t="s">
        <v>981</v>
      </c>
      <c r="AB147" s="725" t="s">
        <v>981</v>
      </c>
      <c r="AC147" s="725" t="s">
        <v>981</v>
      </c>
      <c r="AD147" s="725" t="s">
        <v>981</v>
      </c>
      <c r="AE147" s="725"/>
      <c r="AF147" s="723"/>
      <c r="AG147" s="723"/>
      <c r="AH147" s="723"/>
      <c r="AI147" s="723"/>
      <c r="AJ147" s="723"/>
      <c r="AK147" s="723"/>
      <c r="AL147" s="691"/>
      <c r="AM147" s="691"/>
      <c r="AN147" s="884"/>
      <c r="AO147" s="649"/>
      <c r="AP147" s="691"/>
      <c r="AQ147" s="691"/>
      <c r="AR147" s="691"/>
      <c r="AS147" s="691"/>
      <c r="AT147" s="691"/>
      <c r="AU147" s="691"/>
      <c r="AV147" s="691"/>
      <c r="AW147" s="691"/>
      <c r="AX147" s="691"/>
      <c r="AY147" s="691"/>
      <c r="AZ147" s="691"/>
      <c r="BA147" s="698"/>
    </row>
    <row r="148" spans="1:53" s="697" customFormat="1" ht="14.25">
      <c r="A148" s="930"/>
      <c r="B148" s="724" t="s">
        <v>980</v>
      </c>
      <c r="C148" s="725"/>
      <c r="D148" s="867"/>
      <c r="E148" s="691"/>
      <c r="F148" s="691">
        <v>311833.375</v>
      </c>
      <c r="G148" s="691">
        <v>704239.80671073718</v>
      </c>
      <c r="H148" s="691">
        <v>1412427.5036417434</v>
      </c>
      <c r="I148" s="691">
        <v>2480381.4780007177</v>
      </c>
      <c r="J148" s="691">
        <v>3814609.2023596922</v>
      </c>
      <c r="K148" s="691">
        <v>4575015.1767186662</v>
      </c>
      <c r="L148" s="691">
        <v>4653000</v>
      </c>
      <c r="M148" s="691">
        <v>4653000</v>
      </c>
      <c r="N148" s="691">
        <v>4653000</v>
      </c>
      <c r="O148" s="691">
        <v>4653000</v>
      </c>
      <c r="P148" s="691">
        <v>4653000</v>
      </c>
      <c r="Q148" s="691">
        <v>4653000</v>
      </c>
      <c r="R148" s="691">
        <v>4653000</v>
      </c>
      <c r="S148" s="691">
        <v>4653000</v>
      </c>
      <c r="T148" s="691">
        <v>5170000</v>
      </c>
      <c r="U148" s="691">
        <v>5170000</v>
      </c>
      <c r="V148" s="691">
        <v>5170000</v>
      </c>
      <c r="W148" s="691">
        <v>5170000</v>
      </c>
      <c r="X148" s="691">
        <v>5170000</v>
      </c>
      <c r="Y148" s="691">
        <v>5170000</v>
      </c>
      <c r="Z148" s="691">
        <v>5170000</v>
      </c>
      <c r="AA148" s="691">
        <v>5170000</v>
      </c>
      <c r="AB148" s="691">
        <v>5170000</v>
      </c>
      <c r="AC148" s="691">
        <v>5170000</v>
      </c>
      <c r="AD148" s="691">
        <v>5170000</v>
      </c>
      <c r="AE148" s="691">
        <v>5170000</v>
      </c>
      <c r="AF148" s="691">
        <v>5170000</v>
      </c>
      <c r="AG148" s="691">
        <v>5170000</v>
      </c>
      <c r="AH148" s="691">
        <v>5170000</v>
      </c>
      <c r="AI148" s="691">
        <v>5170000</v>
      </c>
      <c r="AJ148" s="723"/>
      <c r="AK148" s="723"/>
      <c r="AL148" s="691"/>
      <c r="AM148" s="691"/>
      <c r="AN148" s="884"/>
      <c r="AO148" s="649"/>
      <c r="AP148" s="691"/>
      <c r="AQ148" s="691"/>
      <c r="AR148" s="691"/>
      <c r="AS148" s="691"/>
      <c r="AT148" s="691"/>
      <c r="AU148" s="691"/>
      <c r="AV148" s="691"/>
      <c r="AW148" s="691"/>
      <c r="AX148" s="691"/>
      <c r="AY148" s="691"/>
      <c r="AZ148" s="691"/>
      <c r="BA148" s="698"/>
    </row>
    <row r="149" spans="1:53" hidden="1">
      <c r="A149" s="883"/>
      <c r="B149" s="725" t="s">
        <v>979</v>
      </c>
      <c r="C149" s="725"/>
      <c r="D149" s="851"/>
      <c r="E149" s="722"/>
      <c r="F149" s="691">
        <v>779.58343749999995</v>
      </c>
      <c r="G149" s="691">
        <v>1760.5995167768431</v>
      </c>
      <c r="H149" s="691">
        <v>3531.0687591043584</v>
      </c>
      <c r="I149" s="691">
        <v>6200.9536950017937</v>
      </c>
      <c r="J149" s="691">
        <v>9536.5230058992292</v>
      </c>
      <c r="K149" s="691">
        <v>11437.537941796667</v>
      </c>
      <c r="L149" s="691">
        <v>11632.5</v>
      </c>
      <c r="M149" s="691">
        <v>11632.5</v>
      </c>
      <c r="N149" s="691">
        <v>11632.5</v>
      </c>
      <c r="O149" s="691">
        <v>11632.5</v>
      </c>
      <c r="P149" s="691">
        <v>11632.5</v>
      </c>
      <c r="Q149" s="691">
        <v>11632.5</v>
      </c>
      <c r="R149" s="691">
        <v>11632.5</v>
      </c>
      <c r="S149" s="691">
        <v>11632.5</v>
      </c>
      <c r="T149" s="691">
        <v>12925</v>
      </c>
      <c r="U149" s="691">
        <v>12925</v>
      </c>
      <c r="V149" s="691">
        <v>12925</v>
      </c>
      <c r="W149" s="691">
        <v>12925</v>
      </c>
      <c r="X149" s="691">
        <v>12925</v>
      </c>
      <c r="Y149" s="691">
        <v>12925</v>
      </c>
      <c r="Z149" s="691">
        <v>12925</v>
      </c>
      <c r="AA149" s="691">
        <v>12925</v>
      </c>
      <c r="AB149" s="691">
        <v>12925</v>
      </c>
      <c r="AC149" s="691">
        <v>12925</v>
      </c>
      <c r="AD149" s="691">
        <v>12925</v>
      </c>
      <c r="AE149" s="691">
        <v>12925</v>
      </c>
      <c r="AF149" s="691">
        <v>12925</v>
      </c>
      <c r="AG149" s="691">
        <v>12925</v>
      </c>
      <c r="AH149" s="691">
        <v>12925</v>
      </c>
      <c r="AI149" s="691">
        <v>12925</v>
      </c>
      <c r="AJ149" s="691"/>
      <c r="AK149" s="691"/>
      <c r="AL149" s="691"/>
      <c r="AM149" s="691"/>
      <c r="AN149" s="884">
        <v>281406.26635607891</v>
      </c>
    </row>
    <row r="150" spans="1:53" hidden="1">
      <c r="A150" s="883"/>
      <c r="B150" s="721"/>
      <c r="C150" s="721"/>
      <c r="D150" s="851"/>
      <c r="E150" s="691"/>
      <c r="F150" s="691"/>
      <c r="G150" s="691"/>
      <c r="H150" s="691"/>
      <c r="I150" s="691"/>
      <c r="J150" s="691"/>
      <c r="K150" s="691"/>
      <c r="L150" s="691"/>
      <c r="M150" s="691"/>
      <c r="N150" s="691"/>
      <c r="O150" s="691"/>
      <c r="P150" s="691"/>
      <c r="Q150" s="691"/>
      <c r="R150" s="691"/>
      <c r="S150" s="691"/>
      <c r="T150" s="691"/>
      <c r="U150" s="691"/>
      <c r="V150" s="691"/>
      <c r="W150" s="691"/>
      <c r="X150" s="691"/>
      <c r="Y150" s="691"/>
      <c r="Z150" s="691"/>
      <c r="AA150" s="691"/>
      <c r="AB150" s="720"/>
      <c r="AC150" s="691">
        <v>0</v>
      </c>
      <c r="AE150" s="691"/>
      <c r="AF150" s="691"/>
      <c r="AG150" s="691"/>
      <c r="AH150" s="691"/>
      <c r="AI150" s="691"/>
      <c r="AJ150" s="691"/>
      <c r="AK150" s="691"/>
      <c r="AL150" s="691"/>
      <c r="AM150" s="691"/>
      <c r="AN150" s="884"/>
    </row>
    <row r="151" spans="1:53" ht="14.25" hidden="1">
      <c r="A151" s="883"/>
      <c r="B151" s="691"/>
      <c r="C151" s="691"/>
      <c r="D151" s="851"/>
      <c r="E151" s="698"/>
      <c r="F151" s="691"/>
      <c r="G151" s="691"/>
      <c r="H151" s="691"/>
      <c r="I151" s="691"/>
      <c r="J151" s="691"/>
      <c r="K151" s="691"/>
      <c r="L151" s="691"/>
      <c r="M151" s="691"/>
      <c r="N151" s="691"/>
      <c r="O151" s="691"/>
      <c r="P151" s="691"/>
      <c r="Q151" s="691"/>
      <c r="R151" s="691"/>
      <c r="S151" s="691"/>
      <c r="T151" s="691"/>
      <c r="U151" s="691"/>
      <c r="V151" s="691">
        <v>1118027</v>
      </c>
      <c r="W151" s="691">
        <v>1080962.6666666667</v>
      </c>
      <c r="X151" s="691"/>
      <c r="Y151" s="691"/>
      <c r="Z151" s="691"/>
      <c r="AA151" s="691"/>
      <c r="AB151" s="720"/>
      <c r="AC151" s="691">
        <v>0</v>
      </c>
      <c r="AE151" s="691"/>
      <c r="AF151" s="691"/>
      <c r="AG151" s="691"/>
      <c r="AH151" s="691"/>
      <c r="AI151" s="691"/>
      <c r="AJ151" s="691"/>
      <c r="AK151" s="691"/>
      <c r="AL151" s="691"/>
      <c r="AM151" s="691"/>
      <c r="AN151" s="884"/>
    </row>
    <row r="152" spans="1:53" s="697" customFormat="1" ht="14.25" hidden="1">
      <c r="A152" s="930"/>
      <c r="B152" s="698" t="s">
        <v>978</v>
      </c>
      <c r="C152" s="698"/>
      <c r="D152" s="932"/>
      <c r="E152" s="698"/>
      <c r="F152" s="703"/>
      <c r="G152" s="691"/>
      <c r="H152" s="691"/>
      <c r="I152" s="698"/>
      <c r="J152" s="698"/>
      <c r="K152" s="698"/>
      <c r="L152" s="698"/>
      <c r="M152" s="698"/>
      <c r="N152" s="698"/>
      <c r="O152" s="698"/>
      <c r="P152" s="698"/>
      <c r="Q152" s="698"/>
      <c r="R152" s="698"/>
      <c r="S152" s="705"/>
      <c r="T152" s="698"/>
      <c r="U152" s="698"/>
      <c r="V152" s="698">
        <v>1118027</v>
      </c>
      <c r="W152" s="698">
        <v>1080962.6666666667</v>
      </c>
      <c r="X152" s="698"/>
      <c r="Y152" s="698"/>
      <c r="Z152" s="698"/>
      <c r="AA152" s="698"/>
      <c r="AB152" s="702"/>
      <c r="AC152" s="698"/>
      <c r="AD152" s="698"/>
      <c r="AE152" s="698"/>
      <c r="AF152" s="698"/>
      <c r="AG152" s="698"/>
      <c r="AH152" s="698"/>
      <c r="AI152" s="698"/>
      <c r="AJ152" s="698"/>
      <c r="AK152" s="933"/>
      <c r="AL152" s="698"/>
      <c r="AM152" s="698"/>
      <c r="AN152" s="934"/>
    </row>
    <row r="153" spans="1:53" s="697" customFormat="1" ht="14.25" hidden="1">
      <c r="A153" s="930"/>
      <c r="B153" s="698"/>
      <c r="C153" s="698"/>
      <c r="D153" s="932"/>
      <c r="E153" s="698"/>
      <c r="F153" s="703"/>
      <c r="G153" s="691"/>
      <c r="H153" s="691"/>
      <c r="I153" s="698"/>
      <c r="J153" s="698"/>
      <c r="K153" s="698"/>
      <c r="L153" s="698"/>
      <c r="M153" s="698"/>
      <c r="N153" s="698"/>
      <c r="O153" s="698"/>
      <c r="P153" s="698"/>
      <c r="Q153" s="698"/>
      <c r="R153" s="698"/>
      <c r="S153" s="705"/>
      <c r="T153" s="698"/>
      <c r="U153" s="698"/>
      <c r="V153" s="698"/>
      <c r="W153" s="698"/>
      <c r="X153" s="698"/>
      <c r="Y153" s="698"/>
      <c r="Z153" s="698"/>
      <c r="AA153" s="698"/>
      <c r="AB153" s="702"/>
      <c r="AC153" s="698"/>
      <c r="AD153" s="698"/>
      <c r="AE153" s="698"/>
      <c r="AF153" s="698"/>
      <c r="AG153" s="698"/>
      <c r="AH153" s="698"/>
      <c r="AI153" s="698"/>
      <c r="AJ153" s="698"/>
      <c r="AK153" s="933"/>
      <c r="AL153" s="698"/>
      <c r="AM153" s="698"/>
      <c r="AN153" s="934"/>
    </row>
    <row r="154" spans="1:53" s="697" customFormat="1" ht="15" hidden="1">
      <c r="A154" s="930"/>
      <c r="B154" s="705" t="s">
        <v>977</v>
      </c>
      <c r="C154" s="705"/>
      <c r="D154" s="872">
        <v>13</v>
      </c>
      <c r="E154" s="935" t="s">
        <v>976</v>
      </c>
      <c r="F154" s="935"/>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702"/>
      <c r="AC154" s="698"/>
      <c r="AD154" s="698"/>
      <c r="AE154" s="698"/>
      <c r="AF154" s="698"/>
      <c r="AG154" s="698"/>
      <c r="AH154" s="698"/>
      <c r="AI154" s="698"/>
      <c r="AJ154" s="698"/>
      <c r="AK154" s="698"/>
      <c r="AL154" s="698"/>
      <c r="AM154" s="698"/>
      <c r="AN154" s="934">
        <v>0</v>
      </c>
    </row>
    <row r="155" spans="1:53" s="697" customFormat="1" ht="14.25" hidden="1">
      <c r="A155" s="930"/>
      <c r="B155" s="725" t="s">
        <v>975</v>
      </c>
      <c r="C155" s="725"/>
      <c r="D155" s="932" t="s">
        <v>974</v>
      </c>
      <c r="E155" s="691"/>
      <c r="F155" s="691"/>
      <c r="G155" s="691"/>
      <c r="H155" s="691"/>
      <c r="I155" s="698"/>
      <c r="J155" s="698"/>
      <c r="K155" s="698"/>
      <c r="L155" s="698"/>
      <c r="M155" s="698"/>
      <c r="N155" s="698"/>
      <c r="O155" s="698"/>
      <c r="P155" s="698"/>
      <c r="Q155" s="698"/>
      <c r="R155" s="698"/>
      <c r="S155" s="698"/>
      <c r="T155" s="698"/>
      <c r="U155" s="698"/>
      <c r="V155" s="698"/>
      <c r="W155" s="698"/>
      <c r="X155" s="698"/>
      <c r="Y155" s="698"/>
      <c r="Z155" s="698"/>
      <c r="AA155" s="698"/>
      <c r="AB155" s="702"/>
      <c r="AC155" s="698"/>
      <c r="AD155" s="698"/>
      <c r="AE155" s="698"/>
      <c r="AF155" s="698"/>
      <c r="AG155" s="698"/>
      <c r="AH155" s="698"/>
      <c r="AI155" s="698"/>
      <c r="AJ155" s="698"/>
      <c r="AK155" s="698"/>
      <c r="AL155" s="698"/>
      <c r="AM155" s="698"/>
      <c r="AN155" s="934"/>
    </row>
    <row r="156" spans="1:53" s="697" customFormat="1" ht="14.25" hidden="1">
      <c r="A156" s="930"/>
      <c r="B156" s="691"/>
      <c r="C156" s="691"/>
      <c r="D156" s="873"/>
      <c r="E156" s="691"/>
      <c r="F156" s="691"/>
      <c r="G156" s="691"/>
      <c r="H156" s="691"/>
      <c r="I156" s="698"/>
      <c r="J156" s="698"/>
      <c r="K156" s="698"/>
      <c r="L156" s="698"/>
      <c r="M156" s="698"/>
      <c r="N156" s="698"/>
      <c r="O156" s="698"/>
      <c r="P156" s="698"/>
      <c r="Q156" s="698"/>
      <c r="R156" s="698"/>
      <c r="S156" s="705"/>
      <c r="T156" s="698"/>
      <c r="U156" s="698"/>
      <c r="V156" s="698"/>
      <c r="W156" s="698"/>
      <c r="X156" s="698"/>
      <c r="Y156" s="698"/>
      <c r="Z156" s="698"/>
      <c r="AA156" s="698"/>
      <c r="AB156" s="702"/>
      <c r="AC156" s="698"/>
      <c r="AD156" s="698"/>
      <c r="AE156" s="698"/>
      <c r="AF156" s="698"/>
      <c r="AG156" s="698"/>
      <c r="AH156" s="698"/>
      <c r="AI156" s="698"/>
      <c r="AJ156" s="698"/>
      <c r="AK156" s="698"/>
      <c r="AL156" s="698"/>
      <c r="AM156" s="698"/>
      <c r="AN156" s="934">
        <v>0</v>
      </c>
    </row>
    <row r="157" spans="1:53" s="697" customFormat="1" ht="14.25" hidden="1">
      <c r="A157" s="930"/>
      <c r="B157" s="691" t="s">
        <v>973</v>
      </c>
      <c r="C157" s="691"/>
      <c r="D157" s="873"/>
      <c r="E157" s="691"/>
      <c r="F157" s="691"/>
      <c r="G157" s="691"/>
      <c r="H157" s="691"/>
      <c r="I157" s="698"/>
      <c r="J157" s="698"/>
      <c r="K157" s="698"/>
      <c r="L157" s="698"/>
      <c r="M157" s="698"/>
      <c r="N157" s="698"/>
      <c r="O157" s="698"/>
      <c r="P157" s="698"/>
      <c r="Q157" s="698"/>
      <c r="R157" s="698"/>
      <c r="S157" s="698"/>
      <c r="T157" s="698"/>
      <c r="U157" s="698"/>
      <c r="V157" s="698"/>
      <c r="W157" s="698"/>
      <c r="X157" s="698"/>
      <c r="Y157" s="698"/>
      <c r="Z157" s="698"/>
      <c r="AA157" s="698"/>
      <c r="AB157" s="702"/>
      <c r="AC157" s="698"/>
      <c r="AD157" s="698"/>
      <c r="AE157" s="698"/>
      <c r="AF157" s="698"/>
      <c r="AG157" s="698"/>
      <c r="AH157" s="698"/>
      <c r="AI157" s="698"/>
      <c r="AJ157" s="698"/>
      <c r="AK157" s="698"/>
      <c r="AL157" s="698"/>
      <c r="AM157" s="698"/>
      <c r="AN157" s="934"/>
    </row>
    <row r="158" spans="1:53" s="697" customFormat="1" ht="14.25" hidden="1">
      <c r="A158" s="930"/>
      <c r="B158" s="718" t="s">
        <v>972</v>
      </c>
      <c r="C158" s="718"/>
      <c r="D158" s="714">
        <v>1</v>
      </c>
      <c r="E158" s="713">
        <v>1823015.1875</v>
      </c>
      <c r="F158" s="713"/>
      <c r="G158" s="717"/>
      <c r="H158" s="716"/>
      <c r="I158" s="698"/>
      <c r="J158" s="698"/>
      <c r="K158" s="698"/>
      <c r="L158" s="698"/>
      <c r="M158" s="698"/>
      <c r="N158" s="698"/>
      <c r="O158" s="698"/>
      <c r="P158" s="698"/>
      <c r="Q158" s="698"/>
      <c r="R158" s="698"/>
      <c r="S158" s="698"/>
      <c r="T158" s="698"/>
      <c r="U158" s="698"/>
      <c r="V158" s="698"/>
      <c r="W158" s="698"/>
      <c r="X158" s="698"/>
      <c r="Y158" s="698"/>
      <c r="Z158" s="698"/>
      <c r="AA158" s="698"/>
      <c r="AB158" s="702"/>
      <c r="AC158" s="698"/>
      <c r="AD158" s="698"/>
      <c r="AE158" s="698"/>
      <c r="AF158" s="698"/>
      <c r="AG158" s="698"/>
      <c r="AH158" s="698"/>
      <c r="AI158" s="698"/>
      <c r="AJ158" s="698"/>
      <c r="AK158" s="698"/>
      <c r="AL158" s="698"/>
      <c r="AM158" s="698"/>
      <c r="AN158" s="934"/>
    </row>
    <row r="159" spans="1:53" s="697" customFormat="1" ht="14.25" hidden="1">
      <c r="A159" s="930"/>
      <c r="B159" s="718" t="s">
        <v>971</v>
      </c>
      <c r="C159" s="718"/>
      <c r="D159" s="714">
        <v>1.4151258956530224</v>
      </c>
      <c r="E159" s="713">
        <v>2579796</v>
      </c>
      <c r="F159" s="713"/>
      <c r="G159" s="712"/>
      <c r="H159" s="719"/>
      <c r="I159" s="698"/>
      <c r="J159" s="698"/>
      <c r="K159" s="698"/>
      <c r="L159" s="698"/>
      <c r="M159" s="698"/>
      <c r="N159" s="698"/>
      <c r="O159" s="698"/>
      <c r="P159" s="698"/>
      <c r="Q159" s="698"/>
      <c r="R159" s="698"/>
      <c r="S159" s="698"/>
      <c r="T159" s="698"/>
      <c r="U159" s="698"/>
      <c r="V159" s="698"/>
      <c r="W159" s="698"/>
      <c r="X159" s="698"/>
      <c r="Y159" s="698"/>
      <c r="Z159" s="698"/>
      <c r="AA159" s="698"/>
      <c r="AB159" s="702"/>
      <c r="AC159" s="698"/>
      <c r="AD159" s="698"/>
      <c r="AE159" s="698"/>
      <c r="AF159" s="698"/>
      <c r="AG159" s="698"/>
      <c r="AH159" s="698"/>
      <c r="AI159" s="698"/>
      <c r="AJ159" s="698"/>
      <c r="AK159" s="698"/>
      <c r="AL159" s="698"/>
      <c r="AM159" s="698"/>
      <c r="AN159" s="934"/>
    </row>
    <row r="160" spans="1:53" s="697" customFormat="1" ht="14.25" hidden="1">
      <c r="A160" s="930"/>
      <c r="B160" s="718" t="s">
        <v>970</v>
      </c>
      <c r="C160" s="718"/>
      <c r="D160" s="714">
        <v>0</v>
      </c>
      <c r="E160" s="713">
        <v>0</v>
      </c>
      <c r="F160" s="713"/>
      <c r="G160" s="712"/>
      <c r="H160" s="719"/>
      <c r="I160" s="698"/>
      <c r="J160" s="698"/>
      <c r="K160" s="698"/>
      <c r="L160" s="698"/>
      <c r="M160" s="698"/>
      <c r="N160" s="698"/>
      <c r="O160" s="698"/>
      <c r="P160" s="698"/>
      <c r="Q160" s="698"/>
      <c r="R160" s="698"/>
      <c r="S160" s="698"/>
      <c r="T160" s="698"/>
      <c r="U160" s="698"/>
      <c r="V160" s="698"/>
      <c r="W160" s="698"/>
      <c r="X160" s="698"/>
      <c r="Y160" s="698"/>
      <c r="Z160" s="698"/>
      <c r="AA160" s="698"/>
      <c r="AB160" s="702"/>
      <c r="AC160" s="698"/>
      <c r="AD160" s="698"/>
      <c r="AE160" s="698"/>
      <c r="AF160" s="698"/>
      <c r="AG160" s="698"/>
      <c r="AH160" s="698"/>
      <c r="AI160" s="698"/>
      <c r="AJ160" s="698"/>
      <c r="AK160" s="698"/>
      <c r="AL160" s="698"/>
      <c r="AM160" s="698"/>
      <c r="AN160" s="934"/>
    </row>
    <row r="161" spans="1:53" s="697" customFormat="1" ht="14.25" hidden="1">
      <c r="A161" s="930"/>
      <c r="B161" s="718" t="s">
        <v>969</v>
      </c>
      <c r="C161" s="718"/>
      <c r="D161" s="714">
        <v>0</v>
      </c>
      <c r="E161" s="713">
        <v>0</v>
      </c>
      <c r="F161" s="713"/>
      <c r="G161" s="717"/>
      <c r="H161" s="716"/>
      <c r="I161" s="698"/>
      <c r="J161" s="698"/>
      <c r="K161" s="698"/>
      <c r="L161" s="698"/>
      <c r="M161" s="698"/>
      <c r="N161" s="698"/>
      <c r="O161" s="698"/>
      <c r="P161" s="698"/>
      <c r="Q161" s="698"/>
      <c r="R161" s="698"/>
      <c r="S161" s="698"/>
      <c r="T161" s="698"/>
      <c r="U161" s="698"/>
      <c r="V161" s="698"/>
      <c r="W161" s="698"/>
      <c r="X161" s="698"/>
      <c r="Y161" s="698"/>
      <c r="Z161" s="698"/>
      <c r="AA161" s="698"/>
      <c r="AB161" s="702"/>
      <c r="AC161" s="698"/>
      <c r="AD161" s="698"/>
      <c r="AE161" s="698"/>
      <c r="AF161" s="698"/>
      <c r="AG161" s="698"/>
      <c r="AH161" s="698"/>
      <c r="AI161" s="698"/>
      <c r="AJ161" s="698"/>
      <c r="AK161" s="698"/>
      <c r="AL161" s="698"/>
      <c r="AM161" s="698"/>
      <c r="AN161" s="934"/>
    </row>
    <row r="162" spans="1:53" s="697" customFormat="1" ht="14.25" hidden="1">
      <c r="A162" s="930"/>
      <c r="B162" s="718" t="s">
        <v>968</v>
      </c>
      <c r="C162" s="718"/>
      <c r="D162" s="714">
        <v>0</v>
      </c>
      <c r="E162" s="713">
        <v>0</v>
      </c>
      <c r="F162" s="713"/>
      <c r="G162" s="717"/>
      <c r="H162" s="716"/>
      <c r="I162" s="698"/>
      <c r="J162" s="698"/>
      <c r="K162" s="698"/>
      <c r="L162" s="698"/>
      <c r="M162" s="698"/>
      <c r="N162" s="698"/>
      <c r="O162" s="698"/>
      <c r="P162" s="698"/>
      <c r="Q162" s="698"/>
      <c r="R162" s="698"/>
      <c r="S162" s="698"/>
      <c r="T162" s="698"/>
      <c r="U162" s="698"/>
      <c r="V162" s="698"/>
      <c r="W162" s="698"/>
      <c r="X162" s="698"/>
      <c r="Y162" s="698"/>
      <c r="Z162" s="698"/>
      <c r="AA162" s="698"/>
      <c r="AB162" s="702"/>
      <c r="AC162" s="698"/>
      <c r="AD162" s="698"/>
      <c r="AE162" s="698"/>
      <c r="AF162" s="698"/>
      <c r="AG162" s="698"/>
      <c r="AH162" s="698"/>
      <c r="AI162" s="698"/>
      <c r="AJ162" s="698"/>
      <c r="AK162" s="698"/>
      <c r="AL162" s="698"/>
      <c r="AM162" s="698"/>
      <c r="AN162" s="934"/>
    </row>
    <row r="163" spans="1:53" s="697" customFormat="1" ht="14.25" hidden="1">
      <c r="A163" s="930"/>
      <c r="B163" s="718"/>
      <c r="C163" s="718"/>
      <c r="D163" s="714"/>
      <c r="E163" s="713"/>
      <c r="F163" s="713"/>
      <c r="G163" s="717"/>
      <c r="H163" s="716"/>
      <c r="I163" s="698"/>
      <c r="J163" s="698"/>
      <c r="K163" s="698"/>
      <c r="L163" s="698"/>
      <c r="M163" s="698"/>
      <c r="N163" s="698"/>
      <c r="O163" s="698"/>
      <c r="P163" s="698"/>
      <c r="Q163" s="698"/>
      <c r="R163" s="698"/>
      <c r="S163" s="698"/>
      <c r="T163" s="698"/>
      <c r="U163" s="698"/>
      <c r="V163" s="698"/>
      <c r="W163" s="698"/>
      <c r="X163" s="698"/>
      <c r="Y163" s="698"/>
      <c r="Z163" s="698"/>
      <c r="AA163" s="698"/>
      <c r="AB163" s="702"/>
      <c r="AC163" s="698"/>
      <c r="AD163" s="698"/>
      <c r="AE163" s="698"/>
      <c r="AF163" s="698"/>
      <c r="AG163" s="698"/>
      <c r="AH163" s="698"/>
      <c r="AI163" s="698"/>
      <c r="AJ163" s="698"/>
      <c r="AK163" s="698"/>
      <c r="AL163" s="698"/>
      <c r="AM163" s="698"/>
      <c r="AN163" s="934"/>
    </row>
    <row r="164" spans="1:53" s="697" customFormat="1" ht="14.25" hidden="1">
      <c r="A164" s="930"/>
      <c r="B164" s="715" t="s">
        <v>56</v>
      </c>
      <c r="C164" s="715"/>
      <c r="D164" s="714">
        <v>2.4151258956530226</v>
      </c>
      <c r="E164" s="713">
        <v>1823015.1875</v>
      </c>
      <c r="F164" s="713"/>
      <c r="G164" s="712"/>
      <c r="H164" s="712"/>
      <c r="I164" s="698"/>
      <c r="J164" s="698"/>
      <c r="K164" s="698"/>
      <c r="L164" s="698"/>
      <c r="M164" s="698"/>
      <c r="N164" s="698"/>
      <c r="O164" s="698"/>
      <c r="P164" s="698"/>
      <c r="Q164" s="698"/>
      <c r="R164" s="698"/>
      <c r="S164" s="698"/>
      <c r="T164" s="698"/>
      <c r="U164" s="698"/>
      <c r="V164" s="698"/>
      <c r="W164" s="698"/>
      <c r="X164" s="698"/>
      <c r="Y164" s="698"/>
      <c r="Z164" s="698"/>
      <c r="AA164" s="698"/>
      <c r="AB164" s="702"/>
      <c r="AC164" s="698"/>
      <c r="AD164" s="698"/>
      <c r="AE164" s="698"/>
      <c r="AF164" s="698"/>
      <c r="AG164" s="698"/>
      <c r="AH164" s="698"/>
      <c r="AI164" s="698"/>
      <c r="AJ164" s="698"/>
      <c r="AK164" s="698"/>
      <c r="AL164" s="698"/>
      <c r="AM164" s="698"/>
      <c r="AN164" s="934"/>
    </row>
    <row r="165" spans="1:53" s="697" customFormat="1" ht="14.25" hidden="1">
      <c r="A165" s="930"/>
      <c r="B165" s="698"/>
      <c r="C165" s="698"/>
      <c r="D165" s="932"/>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c r="AB165" s="702"/>
      <c r="AC165" s="698"/>
      <c r="AD165" s="698"/>
      <c r="AE165" s="698"/>
      <c r="AF165" s="698"/>
      <c r="AG165" s="698"/>
      <c r="AH165" s="698"/>
      <c r="AI165" s="698"/>
      <c r="AJ165" s="698"/>
      <c r="AK165" s="698"/>
      <c r="AL165" s="698"/>
      <c r="AM165" s="698"/>
      <c r="AN165" s="934"/>
      <c r="AP165" s="698"/>
      <c r="AQ165" s="698"/>
      <c r="AR165" s="698"/>
      <c r="AS165" s="698"/>
      <c r="AT165" s="698"/>
      <c r="AU165" s="698"/>
      <c r="AV165" s="698"/>
      <c r="AW165" s="698"/>
      <c r="AX165" s="698"/>
      <c r="AY165" s="698"/>
      <c r="AZ165" s="698"/>
      <c r="BA165" s="698"/>
    </row>
    <row r="166" spans="1:53" s="697" customFormat="1" ht="14.25" hidden="1">
      <c r="A166" s="930"/>
      <c r="B166" s="711"/>
      <c r="C166" s="698"/>
      <c r="D166" s="932"/>
      <c r="E166" s="698"/>
      <c r="F166" s="698"/>
      <c r="G166" s="698"/>
      <c r="H166" s="698"/>
      <c r="I166" s="698"/>
      <c r="J166" s="698"/>
      <c r="K166" s="698"/>
      <c r="L166" s="698"/>
      <c r="M166" s="698"/>
      <c r="N166" s="698"/>
      <c r="O166" s="698"/>
      <c r="P166" s="698"/>
      <c r="Q166" s="698"/>
      <c r="R166" s="698"/>
      <c r="S166" s="698"/>
      <c r="T166" s="698"/>
      <c r="U166" s="698"/>
      <c r="V166" s="698"/>
      <c r="W166" s="698"/>
      <c r="X166" s="698"/>
      <c r="Y166" s="698"/>
      <c r="Z166" s="698"/>
      <c r="AA166" s="698"/>
      <c r="AB166" s="702"/>
      <c r="AC166" s="698"/>
      <c r="AD166" s="698"/>
      <c r="AE166" s="698"/>
      <c r="AF166" s="698"/>
      <c r="AG166" s="698"/>
      <c r="AH166" s="698"/>
      <c r="AI166" s="698"/>
      <c r="AJ166" s="698"/>
      <c r="AK166" s="698"/>
      <c r="AL166" s="698"/>
      <c r="AM166" s="698"/>
      <c r="AN166" s="934"/>
      <c r="AO166" s="698"/>
      <c r="AP166" s="698"/>
      <c r="AQ166" s="698"/>
      <c r="AR166" s="698"/>
      <c r="AS166" s="698"/>
      <c r="AT166" s="698"/>
      <c r="AU166" s="698"/>
      <c r="AV166" s="698"/>
      <c r="AW166" s="698"/>
      <c r="AX166" s="698"/>
      <c r="AY166" s="698"/>
      <c r="AZ166" s="698"/>
      <c r="BA166" s="698"/>
    </row>
    <row r="167" spans="1:53" s="697" customFormat="1" ht="15" hidden="1">
      <c r="A167" s="930"/>
      <c r="B167" s="936"/>
      <c r="C167" s="936"/>
      <c r="D167" s="874"/>
      <c r="E167" s="698"/>
      <c r="F167" s="698"/>
      <c r="G167" s="698"/>
      <c r="H167" s="698"/>
      <c r="I167" s="698"/>
      <c r="J167" s="698"/>
      <c r="K167" s="698"/>
      <c r="L167" s="698"/>
      <c r="M167" s="698"/>
      <c r="N167" s="698"/>
      <c r="O167" s="698"/>
      <c r="P167" s="698"/>
      <c r="Q167" s="698"/>
      <c r="R167" s="698"/>
      <c r="S167" s="698"/>
      <c r="T167" s="698"/>
      <c r="U167" s="698"/>
      <c r="V167" s="698">
        <v>0</v>
      </c>
      <c r="W167" s="698"/>
      <c r="X167" s="698"/>
      <c r="Y167" s="698"/>
      <c r="Z167" s="698"/>
      <c r="AA167" s="698"/>
      <c r="AB167" s="702"/>
      <c r="AC167" s="698"/>
      <c r="AD167" s="698"/>
      <c r="AE167" s="698"/>
      <c r="AF167" s="698"/>
      <c r="AG167" s="698"/>
      <c r="AH167" s="698"/>
      <c r="AI167" s="698"/>
      <c r="AJ167" s="698"/>
      <c r="AK167" s="698"/>
      <c r="AL167" s="698"/>
      <c r="AM167" s="698"/>
      <c r="AN167" s="934"/>
      <c r="AO167" s="698"/>
      <c r="AP167" s="698"/>
      <c r="AQ167" s="698"/>
      <c r="AR167" s="698"/>
      <c r="AS167" s="698"/>
      <c r="AT167" s="698"/>
      <c r="AU167" s="698"/>
      <c r="AV167" s="698"/>
      <c r="AW167" s="698"/>
      <c r="AX167" s="698"/>
      <c r="AY167" s="698"/>
      <c r="AZ167" s="698"/>
      <c r="BA167" s="698"/>
    </row>
    <row r="168" spans="1:53" s="697" customFormat="1" ht="15" hidden="1">
      <c r="A168" s="930"/>
      <c r="B168" s="936"/>
      <c r="C168" s="936"/>
      <c r="D168" s="874"/>
      <c r="E168" s="698"/>
      <c r="F168" s="698"/>
      <c r="G168" s="698"/>
      <c r="H168" s="698"/>
      <c r="I168" s="698"/>
      <c r="J168" s="698"/>
      <c r="K168" s="698"/>
      <c r="L168" s="698"/>
      <c r="M168" s="698"/>
      <c r="N168" s="698"/>
      <c r="O168" s="698"/>
      <c r="P168" s="698"/>
      <c r="Q168" s="698"/>
      <c r="R168" s="698"/>
      <c r="S168" s="698"/>
      <c r="T168" s="698"/>
      <c r="U168" s="698"/>
      <c r="V168" s="698"/>
      <c r="W168" s="698"/>
      <c r="X168" s="698"/>
      <c r="Y168" s="698"/>
      <c r="Z168" s="698"/>
      <c r="AA168" s="698"/>
      <c r="AB168" s="702"/>
      <c r="AC168" s="698"/>
      <c r="AD168" s="698"/>
      <c r="AE168" s="698"/>
      <c r="AF168" s="698"/>
      <c r="AG168" s="698"/>
      <c r="AH168" s="698"/>
      <c r="AI168" s="698"/>
      <c r="AJ168" s="698"/>
      <c r="AK168" s="698"/>
      <c r="AL168" s="698"/>
      <c r="AM168" s="698"/>
      <c r="AN168" s="937"/>
      <c r="AO168" s="698"/>
      <c r="AP168" s="698"/>
      <c r="AQ168" s="698"/>
      <c r="AR168" s="698"/>
      <c r="AS168" s="698"/>
      <c r="AT168" s="698"/>
      <c r="AU168" s="698"/>
      <c r="AV168" s="698"/>
      <c r="AW168" s="698"/>
      <c r="AX168" s="698"/>
      <c r="AY168" s="698"/>
      <c r="AZ168" s="698"/>
      <c r="BA168" s="698"/>
    </row>
    <row r="169" spans="1:53">
      <c r="A169" s="883"/>
      <c r="B169" s="710" t="s">
        <v>967</v>
      </c>
      <c r="C169" s="710"/>
      <c r="D169" s="875"/>
      <c r="E169" s="709">
        <v>10925000</v>
      </c>
      <c r="F169" s="708">
        <v>0</v>
      </c>
      <c r="G169" s="708">
        <v>1299.3057291666667</v>
      </c>
      <c r="H169" s="708">
        <v>2934.332527961405</v>
      </c>
      <c r="I169" s="708">
        <v>4166.666666666667</v>
      </c>
      <c r="J169" s="708">
        <v>4166.666666666667</v>
      </c>
      <c r="K169" s="708">
        <v>4166.666666666667</v>
      </c>
      <c r="L169" s="708">
        <v>6821.9458333333341</v>
      </c>
      <c r="M169" s="708">
        <v>12011.180959351281</v>
      </c>
      <c r="N169" s="708">
        <v>17238.293412066527</v>
      </c>
      <c r="O169" s="708">
        <v>20790.495395834751</v>
      </c>
      <c r="P169" s="708">
        <v>22336.581033702012</v>
      </c>
      <c r="Q169" s="708">
        <v>23768.729007560385</v>
      </c>
      <c r="R169" s="708">
        <v>25206.844264643169</v>
      </c>
      <c r="S169" s="708">
        <v>25206.844264643169</v>
      </c>
      <c r="T169" s="708">
        <v>25206.844264643169</v>
      </c>
      <c r="U169" s="708">
        <v>25206.844264643169</v>
      </c>
      <c r="V169" s="708">
        <v>25206.844264643169</v>
      </c>
      <c r="W169" s="708">
        <v>0</v>
      </c>
      <c r="X169" s="708">
        <v>0</v>
      </c>
      <c r="Y169" s="708">
        <v>0</v>
      </c>
      <c r="Z169" s="708">
        <v>0</v>
      </c>
      <c r="AA169" s="708">
        <v>0</v>
      </c>
      <c r="AB169" s="708">
        <v>0</v>
      </c>
      <c r="AC169" s="708">
        <v>0</v>
      </c>
      <c r="AD169" s="708">
        <v>0</v>
      </c>
      <c r="AE169" s="708"/>
      <c r="AF169" s="707"/>
      <c r="AG169" s="707"/>
      <c r="AH169" s="707"/>
      <c r="AI169" s="707"/>
      <c r="AJ169" s="707"/>
      <c r="AK169" s="707"/>
      <c r="AL169" s="707"/>
      <c r="AM169" s="707"/>
      <c r="AN169" s="938">
        <v>245735.08522219225</v>
      </c>
      <c r="AO169" s="691"/>
      <c r="AP169" s="691"/>
      <c r="AQ169" s="691"/>
      <c r="AR169" s="691"/>
      <c r="AS169" s="691"/>
      <c r="AT169" s="691"/>
      <c r="AU169" s="691"/>
      <c r="AV169" s="691"/>
      <c r="AW169" s="691"/>
      <c r="AX169" s="691"/>
      <c r="AY169" s="691"/>
      <c r="AZ169" s="691"/>
      <c r="BA169" s="691"/>
    </row>
    <row r="170" spans="1:53" ht="13.5" thickBot="1">
      <c r="A170" s="939"/>
      <c r="B170" s="940" t="s">
        <v>966</v>
      </c>
      <c r="C170" s="940"/>
      <c r="D170" s="941"/>
      <c r="E170" s="845"/>
      <c r="F170" s="845">
        <v>311833.375</v>
      </c>
      <c r="G170" s="748">
        <v>704239.80671073718</v>
      </c>
      <c r="H170" s="748">
        <v>1000000</v>
      </c>
      <c r="I170" s="748">
        <v>1000000</v>
      </c>
      <c r="J170" s="748">
        <v>1000000</v>
      </c>
      <c r="K170" s="748">
        <v>1637267</v>
      </c>
      <c r="L170" s="748">
        <v>2882683.430244307</v>
      </c>
      <c r="M170" s="748">
        <v>4137190.4188959659</v>
      </c>
      <c r="N170" s="748">
        <v>4989718.8950003404</v>
      </c>
      <c r="O170" s="748">
        <v>5360779.448088483</v>
      </c>
      <c r="P170" s="748">
        <v>5704494.9618144929</v>
      </c>
      <c r="Q170" s="748">
        <v>6049642.6235143607</v>
      </c>
      <c r="R170" s="748">
        <v>6049642.6235143607</v>
      </c>
      <c r="S170" s="748">
        <v>6049642.6235143607</v>
      </c>
      <c r="T170" s="748">
        <v>6049642.6235143607</v>
      </c>
      <c r="U170" s="748">
        <v>6049642.6235143607</v>
      </c>
      <c r="V170" s="748">
        <v>0</v>
      </c>
      <c r="W170" s="748">
        <v>0</v>
      </c>
      <c r="X170" s="748">
        <v>0</v>
      </c>
      <c r="Y170" s="748">
        <v>0</v>
      </c>
      <c r="Z170" s="748">
        <v>0</v>
      </c>
      <c r="AA170" s="748">
        <v>0</v>
      </c>
      <c r="AB170" s="748">
        <v>0</v>
      </c>
      <c r="AC170" s="748">
        <v>0</v>
      </c>
      <c r="AD170" s="748"/>
      <c r="AE170" s="748"/>
      <c r="AF170" s="748">
        <v>0</v>
      </c>
      <c r="AG170" s="748">
        <v>0</v>
      </c>
      <c r="AH170" s="748">
        <v>0</v>
      </c>
      <c r="AI170" s="748">
        <v>0</v>
      </c>
      <c r="AJ170" s="748">
        <v>0</v>
      </c>
      <c r="AK170" s="748">
        <v>0</v>
      </c>
      <c r="AL170" s="748">
        <v>0</v>
      </c>
      <c r="AM170" s="748">
        <v>0</v>
      </c>
      <c r="AN170" s="891"/>
      <c r="AO170" s="691"/>
    </row>
    <row r="171" spans="1:53" s="697" customFormat="1" ht="13.15" customHeight="1">
      <c r="B171" s="701"/>
      <c r="C171" s="701" t="s">
        <v>965</v>
      </c>
      <c r="D171" s="874"/>
      <c r="E171" s="705"/>
      <c r="F171" s="705" t="s">
        <v>964</v>
      </c>
      <c r="G171" s="698"/>
      <c r="H171" s="698"/>
      <c r="I171" s="698"/>
      <c r="J171" s="698"/>
      <c r="K171" s="698"/>
      <c r="L171" s="698"/>
      <c r="M171" s="698"/>
      <c r="N171" s="698"/>
      <c r="O171" s="698"/>
      <c r="P171" s="698"/>
      <c r="Q171" s="698"/>
      <c r="R171" s="698"/>
      <c r="S171" s="698"/>
      <c r="T171" s="698"/>
      <c r="U171" s="698"/>
      <c r="V171" s="698"/>
      <c r="W171" s="698"/>
      <c r="X171" s="698"/>
      <c r="Y171" s="698"/>
      <c r="Z171" s="698"/>
      <c r="AA171" s="698"/>
      <c r="AB171" s="702"/>
      <c r="AC171" s="698"/>
      <c r="AD171" s="698"/>
      <c r="AE171" s="698"/>
      <c r="AF171" s="698"/>
      <c r="AG171" s="698"/>
      <c r="AH171" s="698"/>
      <c r="AI171" s="698"/>
      <c r="AJ171" s="698"/>
      <c r="AK171" s="698"/>
      <c r="AL171" s="698"/>
      <c r="AM171" s="698"/>
      <c r="AN171" s="698"/>
    </row>
    <row r="172" spans="1:53" s="697" customFormat="1" ht="15.6" customHeight="1">
      <c r="B172" s="701"/>
      <c r="C172" s="701"/>
      <c r="D172" s="874"/>
      <c r="E172" s="703"/>
      <c r="F172" s="703"/>
      <c r="G172" s="698"/>
      <c r="H172" s="698"/>
      <c r="I172" s="698"/>
      <c r="J172" s="698"/>
      <c r="K172" s="698"/>
      <c r="L172" s="698"/>
      <c r="M172" s="698"/>
      <c r="N172" s="698"/>
      <c r="O172" s="698"/>
      <c r="P172" s="698"/>
      <c r="Q172" s="698"/>
      <c r="R172" s="698"/>
      <c r="S172" s="698"/>
      <c r="T172" s="698"/>
      <c r="U172" s="698"/>
      <c r="V172" s="698"/>
      <c r="W172" s="698"/>
      <c r="X172" s="698"/>
      <c r="Y172" s="698"/>
      <c r="Z172" s="698"/>
      <c r="AA172" s="698"/>
      <c r="AB172" s="702"/>
      <c r="AC172" s="698"/>
      <c r="AD172" s="698"/>
      <c r="AE172" s="698"/>
      <c r="AF172" s="698"/>
      <c r="AG172" s="698"/>
      <c r="AH172" s="698"/>
      <c r="AI172" s="698"/>
      <c r="AJ172" s="698"/>
      <c r="AK172" s="698"/>
      <c r="AL172" s="698"/>
      <c r="AM172" s="698"/>
      <c r="AN172" s="698"/>
    </row>
    <row r="173" spans="1:53" s="697" customFormat="1" ht="80.25" customHeight="1">
      <c r="B173" s="701"/>
      <c r="C173" s="701"/>
      <c r="D173" s="874"/>
      <c r="E173" s="703"/>
      <c r="F173" s="703"/>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98"/>
      <c r="AF173" s="698"/>
      <c r="AG173" s="698"/>
      <c r="AH173" s="698"/>
      <c r="AI173" s="698"/>
      <c r="AJ173" s="698"/>
      <c r="AK173" s="698"/>
      <c r="AL173" s="698"/>
      <c r="AM173" s="698"/>
      <c r="AN173" s="698"/>
    </row>
    <row r="174" spans="1:53" s="697" customFormat="1" ht="80.25" customHeight="1">
      <c r="B174" s="701"/>
      <c r="C174" s="701"/>
      <c r="D174" s="874"/>
      <c r="E174" s="703"/>
      <c r="F174" s="703"/>
      <c r="G174" s="703"/>
      <c r="H174" s="703"/>
      <c r="I174" s="703"/>
      <c r="J174" s="703"/>
      <c r="K174" s="703"/>
      <c r="L174" s="703"/>
      <c r="M174" s="703"/>
      <c r="N174" s="703"/>
      <c r="O174" s="703"/>
      <c r="P174" s="703"/>
      <c r="Q174" s="703"/>
      <c r="R174" s="703"/>
      <c r="S174" s="703"/>
      <c r="T174" s="703"/>
      <c r="U174" s="703"/>
      <c r="V174" s="703"/>
      <c r="W174" s="703"/>
      <c r="X174" s="703"/>
      <c r="Y174" s="703"/>
      <c r="Z174" s="703"/>
      <c r="AA174" s="703"/>
      <c r="AB174" s="703"/>
      <c r="AC174" s="703"/>
      <c r="AD174" s="703"/>
      <c r="AE174" s="698"/>
      <c r="AF174" s="698"/>
      <c r="AG174" s="698"/>
      <c r="AH174" s="698"/>
      <c r="AI174" s="698"/>
      <c r="AJ174" s="698"/>
      <c r="AK174" s="698"/>
      <c r="AL174" s="698"/>
      <c r="AM174" s="698"/>
      <c r="AN174" s="698"/>
    </row>
    <row r="175" spans="1:53" s="697" customFormat="1" ht="80.25" customHeight="1">
      <c r="B175" s="701"/>
      <c r="C175" s="701"/>
      <c r="D175" s="874"/>
      <c r="E175" s="703"/>
      <c r="F175" s="703"/>
      <c r="G175" s="698"/>
      <c r="H175" s="698"/>
      <c r="I175" s="698"/>
      <c r="J175" s="698"/>
      <c r="K175" s="698"/>
      <c r="L175" s="698"/>
      <c r="M175" s="698"/>
      <c r="N175" s="698"/>
      <c r="O175" s="698"/>
      <c r="P175" s="698"/>
      <c r="Q175" s="698"/>
      <c r="R175" s="698"/>
      <c r="S175" s="698"/>
      <c r="T175" s="698"/>
      <c r="U175" s="698"/>
      <c r="V175" s="698"/>
      <c r="W175" s="698"/>
      <c r="X175" s="698"/>
      <c r="Y175" s="698"/>
      <c r="Z175" s="698"/>
      <c r="AA175" s="698"/>
      <c r="AB175" s="702"/>
      <c r="AC175" s="698"/>
      <c r="AD175" s="698"/>
      <c r="AE175" s="698"/>
      <c r="AF175" s="698"/>
      <c r="AG175" s="698"/>
      <c r="AH175" s="698"/>
      <c r="AI175" s="698"/>
      <c r="AJ175" s="698"/>
      <c r="AK175" s="698"/>
      <c r="AL175" s="698"/>
      <c r="AM175" s="698"/>
      <c r="AN175" s="698"/>
    </row>
    <row r="176" spans="1:53" s="697" customFormat="1" ht="80.25" customHeight="1">
      <c r="B176" s="701"/>
      <c r="C176" s="701"/>
      <c r="D176" s="874"/>
      <c r="E176" s="703"/>
      <c r="G176" s="703"/>
      <c r="H176" s="703"/>
      <c r="I176" s="703"/>
      <c r="J176" s="703"/>
      <c r="K176" s="703"/>
      <c r="L176" s="703"/>
      <c r="M176" s="703"/>
      <c r="N176" s="703"/>
      <c r="O176" s="703"/>
      <c r="P176" s="703"/>
      <c r="Q176" s="703"/>
      <c r="R176" s="703"/>
      <c r="S176" s="703"/>
      <c r="T176" s="703"/>
      <c r="U176" s="703"/>
      <c r="V176" s="703"/>
      <c r="W176" s="703"/>
      <c r="X176" s="703"/>
      <c r="Y176" s="703"/>
      <c r="Z176" s="703"/>
      <c r="AA176" s="703"/>
      <c r="AB176" s="704"/>
      <c r="AC176" s="703"/>
      <c r="AD176" s="703"/>
      <c r="AE176" s="703"/>
      <c r="AF176" s="703"/>
      <c r="AG176" s="703"/>
      <c r="AH176" s="703"/>
      <c r="AI176" s="703"/>
      <c r="AJ176" s="703"/>
      <c r="AK176" s="703"/>
      <c r="AL176" s="703"/>
      <c r="AM176" s="703"/>
      <c r="AN176" s="703"/>
    </row>
    <row r="177" spans="2:42" s="697" customFormat="1" ht="80.25" customHeight="1">
      <c r="B177" s="701"/>
      <c r="C177" s="701"/>
      <c r="D177" s="874"/>
      <c r="E177" s="698"/>
      <c r="F177" s="698"/>
      <c r="G177" s="698"/>
      <c r="H177" s="698"/>
      <c r="I177" s="698"/>
      <c r="J177" s="698"/>
      <c r="K177" s="698"/>
      <c r="L177" s="698"/>
      <c r="M177" s="698"/>
      <c r="N177" s="698"/>
      <c r="O177" s="698"/>
      <c r="P177" s="698"/>
      <c r="Q177" s="698"/>
      <c r="R177" s="698"/>
      <c r="S177" s="698"/>
      <c r="T177" s="698"/>
      <c r="U177" s="698"/>
      <c r="V177" s="698"/>
      <c r="W177" s="698"/>
      <c r="X177" s="698"/>
      <c r="Y177" s="698"/>
      <c r="Z177" s="698"/>
      <c r="AA177" s="698"/>
      <c r="AB177" s="702"/>
      <c r="AC177" s="698"/>
      <c r="AD177" s="698"/>
      <c r="AE177" s="698"/>
      <c r="AF177" s="698"/>
      <c r="AG177" s="698"/>
      <c r="AH177" s="698"/>
      <c r="AI177" s="698"/>
      <c r="AJ177" s="698"/>
      <c r="AK177" s="698"/>
      <c r="AL177" s="698"/>
      <c r="AM177" s="698"/>
      <c r="AN177" s="698"/>
    </row>
    <row r="178" spans="2:42" s="697" customFormat="1" ht="80.25" customHeight="1">
      <c r="B178" s="700"/>
      <c r="C178" s="700"/>
      <c r="D178" s="871"/>
      <c r="AB178" s="699"/>
      <c r="AD178" s="698"/>
    </row>
    <row r="179" spans="2:42" s="697" customFormat="1" ht="80.25" customHeight="1">
      <c r="B179" s="701"/>
      <c r="C179" s="701"/>
      <c r="D179" s="871"/>
      <c r="F179" s="1382"/>
      <c r="G179" s="1382"/>
      <c r="AB179" s="699"/>
      <c r="AD179" s="698"/>
    </row>
    <row r="180" spans="2:42" ht="80.25" customHeight="1">
      <c r="I180" s="696"/>
    </row>
    <row r="181" spans="2:42" ht="80.25" customHeight="1"/>
    <row r="182" spans="2:42" ht="80.25" customHeight="1">
      <c r="F182" s="695"/>
    </row>
    <row r="183" spans="2:42" ht="80.25" customHeight="1"/>
    <row r="184" spans="2:42" ht="80.25" customHeight="1"/>
    <row r="185" spans="2:42" ht="80.25" customHeight="1">
      <c r="AP185" s="694"/>
    </row>
    <row r="186" spans="2:42" ht="80.25" customHeight="1"/>
    <row r="187" spans="2:42" ht="80.25" customHeight="1"/>
    <row r="188" spans="2:42" ht="80.25" customHeight="1">
      <c r="AP188" s="694"/>
    </row>
    <row r="189" spans="2:42" ht="80.25" customHeight="1"/>
  </sheetData>
  <mergeCells count="3">
    <mergeCell ref="F179:G179"/>
    <mergeCell ref="B2:E2"/>
    <mergeCell ref="B97:C97"/>
  </mergeCells>
  <printOptions horizontalCentered="1" verticalCentered="1"/>
  <pageMargins left="0.25" right="0.25" top="0.25" bottom="0.25" header="0.5" footer="0.5"/>
  <pageSetup scale="58" fitToWidth="3" orientation="portrait" horizontalDpi="4294967292" r:id="rId1"/>
  <headerFooter alignWithMargins="0"/>
  <colBreaks count="1" manualBreakCount="1">
    <brk id="6" max="170"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Normal="100" workbookViewId="0">
      <selection activeCell="F15" sqref="F15:K15"/>
    </sheetView>
  </sheetViews>
  <sheetFormatPr defaultRowHeight="12.75"/>
  <cols>
    <col min="1" max="2" width="3" customWidth="1"/>
    <col min="3" max="10" width="6.5703125" customWidth="1"/>
    <col min="11" max="11" width="4.28515625" customWidth="1"/>
    <col min="12" max="12" width="2.85546875" customWidth="1"/>
  </cols>
  <sheetData>
    <row r="1" spans="2:12" ht="13.5" thickBot="1"/>
    <row r="2" spans="2:12" ht="26.45" customHeight="1">
      <c r="B2" s="653"/>
      <c r="C2" s="654"/>
      <c r="D2" s="654"/>
      <c r="E2" s="654"/>
      <c r="F2" s="654"/>
      <c r="G2" s="947" t="s">
        <v>917</v>
      </c>
      <c r="H2" s="654"/>
      <c r="I2" s="654"/>
      <c r="J2" s="654"/>
      <c r="K2" s="655"/>
    </row>
    <row r="3" spans="2:12">
      <c r="B3" s="475"/>
      <c r="C3" s="29"/>
      <c r="D3" s="29"/>
      <c r="E3" s="29"/>
      <c r="F3" s="29"/>
      <c r="G3" s="29"/>
      <c r="H3" s="29"/>
      <c r="I3" s="29"/>
      <c r="J3" s="29"/>
      <c r="K3" s="436"/>
    </row>
    <row r="4" spans="2:12">
      <c r="B4" s="475"/>
      <c r="C4" s="1266" t="s">
        <v>913</v>
      </c>
      <c r="D4" s="1266"/>
      <c r="E4" s="1266"/>
      <c r="F4" s="1266"/>
      <c r="G4" s="1266"/>
      <c r="H4" s="1266"/>
      <c r="I4" s="1266"/>
      <c r="J4" s="1266"/>
      <c r="K4" s="1389"/>
      <c r="L4" s="646"/>
    </row>
    <row r="5" spans="2:12">
      <c r="B5" s="475"/>
      <c r="C5" s="1266"/>
      <c r="D5" s="1266"/>
      <c r="E5" s="1266"/>
      <c r="F5" s="1266"/>
      <c r="G5" s="1266"/>
      <c r="H5" s="1266"/>
      <c r="I5" s="1266"/>
      <c r="J5" s="1266"/>
      <c r="K5" s="1389"/>
      <c r="L5" s="646"/>
    </row>
    <row r="6" spans="2:12">
      <c r="B6" s="475"/>
      <c r="C6" s="1266" t="s">
        <v>914</v>
      </c>
      <c r="D6" s="1266"/>
      <c r="E6" s="1266"/>
      <c r="F6" s="1266"/>
      <c r="G6" s="1266"/>
      <c r="H6" s="1266"/>
      <c r="I6" s="1266"/>
      <c r="J6" s="1266"/>
      <c r="K6" s="1389"/>
      <c r="L6" s="646"/>
    </row>
    <row r="7" spans="2:12">
      <c r="B7" s="475"/>
      <c r="C7" s="1266"/>
      <c r="D7" s="1266"/>
      <c r="E7" s="1266"/>
      <c r="F7" s="1266"/>
      <c r="G7" s="1266"/>
      <c r="H7" s="1266"/>
      <c r="I7" s="1266"/>
      <c r="J7" s="1266"/>
      <c r="K7" s="1389"/>
      <c r="L7" s="646"/>
    </row>
    <row r="8" spans="2:12">
      <c r="B8" s="475"/>
      <c r="C8" s="1266" t="s">
        <v>915</v>
      </c>
      <c r="D8" s="1266"/>
      <c r="E8" s="1266"/>
      <c r="F8" s="1266"/>
      <c r="G8" s="1266"/>
      <c r="H8" s="1266"/>
      <c r="I8" s="1266"/>
      <c r="J8" s="1266"/>
      <c r="K8" s="1389"/>
      <c r="L8" s="646"/>
    </row>
    <row r="9" spans="2:12">
      <c r="B9" s="475"/>
      <c r="C9" s="1266"/>
      <c r="D9" s="1266"/>
      <c r="E9" s="1266"/>
      <c r="F9" s="1266"/>
      <c r="G9" s="1266"/>
      <c r="H9" s="1266"/>
      <c r="I9" s="1266"/>
      <c r="J9" s="1266"/>
      <c r="K9" s="1389"/>
      <c r="L9" s="646"/>
    </row>
    <row r="10" spans="2:12" ht="25.9" customHeight="1">
      <c r="B10" s="475"/>
      <c r="C10" s="1390" t="s">
        <v>918</v>
      </c>
      <c r="D10" s="1390"/>
      <c r="E10" s="1390"/>
      <c r="F10" s="1390"/>
      <c r="G10" s="1390"/>
      <c r="H10" s="1390"/>
      <c r="I10" s="1390"/>
      <c r="J10" s="1390"/>
      <c r="K10" s="1391"/>
      <c r="L10" s="652"/>
    </row>
    <row r="11" spans="2:12">
      <c r="B11" s="475"/>
      <c r="C11" s="1392"/>
      <c r="D11" s="1392"/>
      <c r="E11" s="1392"/>
      <c r="F11" s="1392"/>
      <c r="G11" s="1392"/>
      <c r="H11" s="1392"/>
      <c r="I11" s="1392"/>
      <c r="J11" s="1392"/>
      <c r="K11" s="1393"/>
      <c r="L11" s="648"/>
    </row>
    <row r="12" spans="2:12" ht="26.45" customHeight="1">
      <c r="B12" s="475"/>
      <c r="C12" s="1390" t="s">
        <v>919</v>
      </c>
      <c r="D12" s="1390"/>
      <c r="E12" s="1390"/>
      <c r="F12" s="1390"/>
      <c r="G12" s="1390"/>
      <c r="H12" s="1390"/>
      <c r="I12" s="1390"/>
      <c r="J12" s="1390"/>
      <c r="K12" s="1391"/>
      <c r="L12" s="648"/>
    </row>
    <row r="13" spans="2:12">
      <c r="B13" s="475"/>
      <c r="C13" s="1266"/>
      <c r="D13" s="1266"/>
      <c r="E13" s="1266"/>
      <c r="F13" s="1266"/>
      <c r="G13" s="1266"/>
      <c r="H13" s="1266"/>
      <c r="I13" s="1266"/>
      <c r="J13" s="1266"/>
      <c r="K13" s="1389"/>
      <c r="L13" s="646"/>
    </row>
    <row r="14" spans="2:12" ht="22.15" customHeight="1" thickBot="1">
      <c r="B14" s="946"/>
      <c r="C14" s="1387" t="s">
        <v>916</v>
      </c>
      <c r="D14" s="1387"/>
      <c r="E14" s="1387"/>
      <c r="F14" s="1387"/>
      <c r="G14" s="1387"/>
      <c r="H14" s="1387"/>
      <c r="I14" s="1387"/>
      <c r="J14" s="1387"/>
      <c r="K14" s="1388"/>
      <c r="L14" s="648"/>
    </row>
    <row r="15" spans="2:12">
      <c r="C15" s="29"/>
      <c r="D15" s="29"/>
      <c r="E15" s="29"/>
      <c r="F15" s="948" t="s">
        <v>1131</v>
      </c>
      <c r="G15" s="948"/>
      <c r="H15" s="948"/>
      <c r="I15" s="948"/>
      <c r="J15" s="948"/>
      <c r="K15" s="949" t="s">
        <v>964</v>
      </c>
    </row>
    <row r="16" spans="2:12">
      <c r="L16" s="539"/>
    </row>
  </sheetData>
  <sheetProtection password="CE28" sheet="1" objects="1" scenarios="1"/>
  <mergeCells count="11">
    <mergeCell ref="C14:K14"/>
    <mergeCell ref="C4:K4"/>
    <mergeCell ref="C5:K5"/>
    <mergeCell ref="C6:K6"/>
    <mergeCell ref="C7:K7"/>
    <mergeCell ref="C8:K8"/>
    <mergeCell ref="C9:K9"/>
    <mergeCell ref="C10:K10"/>
    <mergeCell ref="C11:K11"/>
    <mergeCell ref="C12:K12"/>
    <mergeCell ref="C13:K13"/>
  </mergeCells>
  <pageMargins left="1" right="1" top="1" bottom="1" header="0.5" footer="0.5"/>
  <pageSetup paperSize="9" scale="120" orientation="portrait"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TDC Instructions</vt:lpstr>
      <vt:lpstr>Unit Mix</vt:lpstr>
      <vt:lpstr>Select City &amp; State</vt:lpstr>
      <vt:lpstr>qryRPTCostBOTHIndexes_Crosstab</vt:lpstr>
      <vt:lpstr>Exh F-1 Const</vt:lpstr>
      <vt:lpstr>Exh F-2 Perm</vt:lpstr>
      <vt:lpstr>TDC &amp; HCC Limit calculations</vt:lpstr>
      <vt:lpstr>Developer Fee</vt:lpstr>
      <vt:lpstr>Contractor Fee</vt:lpstr>
      <vt:lpstr>Admin Fee</vt:lpstr>
      <vt:lpstr>Snapshot</vt:lpstr>
      <vt:lpstr>ProForma Assumptions</vt:lpstr>
      <vt:lpstr>ProForma Rents</vt:lpstr>
      <vt:lpstr>15 Yr. ProForma</vt:lpstr>
      <vt:lpstr>Draw Schedule</vt:lpstr>
      <vt:lpstr>Other Exhibits</vt:lpstr>
      <vt:lpstr>'15 Yr. ProForma'!Print_Area</vt:lpstr>
      <vt:lpstr>'Admin Fee'!Print_Area</vt:lpstr>
      <vt:lpstr>'Contractor Fee'!Print_Area</vt:lpstr>
      <vt:lpstr>'Developer Fee'!Print_Area</vt:lpstr>
      <vt:lpstr>'Draw Schedule'!Print_Area</vt:lpstr>
      <vt:lpstr>'Exh F-1 Const'!Print_Area</vt:lpstr>
      <vt:lpstr>'Exh F-2 Perm'!Print_Area</vt:lpstr>
      <vt:lpstr>'Other Exhibits'!Print_Area</vt:lpstr>
      <vt:lpstr>'ProForma Assumptions'!Print_Area</vt:lpstr>
      <vt:lpstr>'ProForma Rents'!Print_Area</vt:lpstr>
      <vt:lpstr>'Select City &amp; State'!Print_Area</vt:lpstr>
      <vt:lpstr>Snapshot!Print_Area</vt:lpstr>
      <vt:lpstr>'TDC &amp; HCC Limit calculations'!Print_Area</vt:lpstr>
      <vt:lpstr>'TDC Instructions'!Print_Area</vt:lpstr>
      <vt:lpstr>'Unit Mix'!Print_Area</vt:lpstr>
      <vt:lpstr>'Draw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Gnessin, Lawrence</dc:creator>
  <cp:lastModifiedBy>H21354</cp:lastModifiedBy>
  <dcterms:created xsi:type="dcterms:W3CDTF">2013-12-11T20:13:50Z</dcterms:created>
  <dcterms:modified xsi:type="dcterms:W3CDTF">2015-07-06T12:54:17Z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